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P18REFCS03\Maynilad\Plant Daily operation\VILLAMOR\2014\"/>
    </mc:Choice>
  </mc:AlternateContent>
  <xr:revisionPtr revIDLastSave="0" documentId="13_ncr:1_{4E0169E8-2168-4F5F-915B-7B51CE816D68}" xr6:coauthVersionLast="40" xr6:coauthVersionMax="40" xr10:uidLastSave="{00000000-0000-0000-0000-000000000000}"/>
  <bookViews>
    <workbookView xWindow="19090" yWindow="-110" windowWidth="19420" windowHeight="10420" tabRatio="895" firstSheet="16" activeTab="30" xr2:uid="{00000000-000D-0000-FFFF-FFFF00000000}"/>
  </bookViews>
  <sheets>
    <sheet name="AUG 1" sheetId="54" r:id="rId1"/>
    <sheet name="AUG 2" sheetId="56" r:id="rId2"/>
    <sheet name="AUG 3" sheetId="57" r:id="rId3"/>
    <sheet name="AUG 4" sheetId="59" r:id="rId4"/>
    <sheet name="AUG 5" sheetId="58" r:id="rId5"/>
    <sheet name="AUG 6" sheetId="60" r:id="rId6"/>
    <sheet name="AUG 7" sheetId="61" r:id="rId7"/>
    <sheet name="AUG 8" sheetId="62" r:id="rId8"/>
    <sheet name="AUG 9" sheetId="64" r:id="rId9"/>
    <sheet name="AUG 10" sheetId="65" r:id="rId10"/>
    <sheet name="AUG 11" sheetId="67" r:id="rId11"/>
    <sheet name="AUG 12" sheetId="66" r:id="rId12"/>
    <sheet name="AUG 13" sheetId="68" r:id="rId13"/>
    <sheet name="AUG 14" sheetId="69" r:id="rId14"/>
    <sheet name="AUG 15" sheetId="70" r:id="rId15"/>
    <sheet name="AUG 16" sheetId="71" r:id="rId16"/>
    <sheet name="AUG 17" sheetId="72" r:id="rId17"/>
    <sheet name="AUG 18" sheetId="74" r:id="rId18"/>
    <sheet name="AUG 19" sheetId="73" r:id="rId19"/>
    <sheet name="AUG 20" sheetId="75" r:id="rId20"/>
    <sheet name="AUG 21" sheetId="76" r:id="rId21"/>
    <sheet name="AUG 22" sheetId="77" r:id="rId22"/>
    <sheet name="AUG 23" sheetId="78" r:id="rId23"/>
    <sheet name="AUG 24" sheetId="79" r:id="rId24"/>
    <sheet name="AUG 25" sheetId="80" r:id="rId25"/>
    <sheet name="AUG 26" sheetId="81" r:id="rId26"/>
    <sheet name="AUG 27" sheetId="82" r:id="rId27"/>
    <sheet name="AUG 28" sheetId="83" r:id="rId28"/>
    <sheet name="AUG 29" sheetId="84" r:id="rId29"/>
    <sheet name="AUG 30" sheetId="85" r:id="rId30"/>
    <sheet name="AUG 31" sheetId="86" r:id="rId31"/>
  </sheets>
  <calcPr calcId="181029"/>
</workbook>
</file>

<file path=xl/calcChain.xml><?xml version="1.0" encoding="utf-8"?>
<calcChain xmlns="http://schemas.openxmlformats.org/spreadsheetml/2006/main">
  <c r="AR35" i="86" l="1"/>
  <c r="AP35" i="86"/>
  <c r="AG35" i="86"/>
  <c r="Q35" i="86"/>
  <c r="P35" i="86"/>
  <c r="AQ34" i="86"/>
  <c r="AH34" i="86"/>
  <c r="V34" i="86"/>
  <c r="R34" i="86"/>
  <c r="S34" i="86" s="1"/>
  <c r="J34" i="86"/>
  <c r="I34" i="86" s="1"/>
  <c r="G34" i="86"/>
  <c r="E34" i="86"/>
  <c r="AQ33" i="86"/>
  <c r="AH33" i="86"/>
  <c r="V33" i="86"/>
  <c r="R33" i="86"/>
  <c r="S33" i="86" s="1"/>
  <c r="J33" i="86"/>
  <c r="I33" i="86" s="1"/>
  <c r="G33" i="86"/>
  <c r="E33" i="86"/>
  <c r="AW32" i="86"/>
  <c r="AQ32" i="86"/>
  <c r="AH32" i="86"/>
  <c r="V32" i="86"/>
  <c r="R32" i="86"/>
  <c r="T32" i="86" s="1"/>
  <c r="J32" i="86"/>
  <c r="K32" i="86" s="1"/>
  <c r="G32" i="86"/>
  <c r="E32" i="86"/>
  <c r="AQ31" i="86"/>
  <c r="AH31" i="86"/>
  <c r="V31" i="86"/>
  <c r="R31" i="86"/>
  <c r="T31" i="86" s="1"/>
  <c r="J31" i="86"/>
  <c r="K31" i="86" s="1"/>
  <c r="G31" i="86"/>
  <c r="E31" i="86"/>
  <c r="AQ30" i="86"/>
  <c r="AH30" i="86"/>
  <c r="V30" i="86"/>
  <c r="R30" i="86"/>
  <c r="T30" i="86" s="1"/>
  <c r="J30" i="86"/>
  <c r="I30" i="86" s="1"/>
  <c r="G30" i="86"/>
  <c r="E30" i="86"/>
  <c r="AQ29" i="86"/>
  <c r="AH29" i="86"/>
  <c r="V29" i="86"/>
  <c r="R29" i="86"/>
  <c r="T29" i="86" s="1"/>
  <c r="J29" i="86"/>
  <c r="I29" i="86" s="1"/>
  <c r="G29" i="86"/>
  <c r="E29" i="86"/>
  <c r="AQ28" i="86"/>
  <c r="AH28" i="86"/>
  <c r="V28" i="86"/>
  <c r="R28" i="86"/>
  <c r="T28" i="86" s="1"/>
  <c r="J28" i="86"/>
  <c r="K28" i="86" s="1"/>
  <c r="G28" i="86"/>
  <c r="E28" i="86"/>
  <c r="AQ27" i="86"/>
  <c r="AH27" i="86"/>
  <c r="V27" i="86"/>
  <c r="R27" i="86"/>
  <c r="T27" i="86" s="1"/>
  <c r="J27" i="86"/>
  <c r="K27" i="86" s="1"/>
  <c r="G27" i="86"/>
  <c r="E27" i="86"/>
  <c r="AQ26" i="86"/>
  <c r="AH26" i="86"/>
  <c r="V26" i="86"/>
  <c r="R26" i="86"/>
  <c r="T26" i="86" s="1"/>
  <c r="J26" i="86"/>
  <c r="I26" i="86" s="1"/>
  <c r="G26" i="86"/>
  <c r="E26" i="86"/>
  <c r="AQ25" i="86"/>
  <c r="AH25" i="86"/>
  <c r="V25" i="86"/>
  <c r="R25" i="86"/>
  <c r="T25" i="86" s="1"/>
  <c r="J25" i="86"/>
  <c r="I25" i="86" s="1"/>
  <c r="G25" i="86"/>
  <c r="E25" i="86"/>
  <c r="AQ24" i="86"/>
  <c r="AH24" i="86"/>
  <c r="V24" i="86"/>
  <c r="R24" i="86"/>
  <c r="T24" i="86" s="1"/>
  <c r="J24" i="86"/>
  <c r="I24" i="86" s="1"/>
  <c r="G24" i="86"/>
  <c r="E24" i="86"/>
  <c r="AQ23" i="86"/>
  <c r="AH23" i="86"/>
  <c r="V23" i="86"/>
  <c r="R23" i="86"/>
  <c r="T23" i="86" s="1"/>
  <c r="J23" i="86"/>
  <c r="K23" i="86" s="1"/>
  <c r="G23" i="86"/>
  <c r="E23" i="86"/>
  <c r="AQ22" i="86"/>
  <c r="AH22" i="86"/>
  <c r="V22" i="86"/>
  <c r="R22" i="86"/>
  <c r="T22" i="86" s="1"/>
  <c r="J22" i="86"/>
  <c r="I22" i="86" s="1"/>
  <c r="G22" i="86"/>
  <c r="E22" i="86"/>
  <c r="AQ21" i="86"/>
  <c r="AH21" i="86"/>
  <c r="V21" i="86"/>
  <c r="R21" i="86"/>
  <c r="T21" i="86" s="1"/>
  <c r="J21" i="86"/>
  <c r="I21" i="86" s="1"/>
  <c r="G21" i="86"/>
  <c r="E21" i="86"/>
  <c r="AQ20" i="86"/>
  <c r="AH20" i="86"/>
  <c r="V20" i="86"/>
  <c r="R20" i="86"/>
  <c r="T20" i="86" s="1"/>
  <c r="J20" i="86"/>
  <c r="I20" i="86" s="1"/>
  <c r="G20" i="86"/>
  <c r="E20" i="86"/>
  <c r="AQ19" i="86"/>
  <c r="AH19" i="86"/>
  <c r="V19" i="86"/>
  <c r="R19" i="86"/>
  <c r="T19" i="86" s="1"/>
  <c r="J19" i="86"/>
  <c r="K19" i="86" s="1"/>
  <c r="G19" i="86"/>
  <c r="E19" i="86"/>
  <c r="AQ18" i="86"/>
  <c r="AH18" i="86"/>
  <c r="V18" i="86"/>
  <c r="R18" i="86"/>
  <c r="T18" i="86" s="1"/>
  <c r="J18" i="86"/>
  <c r="I18" i="86" s="1"/>
  <c r="G18" i="86"/>
  <c r="E18" i="86"/>
  <c r="AQ17" i="86"/>
  <c r="AH17" i="86"/>
  <c r="V17" i="86"/>
  <c r="R17" i="86"/>
  <c r="T17" i="86" s="1"/>
  <c r="J17" i="86"/>
  <c r="I17" i="86" s="1"/>
  <c r="G17" i="86"/>
  <c r="E17" i="86"/>
  <c r="AQ16" i="86"/>
  <c r="AH16" i="86"/>
  <c r="V16" i="86"/>
  <c r="R16" i="86"/>
  <c r="T16" i="86" s="1"/>
  <c r="J16" i="86"/>
  <c r="I16" i="86" s="1"/>
  <c r="G16" i="86"/>
  <c r="E16" i="86"/>
  <c r="AQ15" i="86"/>
  <c r="AH15" i="86"/>
  <c r="V15" i="86"/>
  <c r="R15" i="86"/>
  <c r="T15" i="86" s="1"/>
  <c r="J15" i="86"/>
  <c r="K15" i="86" s="1"/>
  <c r="G15" i="86"/>
  <c r="E15" i="86"/>
  <c r="AQ14" i="86"/>
  <c r="AH14" i="86"/>
  <c r="V14" i="86"/>
  <c r="R14" i="86"/>
  <c r="T14" i="86" s="1"/>
  <c r="J14" i="86"/>
  <c r="I14" i="86" s="1"/>
  <c r="G14" i="86"/>
  <c r="E14" i="86"/>
  <c r="AQ13" i="86"/>
  <c r="AH13" i="86"/>
  <c r="V13" i="86"/>
  <c r="R13" i="86"/>
  <c r="T13" i="86" s="1"/>
  <c r="J13" i="86"/>
  <c r="I13" i="86" s="1"/>
  <c r="G13" i="86"/>
  <c r="E13" i="86"/>
  <c r="AQ12" i="86"/>
  <c r="AH12" i="86"/>
  <c r="V12" i="86"/>
  <c r="R12" i="86"/>
  <c r="T12" i="86" s="1"/>
  <c r="J12" i="86"/>
  <c r="K12" i="86" s="1"/>
  <c r="G12" i="86"/>
  <c r="E12" i="86"/>
  <c r="AQ11" i="86"/>
  <c r="AH11" i="86"/>
  <c r="V11" i="86"/>
  <c r="R11" i="86"/>
  <c r="J11" i="86"/>
  <c r="K11" i="86" s="1"/>
  <c r="G11" i="86"/>
  <c r="E11" i="86"/>
  <c r="AG8" i="86"/>
  <c r="K13" i="86" l="1"/>
  <c r="I11" i="86"/>
  <c r="I12" i="86"/>
  <c r="I15" i="86"/>
  <c r="K34" i="86"/>
  <c r="K33" i="86"/>
  <c r="I32" i="86"/>
  <c r="AI31" i="86"/>
  <c r="K14" i="86"/>
  <c r="K18" i="86"/>
  <c r="K20" i="86"/>
  <c r="K22" i="86"/>
  <c r="K24" i="86"/>
  <c r="K26" i="86"/>
  <c r="I28" i="86"/>
  <c r="T34" i="86"/>
  <c r="AI34" i="86" s="1"/>
  <c r="K30" i="86"/>
  <c r="K16" i="86"/>
  <c r="AQ35" i="86"/>
  <c r="AH35" i="86"/>
  <c r="R35" i="86"/>
  <c r="AI15" i="86"/>
  <c r="AI19" i="86"/>
  <c r="AI23" i="86"/>
  <c r="AI27" i="86"/>
  <c r="AI32" i="86"/>
  <c r="T33" i="86"/>
  <c r="AI33" i="86" s="1"/>
  <c r="AI12" i="86"/>
  <c r="AI16" i="86"/>
  <c r="AI20" i="86"/>
  <c r="AI24" i="86"/>
  <c r="AI28" i="86"/>
  <c r="K17" i="86"/>
  <c r="I19" i="86"/>
  <c r="K21" i="86"/>
  <c r="I23" i="86"/>
  <c r="K25" i="86"/>
  <c r="I27" i="86"/>
  <c r="K29" i="86"/>
  <c r="I31" i="86"/>
  <c r="AI13" i="86"/>
  <c r="AI17" i="86"/>
  <c r="AI21" i="86"/>
  <c r="AI25" i="86"/>
  <c r="AI29" i="86"/>
  <c r="AI14" i="86"/>
  <c r="AI18" i="86"/>
  <c r="AI22" i="86"/>
  <c r="AI26" i="86"/>
  <c r="AI30" i="86"/>
  <c r="S13" i="86"/>
  <c r="S15" i="86"/>
  <c r="S18" i="86"/>
  <c r="S11" i="86"/>
  <c r="S12" i="86"/>
  <c r="S14" i="86"/>
  <c r="S16" i="86"/>
  <c r="S17" i="86"/>
  <c r="S19" i="86"/>
  <c r="S20" i="86"/>
  <c r="S21" i="86"/>
  <c r="S22" i="86"/>
  <c r="S23" i="86"/>
  <c r="S24" i="86"/>
  <c r="S25" i="86"/>
  <c r="S26" i="86"/>
  <c r="S27" i="86"/>
  <c r="S28" i="86"/>
  <c r="S29" i="86"/>
  <c r="S30" i="86"/>
  <c r="S31" i="86"/>
  <c r="S32" i="86"/>
  <c r="T11" i="86"/>
  <c r="AR35" i="85"/>
  <c r="AP35" i="85"/>
  <c r="AG35" i="85"/>
  <c r="Q35" i="85"/>
  <c r="P35" i="85"/>
  <c r="AQ34" i="85"/>
  <c r="AH34" i="85"/>
  <c r="V34" i="85"/>
  <c r="R34" i="85"/>
  <c r="S34" i="85" s="1"/>
  <c r="J34" i="85"/>
  <c r="I34" i="85" s="1"/>
  <c r="G34" i="85"/>
  <c r="E34" i="85"/>
  <c r="AQ33" i="85"/>
  <c r="AH33" i="85"/>
  <c r="V33" i="85"/>
  <c r="R33" i="85"/>
  <c r="S33" i="85" s="1"/>
  <c r="J33" i="85"/>
  <c r="I33" i="85" s="1"/>
  <c r="G33" i="85"/>
  <c r="E33" i="85"/>
  <c r="AW32" i="85"/>
  <c r="AQ32" i="85"/>
  <c r="AH32" i="85"/>
  <c r="V32" i="85"/>
  <c r="R32" i="85"/>
  <c r="T32" i="85" s="1"/>
  <c r="J32" i="85"/>
  <c r="I32" i="85" s="1"/>
  <c r="G32" i="85"/>
  <c r="E32" i="85"/>
  <c r="AQ31" i="85"/>
  <c r="AH31" i="85"/>
  <c r="V31" i="85"/>
  <c r="R31" i="85"/>
  <c r="T31" i="85" s="1"/>
  <c r="J31" i="85"/>
  <c r="I31" i="85" s="1"/>
  <c r="G31" i="85"/>
  <c r="E31" i="85"/>
  <c r="AQ30" i="85"/>
  <c r="AH30" i="85"/>
  <c r="V30" i="85"/>
  <c r="R30" i="85"/>
  <c r="T30" i="85" s="1"/>
  <c r="J30" i="85"/>
  <c r="K30" i="85" s="1"/>
  <c r="G30" i="85"/>
  <c r="E30" i="85"/>
  <c r="AQ29" i="85"/>
  <c r="AH29" i="85"/>
  <c r="V29" i="85"/>
  <c r="R29" i="85"/>
  <c r="T29" i="85" s="1"/>
  <c r="J29" i="85"/>
  <c r="I29" i="85" s="1"/>
  <c r="G29" i="85"/>
  <c r="E29" i="85"/>
  <c r="AQ28" i="85"/>
  <c r="AH28" i="85"/>
  <c r="V28" i="85"/>
  <c r="R28" i="85"/>
  <c r="T28" i="85" s="1"/>
  <c r="J28" i="85"/>
  <c r="I28" i="85" s="1"/>
  <c r="G28" i="85"/>
  <c r="E28" i="85"/>
  <c r="AQ27" i="85"/>
  <c r="AH27" i="85"/>
  <c r="V27" i="85"/>
  <c r="R27" i="85"/>
  <c r="T27" i="85" s="1"/>
  <c r="J27" i="85"/>
  <c r="K27" i="85" s="1"/>
  <c r="G27" i="85"/>
  <c r="E27" i="85"/>
  <c r="AQ26" i="85"/>
  <c r="AH26" i="85"/>
  <c r="V26" i="85"/>
  <c r="R26" i="85"/>
  <c r="T26" i="85" s="1"/>
  <c r="J26" i="85"/>
  <c r="K26" i="85" s="1"/>
  <c r="G26" i="85"/>
  <c r="E26" i="85"/>
  <c r="AQ25" i="85"/>
  <c r="AH25" i="85"/>
  <c r="V25" i="85"/>
  <c r="R25" i="85"/>
  <c r="T25" i="85" s="1"/>
  <c r="J25" i="85"/>
  <c r="K25" i="85" s="1"/>
  <c r="G25" i="85"/>
  <c r="E25" i="85"/>
  <c r="AQ24" i="85"/>
  <c r="AH24" i="85"/>
  <c r="V24" i="85"/>
  <c r="R24" i="85"/>
  <c r="T24" i="85" s="1"/>
  <c r="J24" i="85"/>
  <c r="I24" i="85" s="1"/>
  <c r="G24" i="85"/>
  <c r="E24" i="85"/>
  <c r="AQ23" i="85"/>
  <c r="AH23" i="85"/>
  <c r="V23" i="85"/>
  <c r="R23" i="85"/>
  <c r="T23" i="85" s="1"/>
  <c r="J23" i="85"/>
  <c r="K23" i="85" s="1"/>
  <c r="G23" i="85"/>
  <c r="E23" i="85"/>
  <c r="AQ22" i="85"/>
  <c r="AH22" i="85"/>
  <c r="V22" i="85"/>
  <c r="R22" i="85"/>
  <c r="T22" i="85" s="1"/>
  <c r="J22" i="85"/>
  <c r="K22" i="85" s="1"/>
  <c r="G22" i="85"/>
  <c r="E22" i="85"/>
  <c r="AQ21" i="85"/>
  <c r="AH21" i="85"/>
  <c r="V21" i="85"/>
  <c r="R21" i="85"/>
  <c r="T21" i="85" s="1"/>
  <c r="J21" i="85"/>
  <c r="K21" i="85" s="1"/>
  <c r="G21" i="85"/>
  <c r="E21" i="85"/>
  <c r="AQ20" i="85"/>
  <c r="AH20" i="85"/>
  <c r="V20" i="85"/>
  <c r="R20" i="85"/>
  <c r="T20" i="85" s="1"/>
  <c r="J20" i="85"/>
  <c r="I20" i="85" s="1"/>
  <c r="G20" i="85"/>
  <c r="E20" i="85"/>
  <c r="AQ19" i="85"/>
  <c r="AH19" i="85"/>
  <c r="V19" i="85"/>
  <c r="R19" i="85"/>
  <c r="T19" i="85" s="1"/>
  <c r="J19" i="85"/>
  <c r="K19" i="85" s="1"/>
  <c r="G19" i="85"/>
  <c r="E19" i="85"/>
  <c r="AQ18" i="85"/>
  <c r="AH18" i="85"/>
  <c r="V18" i="85"/>
  <c r="R18" i="85"/>
  <c r="T18" i="85" s="1"/>
  <c r="J18" i="85"/>
  <c r="K18" i="85" s="1"/>
  <c r="G18" i="85"/>
  <c r="E18" i="85"/>
  <c r="AQ17" i="85"/>
  <c r="AH17" i="85"/>
  <c r="V17" i="85"/>
  <c r="R17" i="85"/>
  <c r="T17" i="85" s="1"/>
  <c r="J17" i="85"/>
  <c r="K17" i="85" s="1"/>
  <c r="I17" i="85"/>
  <c r="G17" i="85"/>
  <c r="E17" i="85"/>
  <c r="AQ16" i="85"/>
  <c r="AH16" i="85"/>
  <c r="V16" i="85"/>
  <c r="R16" i="85"/>
  <c r="T16" i="85" s="1"/>
  <c r="J16" i="85"/>
  <c r="I16" i="85" s="1"/>
  <c r="G16" i="85"/>
  <c r="E16" i="85"/>
  <c r="AQ15" i="85"/>
  <c r="AH15" i="85"/>
  <c r="V15" i="85"/>
  <c r="R15" i="85"/>
  <c r="T15" i="85" s="1"/>
  <c r="J15" i="85"/>
  <c r="K15" i="85" s="1"/>
  <c r="I15" i="85"/>
  <c r="G15" i="85"/>
  <c r="E15" i="85"/>
  <c r="AQ14" i="85"/>
  <c r="AH14" i="85"/>
  <c r="V14" i="85"/>
  <c r="R14" i="85"/>
  <c r="T14" i="85" s="1"/>
  <c r="J14" i="85"/>
  <c r="K14" i="85" s="1"/>
  <c r="G14" i="85"/>
  <c r="E14" i="85"/>
  <c r="AQ13" i="85"/>
  <c r="AH13" i="85"/>
  <c r="V13" i="85"/>
  <c r="R13" i="85"/>
  <c r="T13" i="85" s="1"/>
  <c r="K13" i="85"/>
  <c r="J13" i="85"/>
  <c r="I13" i="85" s="1"/>
  <c r="G13" i="85"/>
  <c r="E13" i="85"/>
  <c r="AQ12" i="85"/>
  <c r="AH12" i="85"/>
  <c r="V12" i="85"/>
  <c r="R12" i="85"/>
  <c r="T12" i="85" s="1"/>
  <c r="K12" i="85"/>
  <c r="J12" i="85"/>
  <c r="I12" i="85"/>
  <c r="G12" i="85"/>
  <c r="E12" i="85"/>
  <c r="AQ11" i="85"/>
  <c r="AH11" i="85"/>
  <c r="V11" i="85"/>
  <c r="R11" i="85"/>
  <c r="J11" i="85"/>
  <c r="K11" i="85" s="1"/>
  <c r="I11" i="85"/>
  <c r="G11" i="85"/>
  <c r="E11" i="85"/>
  <c r="AG8" i="85"/>
  <c r="T35" i="86" l="1"/>
  <c r="I25" i="85"/>
  <c r="I23" i="85"/>
  <c r="AI35" i="86"/>
  <c r="K32" i="85"/>
  <c r="S35" i="86"/>
  <c r="AI11" i="86"/>
  <c r="AI30" i="85"/>
  <c r="T34" i="85"/>
  <c r="I21" i="85"/>
  <c r="I14" i="85"/>
  <c r="I19" i="85"/>
  <c r="I27" i="85"/>
  <c r="AI34" i="85"/>
  <c r="K31" i="85"/>
  <c r="K29" i="85"/>
  <c r="AQ35" i="85"/>
  <c r="AI13" i="85"/>
  <c r="AH35" i="85"/>
  <c r="AI14" i="85"/>
  <c r="AI18" i="85"/>
  <c r="AI22" i="85"/>
  <c r="AI26" i="85"/>
  <c r="AI29" i="85"/>
  <c r="R35" i="85"/>
  <c r="T33" i="85"/>
  <c r="AI17" i="85"/>
  <c r="AI21" i="85"/>
  <c r="AI25" i="85"/>
  <c r="AI33" i="85"/>
  <c r="K16" i="85"/>
  <c r="I18" i="85"/>
  <c r="K20" i="85"/>
  <c r="I22" i="85"/>
  <c r="K24" i="85"/>
  <c r="I26" i="85"/>
  <c r="K28" i="85"/>
  <c r="I30" i="85"/>
  <c r="AI15" i="85"/>
  <c r="AI19" i="85"/>
  <c r="AI23" i="85"/>
  <c r="AI27" i="85"/>
  <c r="AI31" i="85"/>
  <c r="AI12" i="85"/>
  <c r="AI16" i="85"/>
  <c r="AI20" i="85"/>
  <c r="AI24" i="85"/>
  <c r="AI28" i="85"/>
  <c r="AI32" i="85"/>
  <c r="K33" i="85"/>
  <c r="K34" i="85"/>
  <c r="S11" i="85"/>
  <c r="S12" i="85"/>
  <c r="S15" i="85"/>
  <c r="S16" i="85"/>
  <c r="S17" i="85"/>
  <c r="S18" i="85"/>
  <c r="S19" i="85"/>
  <c r="S20" i="85"/>
  <c r="S21" i="85"/>
  <c r="S22" i="85"/>
  <c r="S23" i="85"/>
  <c r="S24" i="85"/>
  <c r="S25" i="85"/>
  <c r="S26" i="85"/>
  <c r="S27" i="85"/>
  <c r="S28" i="85"/>
  <c r="S29" i="85"/>
  <c r="S30" i="85"/>
  <c r="S31" i="85"/>
  <c r="S32" i="85"/>
  <c r="S13" i="85"/>
  <c r="S14" i="85"/>
  <c r="T11" i="85"/>
  <c r="T35" i="85" s="1"/>
  <c r="AR35" i="84"/>
  <c r="AP35" i="84"/>
  <c r="AG35" i="84"/>
  <c r="Q35" i="84"/>
  <c r="P35" i="84"/>
  <c r="AQ34" i="84"/>
  <c r="AH34" i="84"/>
  <c r="V34" i="84"/>
  <c r="R34" i="84"/>
  <c r="S34" i="84" s="1"/>
  <c r="J34" i="84"/>
  <c r="K34" i="84" s="1"/>
  <c r="G34" i="84"/>
  <c r="E34" i="84"/>
  <c r="AQ33" i="84"/>
  <c r="AH33" i="84"/>
  <c r="V33" i="84"/>
  <c r="R33" i="84"/>
  <c r="S33" i="84" s="1"/>
  <c r="J33" i="84"/>
  <c r="I33" i="84" s="1"/>
  <c r="G33" i="84"/>
  <c r="E33" i="84"/>
  <c r="AW32" i="84"/>
  <c r="AQ32" i="84"/>
  <c r="AH32" i="84"/>
  <c r="V32" i="84"/>
  <c r="R32" i="84"/>
  <c r="T32" i="84" s="1"/>
  <c r="J32" i="84"/>
  <c r="K32" i="84" s="1"/>
  <c r="G32" i="84"/>
  <c r="E32" i="84"/>
  <c r="AQ31" i="84"/>
  <c r="AH31" i="84"/>
  <c r="V31" i="84"/>
  <c r="R31" i="84"/>
  <c r="T31" i="84" s="1"/>
  <c r="J31" i="84"/>
  <c r="K31" i="84" s="1"/>
  <c r="G31" i="84"/>
  <c r="E31" i="84"/>
  <c r="AQ30" i="84"/>
  <c r="AH30" i="84"/>
  <c r="V30" i="84"/>
  <c r="R30" i="84"/>
  <c r="T30" i="84" s="1"/>
  <c r="J30" i="84"/>
  <c r="I30" i="84" s="1"/>
  <c r="G30" i="84"/>
  <c r="E30" i="84"/>
  <c r="AQ29" i="84"/>
  <c r="AH29" i="84"/>
  <c r="V29" i="84"/>
  <c r="R29" i="84"/>
  <c r="T29" i="84" s="1"/>
  <c r="J29" i="84"/>
  <c r="I29" i="84" s="1"/>
  <c r="G29" i="84"/>
  <c r="E29" i="84"/>
  <c r="AQ28" i="84"/>
  <c r="AH28" i="84"/>
  <c r="V28" i="84"/>
  <c r="R28" i="84"/>
  <c r="T28" i="84" s="1"/>
  <c r="J28" i="84"/>
  <c r="I28" i="84" s="1"/>
  <c r="G28" i="84"/>
  <c r="E28" i="84"/>
  <c r="AQ27" i="84"/>
  <c r="AH27" i="84"/>
  <c r="V27" i="84"/>
  <c r="R27" i="84"/>
  <c r="T27" i="84" s="1"/>
  <c r="J27" i="84"/>
  <c r="I27" i="84" s="1"/>
  <c r="G27" i="84"/>
  <c r="E27" i="84"/>
  <c r="AQ26" i="84"/>
  <c r="AH26" i="84"/>
  <c r="V26" i="84"/>
  <c r="R26" i="84"/>
  <c r="T26" i="84" s="1"/>
  <c r="J26" i="84"/>
  <c r="I26" i="84" s="1"/>
  <c r="G26" i="84"/>
  <c r="E26" i="84"/>
  <c r="AQ25" i="84"/>
  <c r="AH25" i="84"/>
  <c r="V25" i="84"/>
  <c r="R25" i="84"/>
  <c r="T25" i="84" s="1"/>
  <c r="J25" i="84"/>
  <c r="I25" i="84" s="1"/>
  <c r="G25" i="84"/>
  <c r="E25" i="84"/>
  <c r="AQ24" i="84"/>
  <c r="AH24" i="84"/>
  <c r="V24" i="84"/>
  <c r="R24" i="84"/>
  <c r="T24" i="84" s="1"/>
  <c r="J24" i="84"/>
  <c r="I24" i="84" s="1"/>
  <c r="G24" i="84"/>
  <c r="E24" i="84"/>
  <c r="AQ23" i="84"/>
  <c r="AH23" i="84"/>
  <c r="V23" i="84"/>
  <c r="R23" i="84"/>
  <c r="T23" i="84" s="1"/>
  <c r="J23" i="84"/>
  <c r="I23" i="84" s="1"/>
  <c r="G23" i="84"/>
  <c r="E23" i="84"/>
  <c r="AQ22" i="84"/>
  <c r="AH22" i="84"/>
  <c r="V22" i="84"/>
  <c r="R22" i="84"/>
  <c r="T22" i="84" s="1"/>
  <c r="J22" i="84"/>
  <c r="I22" i="84" s="1"/>
  <c r="G22" i="84"/>
  <c r="E22" i="84"/>
  <c r="AQ21" i="84"/>
  <c r="AH21" i="84"/>
  <c r="V21" i="84"/>
  <c r="R21" i="84"/>
  <c r="T21" i="84" s="1"/>
  <c r="J21" i="84"/>
  <c r="I21" i="84" s="1"/>
  <c r="G21" i="84"/>
  <c r="E21" i="84"/>
  <c r="AQ20" i="84"/>
  <c r="AH20" i="84"/>
  <c r="V20" i="84"/>
  <c r="R20" i="84"/>
  <c r="T20" i="84" s="1"/>
  <c r="J20" i="84"/>
  <c r="I20" i="84" s="1"/>
  <c r="G20" i="84"/>
  <c r="E20" i="84"/>
  <c r="AQ19" i="84"/>
  <c r="AH19" i="84"/>
  <c r="V19" i="84"/>
  <c r="R19" i="84"/>
  <c r="T19" i="84" s="1"/>
  <c r="J19" i="84"/>
  <c r="I19" i="84" s="1"/>
  <c r="G19" i="84"/>
  <c r="E19" i="84"/>
  <c r="AQ18" i="84"/>
  <c r="AH18" i="84"/>
  <c r="V18" i="84"/>
  <c r="R18" i="84"/>
  <c r="T18" i="84" s="1"/>
  <c r="J18" i="84"/>
  <c r="I18" i="84" s="1"/>
  <c r="G18" i="84"/>
  <c r="E18" i="84"/>
  <c r="AQ17" i="84"/>
  <c r="AH17" i="84"/>
  <c r="V17" i="84"/>
  <c r="R17" i="84"/>
  <c r="T17" i="84" s="1"/>
  <c r="J17" i="84"/>
  <c r="I17" i="84" s="1"/>
  <c r="G17" i="84"/>
  <c r="E17" i="84"/>
  <c r="AQ16" i="84"/>
  <c r="AH16" i="84"/>
  <c r="V16" i="84"/>
  <c r="R16" i="84"/>
  <c r="T16" i="84" s="1"/>
  <c r="J16" i="84"/>
  <c r="I16" i="84" s="1"/>
  <c r="G16" i="84"/>
  <c r="E16" i="84"/>
  <c r="AQ15" i="84"/>
  <c r="AH15" i="84"/>
  <c r="V15" i="84"/>
  <c r="R15" i="84"/>
  <c r="T15" i="84" s="1"/>
  <c r="J15" i="84"/>
  <c r="I15" i="84" s="1"/>
  <c r="G15" i="84"/>
  <c r="E15" i="84"/>
  <c r="AQ14" i="84"/>
  <c r="AH14" i="84"/>
  <c r="V14" i="84"/>
  <c r="R14" i="84"/>
  <c r="T14" i="84" s="1"/>
  <c r="J14" i="84"/>
  <c r="I14" i="84" s="1"/>
  <c r="G14" i="84"/>
  <c r="E14" i="84"/>
  <c r="AQ13" i="84"/>
  <c r="AH13" i="84"/>
  <c r="V13" i="84"/>
  <c r="R13" i="84"/>
  <c r="T13" i="84" s="1"/>
  <c r="J13" i="84"/>
  <c r="I13" i="84" s="1"/>
  <c r="G13" i="84"/>
  <c r="E13" i="84"/>
  <c r="AQ12" i="84"/>
  <c r="AH12" i="84"/>
  <c r="V12" i="84"/>
  <c r="R12" i="84"/>
  <c r="T12" i="84" s="1"/>
  <c r="J12" i="84"/>
  <c r="I12" i="84" s="1"/>
  <c r="G12" i="84"/>
  <c r="E12" i="84"/>
  <c r="AQ11" i="84"/>
  <c r="AH11" i="84"/>
  <c r="V11" i="84"/>
  <c r="R11" i="84"/>
  <c r="J11" i="84"/>
  <c r="I11" i="84" s="1"/>
  <c r="G11" i="84"/>
  <c r="E11" i="84"/>
  <c r="AG8" i="84"/>
  <c r="AI35" i="85" l="1"/>
  <c r="AI11" i="85"/>
  <c r="S35" i="85"/>
  <c r="AI18" i="84"/>
  <c r="K33" i="84"/>
  <c r="AI22" i="84"/>
  <c r="AI16" i="84"/>
  <c r="I32" i="84"/>
  <c r="AI15" i="84"/>
  <c r="AI23" i="84"/>
  <c r="AI12" i="84"/>
  <c r="AI13" i="84"/>
  <c r="AI14" i="84"/>
  <c r="AI24" i="84"/>
  <c r="AI25" i="84"/>
  <c r="AI32" i="84"/>
  <c r="K11" i="84"/>
  <c r="K12" i="84"/>
  <c r="K13" i="84"/>
  <c r="K14" i="84"/>
  <c r="K15" i="84"/>
  <c r="K24" i="84"/>
  <c r="K25" i="84"/>
  <c r="K26" i="84"/>
  <c r="K27" i="84"/>
  <c r="K28" i="84"/>
  <c r="K29" i="84"/>
  <c r="K30" i="84"/>
  <c r="AI21" i="84"/>
  <c r="AI20" i="84"/>
  <c r="AI19" i="84"/>
  <c r="AI17" i="84"/>
  <c r="K23" i="84"/>
  <c r="K18" i="84"/>
  <c r="K19" i="84"/>
  <c r="K20" i="84"/>
  <c r="K21" i="84"/>
  <c r="K22" i="84"/>
  <c r="K17" i="84"/>
  <c r="K16" i="84"/>
  <c r="AH35" i="84"/>
  <c r="AQ35" i="84"/>
  <c r="R35" i="84"/>
  <c r="AI31" i="84"/>
  <c r="I31" i="84"/>
  <c r="I34" i="84"/>
  <c r="AI26" i="84"/>
  <c r="AI27" i="84"/>
  <c r="AI28" i="84"/>
  <c r="AI29" i="84"/>
  <c r="AI30" i="84"/>
  <c r="T33" i="84"/>
  <c r="AI33" i="84" s="1"/>
  <c r="T34" i="84"/>
  <c r="AI34" i="84" s="1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29" i="84"/>
  <c r="S30" i="84"/>
  <c r="S31" i="84"/>
  <c r="S32" i="84"/>
  <c r="T11" i="84"/>
  <c r="AR35" i="83"/>
  <c r="AP35" i="83"/>
  <c r="AG35" i="83"/>
  <c r="Q35" i="83"/>
  <c r="P35" i="83"/>
  <c r="AQ34" i="83"/>
  <c r="AH34" i="83"/>
  <c r="V34" i="83"/>
  <c r="R34" i="83"/>
  <c r="S34" i="83" s="1"/>
  <c r="J34" i="83"/>
  <c r="I34" i="83" s="1"/>
  <c r="G34" i="83"/>
  <c r="E34" i="83"/>
  <c r="AQ33" i="83"/>
  <c r="AH33" i="83"/>
  <c r="V33" i="83"/>
  <c r="R33" i="83"/>
  <c r="S33" i="83" s="1"/>
  <c r="J33" i="83"/>
  <c r="I33" i="83" s="1"/>
  <c r="G33" i="83"/>
  <c r="E33" i="83"/>
  <c r="AW32" i="83"/>
  <c r="AQ32" i="83"/>
  <c r="AH32" i="83"/>
  <c r="V32" i="83"/>
  <c r="R32" i="83"/>
  <c r="T32" i="83" s="1"/>
  <c r="J32" i="83"/>
  <c r="I32" i="83" s="1"/>
  <c r="G32" i="83"/>
  <c r="E32" i="83"/>
  <c r="AQ31" i="83"/>
  <c r="AH31" i="83"/>
  <c r="V31" i="83"/>
  <c r="R31" i="83"/>
  <c r="T31" i="83" s="1"/>
  <c r="J31" i="83"/>
  <c r="I31" i="83" s="1"/>
  <c r="G31" i="83"/>
  <c r="E31" i="83"/>
  <c r="AQ30" i="83"/>
  <c r="AH30" i="83"/>
  <c r="V30" i="83"/>
  <c r="R30" i="83"/>
  <c r="T30" i="83" s="1"/>
  <c r="J30" i="83"/>
  <c r="I30" i="83" s="1"/>
  <c r="G30" i="83"/>
  <c r="E30" i="83"/>
  <c r="AQ29" i="83"/>
  <c r="AH29" i="83"/>
  <c r="V29" i="83"/>
  <c r="R29" i="83"/>
  <c r="T29" i="83" s="1"/>
  <c r="J29" i="83"/>
  <c r="I29" i="83" s="1"/>
  <c r="G29" i="83"/>
  <c r="E29" i="83"/>
  <c r="AQ28" i="83"/>
  <c r="AH28" i="83"/>
  <c r="V28" i="83"/>
  <c r="R28" i="83"/>
  <c r="T28" i="83" s="1"/>
  <c r="J28" i="83"/>
  <c r="K28" i="83" s="1"/>
  <c r="G28" i="83"/>
  <c r="E28" i="83"/>
  <c r="AQ27" i="83"/>
  <c r="AH27" i="83"/>
  <c r="V27" i="83"/>
  <c r="R27" i="83"/>
  <c r="T27" i="83" s="1"/>
  <c r="J27" i="83"/>
  <c r="I27" i="83" s="1"/>
  <c r="G27" i="83"/>
  <c r="E27" i="83"/>
  <c r="AQ26" i="83"/>
  <c r="AH26" i="83"/>
  <c r="V26" i="83"/>
  <c r="R26" i="83"/>
  <c r="T26" i="83" s="1"/>
  <c r="J26" i="83"/>
  <c r="I26" i="83" s="1"/>
  <c r="G26" i="83"/>
  <c r="E26" i="83"/>
  <c r="AQ25" i="83"/>
  <c r="AH25" i="83"/>
  <c r="V25" i="83"/>
  <c r="R25" i="83"/>
  <c r="T25" i="83" s="1"/>
  <c r="J25" i="83"/>
  <c r="I25" i="83" s="1"/>
  <c r="G25" i="83"/>
  <c r="E25" i="83"/>
  <c r="AQ24" i="83"/>
  <c r="AH24" i="83"/>
  <c r="V24" i="83"/>
  <c r="R24" i="83"/>
  <c r="T24" i="83" s="1"/>
  <c r="J24" i="83"/>
  <c r="K24" i="83" s="1"/>
  <c r="G24" i="83"/>
  <c r="E24" i="83"/>
  <c r="AQ23" i="83"/>
  <c r="AH23" i="83"/>
  <c r="V23" i="83"/>
  <c r="R23" i="83"/>
  <c r="T23" i="83" s="1"/>
  <c r="J23" i="83"/>
  <c r="I23" i="83" s="1"/>
  <c r="G23" i="83"/>
  <c r="E23" i="83"/>
  <c r="AQ22" i="83"/>
  <c r="AH22" i="83"/>
  <c r="V22" i="83"/>
  <c r="R22" i="83"/>
  <c r="T22" i="83" s="1"/>
  <c r="J22" i="83"/>
  <c r="I22" i="83" s="1"/>
  <c r="G22" i="83"/>
  <c r="E22" i="83"/>
  <c r="AQ21" i="83"/>
  <c r="AH21" i="83"/>
  <c r="V21" i="83"/>
  <c r="R21" i="83"/>
  <c r="T21" i="83" s="1"/>
  <c r="J21" i="83"/>
  <c r="I21" i="83" s="1"/>
  <c r="G21" i="83"/>
  <c r="E21" i="83"/>
  <c r="AQ20" i="83"/>
  <c r="AH20" i="83"/>
  <c r="V20" i="83"/>
  <c r="R20" i="83"/>
  <c r="T20" i="83" s="1"/>
  <c r="J20" i="83"/>
  <c r="K20" i="83" s="1"/>
  <c r="G20" i="83"/>
  <c r="E20" i="83"/>
  <c r="AQ19" i="83"/>
  <c r="AH19" i="83"/>
  <c r="V19" i="83"/>
  <c r="R19" i="83"/>
  <c r="T19" i="83" s="1"/>
  <c r="J19" i="83"/>
  <c r="I19" i="83" s="1"/>
  <c r="G19" i="83"/>
  <c r="E19" i="83"/>
  <c r="AQ18" i="83"/>
  <c r="AH18" i="83"/>
  <c r="V18" i="83"/>
  <c r="R18" i="83"/>
  <c r="T18" i="83" s="1"/>
  <c r="J18" i="83"/>
  <c r="I18" i="83" s="1"/>
  <c r="G18" i="83"/>
  <c r="E18" i="83"/>
  <c r="AQ17" i="83"/>
  <c r="AH17" i="83"/>
  <c r="V17" i="83"/>
  <c r="R17" i="83"/>
  <c r="T17" i="83" s="1"/>
  <c r="J17" i="83"/>
  <c r="I17" i="83" s="1"/>
  <c r="G17" i="83"/>
  <c r="E17" i="83"/>
  <c r="AQ16" i="83"/>
  <c r="AH16" i="83"/>
  <c r="V16" i="83"/>
  <c r="R16" i="83"/>
  <c r="T16" i="83" s="1"/>
  <c r="J16" i="83"/>
  <c r="K16" i="83" s="1"/>
  <c r="G16" i="83"/>
  <c r="E16" i="83"/>
  <c r="AQ15" i="83"/>
  <c r="AH15" i="83"/>
  <c r="V15" i="83"/>
  <c r="R15" i="83"/>
  <c r="T15" i="83" s="1"/>
  <c r="J15" i="83"/>
  <c r="I15" i="83" s="1"/>
  <c r="G15" i="83"/>
  <c r="E15" i="83"/>
  <c r="AQ14" i="83"/>
  <c r="AH14" i="83"/>
  <c r="V14" i="83"/>
  <c r="R14" i="83"/>
  <c r="T14" i="83" s="1"/>
  <c r="J14" i="83"/>
  <c r="K14" i="83" s="1"/>
  <c r="I14" i="83"/>
  <c r="G14" i="83"/>
  <c r="E14" i="83"/>
  <c r="AQ13" i="83"/>
  <c r="AH13" i="83"/>
  <c r="V13" i="83"/>
  <c r="R13" i="83"/>
  <c r="T13" i="83" s="1"/>
  <c r="J13" i="83"/>
  <c r="K13" i="83" s="1"/>
  <c r="G13" i="83"/>
  <c r="E13" i="83"/>
  <c r="AQ12" i="83"/>
  <c r="AH12" i="83"/>
  <c r="V12" i="83"/>
  <c r="R12" i="83"/>
  <c r="T12" i="83" s="1"/>
  <c r="J12" i="83"/>
  <c r="K12" i="83" s="1"/>
  <c r="G12" i="83"/>
  <c r="E12" i="83"/>
  <c r="AQ11" i="83"/>
  <c r="AH11" i="83"/>
  <c r="V11" i="83"/>
  <c r="R11" i="83"/>
  <c r="J11" i="83"/>
  <c r="I11" i="83" s="1"/>
  <c r="G11" i="83"/>
  <c r="E11" i="83"/>
  <c r="AG8" i="83"/>
  <c r="R22" i="82"/>
  <c r="R23" i="82"/>
  <c r="R24" i="82"/>
  <c r="R25" i="82"/>
  <c r="R26" i="82"/>
  <c r="R27" i="82"/>
  <c r="R28" i="82"/>
  <c r="AH11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R11" i="82"/>
  <c r="S31" i="83" l="1"/>
  <c r="I12" i="83"/>
  <c r="T35" i="84"/>
  <c r="AI35" i="84" s="1"/>
  <c r="S35" i="84"/>
  <c r="AI11" i="84"/>
  <c r="T34" i="83"/>
  <c r="AI34" i="83" s="1"/>
  <c r="K32" i="83"/>
  <c r="S32" i="83"/>
  <c r="K31" i="83"/>
  <c r="AH35" i="83"/>
  <c r="AI24" i="83"/>
  <c r="AI17" i="83"/>
  <c r="AI21" i="83"/>
  <c r="AI25" i="83"/>
  <c r="AI29" i="83"/>
  <c r="K11" i="83"/>
  <c r="I13" i="83"/>
  <c r="K15" i="83"/>
  <c r="K17" i="83"/>
  <c r="K19" i="83"/>
  <c r="K21" i="83"/>
  <c r="K23" i="83"/>
  <c r="K25" i="83"/>
  <c r="K27" i="83"/>
  <c r="K29" i="83"/>
  <c r="AQ35" i="83"/>
  <c r="AI31" i="83"/>
  <c r="AI32" i="83"/>
  <c r="AI12" i="83"/>
  <c r="R35" i="83"/>
  <c r="AI13" i="83"/>
  <c r="AI16" i="83"/>
  <c r="AI20" i="83"/>
  <c r="AI28" i="83"/>
  <c r="I16" i="83"/>
  <c r="K18" i="83"/>
  <c r="I20" i="83"/>
  <c r="K22" i="83"/>
  <c r="I24" i="83"/>
  <c r="K26" i="83"/>
  <c r="I28" i="83"/>
  <c r="K30" i="83"/>
  <c r="K33" i="83"/>
  <c r="K34" i="83"/>
  <c r="AI14" i="83"/>
  <c r="AI18" i="83"/>
  <c r="AI22" i="83"/>
  <c r="AI26" i="83"/>
  <c r="AI30" i="83"/>
  <c r="AI15" i="83"/>
  <c r="AI19" i="83"/>
  <c r="AI23" i="83"/>
  <c r="AI27" i="83"/>
  <c r="T33" i="83"/>
  <c r="AI33" i="83" s="1"/>
  <c r="S15" i="83"/>
  <c r="S18" i="83"/>
  <c r="S23" i="83"/>
  <c r="S25" i="83"/>
  <c r="S26" i="83"/>
  <c r="S29" i="83"/>
  <c r="S11" i="83"/>
  <c r="S12" i="83"/>
  <c r="S13" i="83"/>
  <c r="S14" i="83"/>
  <c r="S16" i="83"/>
  <c r="S17" i="83"/>
  <c r="S19" i="83"/>
  <c r="S20" i="83"/>
  <c r="S21" i="83"/>
  <c r="S22" i="83"/>
  <c r="S24" i="83"/>
  <c r="S27" i="83"/>
  <c r="S28" i="83"/>
  <c r="S30" i="83"/>
  <c r="T11" i="83"/>
  <c r="AR35" i="82"/>
  <c r="AP35" i="82"/>
  <c r="AG35" i="82"/>
  <c r="Q35" i="82"/>
  <c r="P35" i="82"/>
  <c r="AQ34" i="82"/>
  <c r="AH34" i="82"/>
  <c r="R34" i="82"/>
  <c r="S34" i="82" s="1"/>
  <c r="J34" i="82"/>
  <c r="I34" i="82" s="1"/>
  <c r="G34" i="82"/>
  <c r="E34" i="82"/>
  <c r="AQ33" i="82"/>
  <c r="AH33" i="82"/>
  <c r="R33" i="82"/>
  <c r="S33" i="82" s="1"/>
  <c r="J33" i="82"/>
  <c r="I33" i="82" s="1"/>
  <c r="G33" i="82"/>
  <c r="E33" i="82"/>
  <c r="AW32" i="82"/>
  <c r="AQ32" i="82"/>
  <c r="AH32" i="82"/>
  <c r="R32" i="82"/>
  <c r="T32" i="82" s="1"/>
  <c r="J32" i="82"/>
  <c r="K32" i="82" s="1"/>
  <c r="G32" i="82"/>
  <c r="E32" i="82"/>
  <c r="AQ31" i="82"/>
  <c r="AH31" i="82"/>
  <c r="R31" i="82"/>
  <c r="T31" i="82" s="1"/>
  <c r="J31" i="82"/>
  <c r="K31" i="82" s="1"/>
  <c r="G31" i="82"/>
  <c r="E31" i="82"/>
  <c r="AQ30" i="82"/>
  <c r="AH30" i="82"/>
  <c r="R30" i="82"/>
  <c r="T30" i="82" s="1"/>
  <c r="J30" i="82"/>
  <c r="K30" i="82" s="1"/>
  <c r="G30" i="82"/>
  <c r="E30" i="82"/>
  <c r="AQ29" i="82"/>
  <c r="AH29" i="82"/>
  <c r="R29" i="82"/>
  <c r="T29" i="82" s="1"/>
  <c r="J29" i="82"/>
  <c r="K29" i="82" s="1"/>
  <c r="G29" i="82"/>
  <c r="E29" i="82"/>
  <c r="AQ28" i="82"/>
  <c r="AH28" i="82"/>
  <c r="T28" i="82"/>
  <c r="J28" i="82"/>
  <c r="K28" i="82" s="1"/>
  <c r="G28" i="82"/>
  <c r="E28" i="82"/>
  <c r="AQ27" i="82"/>
  <c r="AH27" i="82"/>
  <c r="T27" i="82"/>
  <c r="J27" i="82"/>
  <c r="K27" i="82" s="1"/>
  <c r="G27" i="82"/>
  <c r="E27" i="82"/>
  <c r="AQ26" i="82"/>
  <c r="AH26" i="82"/>
  <c r="T26" i="82"/>
  <c r="J26" i="82"/>
  <c r="K26" i="82" s="1"/>
  <c r="I26" i="82"/>
  <c r="G26" i="82"/>
  <c r="E26" i="82"/>
  <c r="AQ25" i="82"/>
  <c r="AH25" i="82"/>
  <c r="T25" i="82"/>
  <c r="J25" i="82"/>
  <c r="K25" i="82" s="1"/>
  <c r="G25" i="82"/>
  <c r="E25" i="82"/>
  <c r="AQ24" i="82"/>
  <c r="AH24" i="82"/>
  <c r="T24" i="82"/>
  <c r="J24" i="82"/>
  <c r="K24" i="82" s="1"/>
  <c r="G24" i="82"/>
  <c r="E24" i="82"/>
  <c r="AQ23" i="82"/>
  <c r="AH23" i="82"/>
  <c r="T23" i="82"/>
  <c r="J23" i="82"/>
  <c r="K23" i="82" s="1"/>
  <c r="G23" i="82"/>
  <c r="E23" i="82"/>
  <c r="AQ22" i="82"/>
  <c r="AH22" i="82"/>
  <c r="T22" i="82"/>
  <c r="J22" i="82"/>
  <c r="K22" i="82" s="1"/>
  <c r="G22" i="82"/>
  <c r="E22" i="82"/>
  <c r="AQ21" i="82"/>
  <c r="AH21" i="82"/>
  <c r="R21" i="82"/>
  <c r="T21" i="82" s="1"/>
  <c r="J21" i="82"/>
  <c r="K21" i="82" s="1"/>
  <c r="G21" i="82"/>
  <c r="E21" i="82"/>
  <c r="AQ20" i="82"/>
  <c r="AH20" i="82"/>
  <c r="R20" i="82"/>
  <c r="T20" i="82" s="1"/>
  <c r="J20" i="82"/>
  <c r="K20" i="82" s="1"/>
  <c r="G20" i="82"/>
  <c r="E20" i="82"/>
  <c r="AQ19" i="82"/>
  <c r="AH19" i="82"/>
  <c r="R19" i="82"/>
  <c r="T19" i="82" s="1"/>
  <c r="J19" i="82"/>
  <c r="K19" i="82" s="1"/>
  <c r="G19" i="82"/>
  <c r="E19" i="82"/>
  <c r="AQ18" i="82"/>
  <c r="AH18" i="82"/>
  <c r="R18" i="82"/>
  <c r="T18" i="82" s="1"/>
  <c r="J18" i="82"/>
  <c r="K18" i="82" s="1"/>
  <c r="G18" i="82"/>
  <c r="E18" i="82"/>
  <c r="AQ17" i="82"/>
  <c r="AH17" i="82"/>
  <c r="R17" i="82"/>
  <c r="T17" i="82" s="1"/>
  <c r="J17" i="82"/>
  <c r="K17" i="82" s="1"/>
  <c r="G17" i="82"/>
  <c r="E17" i="82"/>
  <c r="AQ16" i="82"/>
  <c r="AH16" i="82"/>
  <c r="R16" i="82"/>
  <c r="T16" i="82" s="1"/>
  <c r="J16" i="82"/>
  <c r="K16" i="82" s="1"/>
  <c r="G16" i="82"/>
  <c r="E16" i="82"/>
  <c r="AQ15" i="82"/>
  <c r="AH15" i="82"/>
  <c r="R15" i="82"/>
  <c r="T15" i="82" s="1"/>
  <c r="J15" i="82"/>
  <c r="K15" i="82" s="1"/>
  <c r="G15" i="82"/>
  <c r="E15" i="82"/>
  <c r="AQ14" i="82"/>
  <c r="AH14" i="82"/>
  <c r="R14" i="82"/>
  <c r="T14" i="82" s="1"/>
  <c r="J14" i="82"/>
  <c r="K14" i="82" s="1"/>
  <c r="G14" i="82"/>
  <c r="E14" i="82"/>
  <c r="AQ13" i="82"/>
  <c r="AH13" i="82"/>
  <c r="R13" i="82"/>
  <c r="T13" i="82" s="1"/>
  <c r="J13" i="82"/>
  <c r="K13" i="82" s="1"/>
  <c r="G13" i="82"/>
  <c r="E13" i="82"/>
  <c r="AQ12" i="82"/>
  <c r="AH12" i="82"/>
  <c r="R12" i="82"/>
  <c r="T12" i="82" s="1"/>
  <c r="J12" i="82"/>
  <c r="K12" i="82" s="1"/>
  <c r="G12" i="82"/>
  <c r="E12" i="82"/>
  <c r="AQ11" i="82"/>
  <c r="J11" i="82"/>
  <c r="I11" i="82" s="1"/>
  <c r="G11" i="82"/>
  <c r="E11" i="82"/>
  <c r="AG8" i="82"/>
  <c r="AH24" i="81"/>
  <c r="E30" i="81"/>
  <c r="V15" i="81"/>
  <c r="V16" i="81"/>
  <c r="V17" i="81"/>
  <c r="V18" i="81"/>
  <c r="V19" i="81"/>
  <c r="V20" i="81"/>
  <c r="V21" i="81"/>
  <c r="V22" i="81"/>
  <c r="V23" i="81"/>
  <c r="V24" i="81"/>
  <c r="V25" i="81"/>
  <c r="V26" i="81"/>
  <c r="V27" i="81"/>
  <c r="V28" i="81"/>
  <c r="V29" i="81"/>
  <c r="V30" i="81"/>
  <c r="V31" i="81"/>
  <c r="V32" i="81"/>
  <c r="V33" i="81"/>
  <c r="V34" i="81"/>
  <c r="V12" i="81"/>
  <c r="V13" i="81"/>
  <c r="V14" i="81"/>
  <c r="V11" i="81"/>
  <c r="R11" i="81"/>
  <c r="AR35" i="81"/>
  <c r="AP35" i="81"/>
  <c r="AG35" i="81"/>
  <c r="Q35" i="81"/>
  <c r="P35" i="81"/>
  <c r="AQ34" i="81"/>
  <c r="AH34" i="81"/>
  <c r="R34" i="81"/>
  <c r="S34" i="81" s="1"/>
  <c r="J34" i="81"/>
  <c r="I34" i="81" s="1"/>
  <c r="G34" i="81"/>
  <c r="E34" i="81"/>
  <c r="AQ33" i="81"/>
  <c r="AH33" i="81"/>
  <c r="S33" i="81"/>
  <c r="J33" i="81"/>
  <c r="I33" i="81" s="1"/>
  <c r="G33" i="81"/>
  <c r="E33" i="81"/>
  <c r="AW32" i="81"/>
  <c r="AQ32" i="81"/>
  <c r="AH32" i="81"/>
  <c r="R32" i="81"/>
  <c r="T32" i="81" s="1"/>
  <c r="J32" i="81"/>
  <c r="K32" i="81" s="1"/>
  <c r="G32" i="81"/>
  <c r="E32" i="81"/>
  <c r="AQ31" i="81"/>
  <c r="AH31" i="81"/>
  <c r="R31" i="81"/>
  <c r="T31" i="81" s="1"/>
  <c r="J31" i="81"/>
  <c r="K31" i="81" s="1"/>
  <c r="G31" i="81"/>
  <c r="E31" i="81"/>
  <c r="AQ30" i="81"/>
  <c r="AH30" i="81"/>
  <c r="R30" i="81"/>
  <c r="T30" i="81" s="1"/>
  <c r="J30" i="81"/>
  <c r="K30" i="81" s="1"/>
  <c r="G30" i="81"/>
  <c r="AQ29" i="81"/>
  <c r="AH29" i="81"/>
  <c r="R29" i="81"/>
  <c r="T29" i="81" s="1"/>
  <c r="J29" i="81"/>
  <c r="K29" i="81" s="1"/>
  <c r="G29" i="81"/>
  <c r="E29" i="81"/>
  <c r="AQ28" i="81"/>
  <c r="AH28" i="81"/>
  <c r="R28" i="81"/>
  <c r="T28" i="81" s="1"/>
  <c r="J28" i="81"/>
  <c r="K28" i="81" s="1"/>
  <c r="G28" i="81"/>
  <c r="E28" i="81"/>
  <c r="AQ27" i="81"/>
  <c r="AH27" i="81"/>
  <c r="R27" i="81"/>
  <c r="T27" i="81" s="1"/>
  <c r="J27" i="81"/>
  <c r="K27" i="81" s="1"/>
  <c r="G27" i="81"/>
  <c r="E27" i="81"/>
  <c r="AQ26" i="81"/>
  <c r="AH26" i="81"/>
  <c r="R26" i="81"/>
  <c r="T26" i="81" s="1"/>
  <c r="J26" i="81"/>
  <c r="K26" i="81" s="1"/>
  <c r="G26" i="81"/>
  <c r="E26" i="81"/>
  <c r="AQ25" i="81"/>
  <c r="AH25" i="81"/>
  <c r="R25" i="81"/>
  <c r="T25" i="81" s="1"/>
  <c r="J25" i="81"/>
  <c r="K25" i="81" s="1"/>
  <c r="G25" i="81"/>
  <c r="E25" i="81"/>
  <c r="AQ24" i="81"/>
  <c r="R24" i="81"/>
  <c r="T24" i="81" s="1"/>
  <c r="J24" i="81"/>
  <c r="K24" i="81" s="1"/>
  <c r="G24" i="81"/>
  <c r="E24" i="81"/>
  <c r="AQ23" i="81"/>
  <c r="AH23" i="81"/>
  <c r="R23" i="81"/>
  <c r="T23" i="81" s="1"/>
  <c r="J23" i="81"/>
  <c r="K23" i="81" s="1"/>
  <c r="G23" i="81"/>
  <c r="E23" i="81"/>
  <c r="AQ22" i="81"/>
  <c r="AH22" i="81"/>
  <c r="R22" i="81"/>
  <c r="T22" i="81" s="1"/>
  <c r="J22" i="81"/>
  <c r="K22" i="81" s="1"/>
  <c r="G22" i="81"/>
  <c r="E22" i="81"/>
  <c r="AQ21" i="81"/>
  <c r="AH21" i="81"/>
  <c r="R21" i="81"/>
  <c r="T21" i="81" s="1"/>
  <c r="J21" i="81"/>
  <c r="K21" i="81" s="1"/>
  <c r="G21" i="81"/>
  <c r="E21" i="81"/>
  <c r="AQ20" i="81"/>
  <c r="AH20" i="81"/>
  <c r="R20" i="81"/>
  <c r="T20" i="81" s="1"/>
  <c r="J20" i="81"/>
  <c r="K20" i="81" s="1"/>
  <c r="G20" i="81"/>
  <c r="E20" i="81"/>
  <c r="AQ19" i="81"/>
  <c r="AH19" i="81"/>
  <c r="R19" i="81"/>
  <c r="T19" i="81" s="1"/>
  <c r="J19" i="81"/>
  <c r="K19" i="81" s="1"/>
  <c r="G19" i="81"/>
  <c r="E19" i="81"/>
  <c r="AQ18" i="81"/>
  <c r="AH18" i="81"/>
  <c r="R18" i="81"/>
  <c r="T18" i="81" s="1"/>
  <c r="J18" i="81"/>
  <c r="K18" i="81" s="1"/>
  <c r="G18" i="81"/>
  <c r="E18" i="81"/>
  <c r="AQ17" i="81"/>
  <c r="AH17" i="81"/>
  <c r="R17" i="81"/>
  <c r="T17" i="81" s="1"/>
  <c r="J17" i="81"/>
  <c r="K17" i="81" s="1"/>
  <c r="G17" i="81"/>
  <c r="E17" i="81"/>
  <c r="AQ16" i="81"/>
  <c r="AH16" i="81"/>
  <c r="R16" i="81"/>
  <c r="T16" i="81" s="1"/>
  <c r="J16" i="81"/>
  <c r="K16" i="81" s="1"/>
  <c r="G16" i="81"/>
  <c r="E16" i="81"/>
  <c r="AQ15" i="81"/>
  <c r="AH15" i="81"/>
  <c r="R15" i="81"/>
  <c r="T15" i="81" s="1"/>
  <c r="J15" i="81"/>
  <c r="K15" i="81" s="1"/>
  <c r="G15" i="81"/>
  <c r="E15" i="81"/>
  <c r="AQ14" i="81"/>
  <c r="AH14" i="81"/>
  <c r="R14" i="81"/>
  <c r="T14" i="81" s="1"/>
  <c r="J14" i="81"/>
  <c r="K14" i="81" s="1"/>
  <c r="G14" i="81"/>
  <c r="E14" i="81"/>
  <c r="AQ13" i="81"/>
  <c r="AH13" i="81"/>
  <c r="R13" i="81"/>
  <c r="T13" i="81" s="1"/>
  <c r="J13" i="81"/>
  <c r="K13" i="81" s="1"/>
  <c r="G13" i="81"/>
  <c r="E13" i="81"/>
  <c r="AQ12" i="81"/>
  <c r="AH12" i="81"/>
  <c r="R12" i="81"/>
  <c r="T12" i="81" s="1"/>
  <c r="J12" i="81"/>
  <c r="K12" i="81" s="1"/>
  <c r="G12" i="81"/>
  <c r="E12" i="81"/>
  <c r="AQ11" i="81"/>
  <c r="AH11" i="81"/>
  <c r="J11" i="81"/>
  <c r="K11" i="81" s="1"/>
  <c r="G11" i="81"/>
  <c r="E11" i="81"/>
  <c r="AG8" i="81"/>
  <c r="I22" i="81" l="1"/>
  <c r="I26" i="81"/>
  <c r="I12" i="82"/>
  <c r="I29" i="82"/>
  <c r="I30" i="82"/>
  <c r="T35" i="83"/>
  <c r="AI35" i="83"/>
  <c r="I16" i="82"/>
  <c r="I25" i="82"/>
  <c r="I28" i="82"/>
  <c r="AI32" i="82"/>
  <c r="I13" i="82"/>
  <c r="I20" i="82"/>
  <c r="S35" i="83"/>
  <c r="AI11" i="83"/>
  <c r="I14" i="82"/>
  <c r="I17" i="82"/>
  <c r="I22" i="82"/>
  <c r="AI31" i="82"/>
  <c r="I18" i="82"/>
  <c r="I21" i="82"/>
  <c r="I24" i="82"/>
  <c r="I15" i="82"/>
  <c r="I19" i="82"/>
  <c r="I23" i="82"/>
  <c r="I27" i="82"/>
  <c r="I31" i="82"/>
  <c r="I32" i="82"/>
  <c r="S31" i="82"/>
  <c r="K11" i="82"/>
  <c r="AI18" i="82"/>
  <c r="AI22" i="82"/>
  <c r="AI26" i="82"/>
  <c r="S32" i="82"/>
  <c r="AI30" i="82"/>
  <c r="AI14" i="82"/>
  <c r="AQ35" i="82"/>
  <c r="AH35" i="82"/>
  <c r="R35" i="82"/>
  <c r="AI15" i="82"/>
  <c r="AI19" i="82"/>
  <c r="AI23" i="82"/>
  <c r="AI27" i="82"/>
  <c r="AI12" i="82"/>
  <c r="AI16" i="82"/>
  <c r="AI20" i="82"/>
  <c r="AI24" i="82"/>
  <c r="AI28" i="82"/>
  <c r="AI13" i="82"/>
  <c r="AI17" i="82"/>
  <c r="AI21" i="82"/>
  <c r="AI25" i="82"/>
  <c r="AI29" i="82"/>
  <c r="T33" i="82"/>
  <c r="AI33" i="82" s="1"/>
  <c r="T34" i="82"/>
  <c r="AI34" i="82" s="1"/>
  <c r="K33" i="82"/>
  <c r="K34" i="82"/>
  <c r="S12" i="82"/>
  <c r="S16" i="82"/>
  <c r="S17" i="82"/>
  <c r="S19" i="82"/>
  <c r="S22" i="82"/>
  <c r="S30" i="82"/>
  <c r="S11" i="82"/>
  <c r="S13" i="82"/>
  <c r="S14" i="82"/>
  <c r="S15" i="82"/>
  <c r="S18" i="82"/>
  <c r="S20" i="82"/>
  <c r="S21" i="82"/>
  <c r="S23" i="82"/>
  <c r="S24" i="82"/>
  <c r="S25" i="82"/>
  <c r="S26" i="82"/>
  <c r="S27" i="82"/>
  <c r="S28" i="82"/>
  <c r="S29" i="82"/>
  <c r="T11" i="82"/>
  <c r="AI11" i="82" s="1"/>
  <c r="I12" i="81"/>
  <c r="I14" i="81"/>
  <c r="I18" i="81"/>
  <c r="I28" i="81"/>
  <c r="AI25" i="81"/>
  <c r="AI17" i="81"/>
  <c r="I20" i="81"/>
  <c r="I30" i="81"/>
  <c r="I11" i="81"/>
  <c r="I16" i="81"/>
  <c r="I24" i="81"/>
  <c r="I32" i="81"/>
  <c r="AI21" i="81"/>
  <c r="AI13" i="81"/>
  <c r="AI29" i="81"/>
  <c r="AQ35" i="81"/>
  <c r="I15" i="81"/>
  <c r="I19" i="81"/>
  <c r="I23" i="81"/>
  <c r="I27" i="81"/>
  <c r="I31" i="81"/>
  <c r="I13" i="81"/>
  <c r="I17" i="81"/>
  <c r="I21" i="81"/>
  <c r="I25" i="81"/>
  <c r="I29" i="81"/>
  <c r="K34" i="81"/>
  <c r="AI18" i="81"/>
  <c r="AI22" i="81"/>
  <c r="AI26" i="81"/>
  <c r="AI30" i="81"/>
  <c r="K33" i="81"/>
  <c r="AH35" i="81"/>
  <c r="AI14" i="81"/>
  <c r="R35" i="81"/>
  <c r="AI15" i="81"/>
  <c r="AI19" i="81"/>
  <c r="AI23" i="81"/>
  <c r="AI27" i="81"/>
  <c r="AI31" i="81"/>
  <c r="AI12" i="81"/>
  <c r="AI16" i="81"/>
  <c r="AI20" i="81"/>
  <c r="AI24" i="81"/>
  <c r="AI28" i="81"/>
  <c r="AI32" i="81"/>
  <c r="T33" i="81"/>
  <c r="AI33" i="81" s="1"/>
  <c r="T34" i="81"/>
  <c r="AI34" i="81" s="1"/>
  <c r="S12" i="81"/>
  <c r="S19" i="81"/>
  <c r="S21" i="81"/>
  <c r="S25" i="81"/>
  <c r="S27" i="81"/>
  <c r="S30" i="81"/>
  <c r="S32" i="81"/>
  <c r="S11" i="81"/>
  <c r="S13" i="81"/>
  <c r="S14" i="81"/>
  <c r="S15" i="81"/>
  <c r="S16" i="81"/>
  <c r="S17" i="81"/>
  <c r="S18" i="81"/>
  <c r="S20" i="81"/>
  <c r="S22" i="81"/>
  <c r="S23" i="81"/>
  <c r="S24" i="81"/>
  <c r="S26" i="81"/>
  <c r="S28" i="81"/>
  <c r="S29" i="81"/>
  <c r="S31" i="81"/>
  <c r="T11" i="81"/>
  <c r="AI11" i="81" s="1"/>
  <c r="AR35" i="80"/>
  <c r="AP35" i="80"/>
  <c r="AG35" i="80"/>
  <c r="Q35" i="80"/>
  <c r="P35" i="80"/>
  <c r="AQ34" i="80"/>
  <c r="AH34" i="80"/>
  <c r="V34" i="80"/>
  <c r="R34" i="80"/>
  <c r="S34" i="80" s="1"/>
  <c r="J34" i="80"/>
  <c r="I34" i="80" s="1"/>
  <c r="G34" i="80"/>
  <c r="E34" i="80"/>
  <c r="AQ33" i="80"/>
  <c r="AH33" i="80"/>
  <c r="V33" i="80"/>
  <c r="R33" i="80"/>
  <c r="S33" i="80" s="1"/>
  <c r="J33" i="80"/>
  <c r="I33" i="80" s="1"/>
  <c r="G33" i="80"/>
  <c r="E33" i="80"/>
  <c r="AW32" i="80"/>
  <c r="AQ32" i="80"/>
  <c r="AH32" i="80"/>
  <c r="V32" i="80"/>
  <c r="R32" i="80"/>
  <c r="T32" i="80" s="1"/>
  <c r="J32" i="80"/>
  <c r="K32" i="80" s="1"/>
  <c r="I32" i="80"/>
  <c r="G32" i="80"/>
  <c r="E32" i="80"/>
  <c r="AQ31" i="80"/>
  <c r="AH31" i="80"/>
  <c r="V31" i="80"/>
  <c r="R31" i="80"/>
  <c r="T31" i="80" s="1"/>
  <c r="J31" i="80"/>
  <c r="I31" i="80" s="1"/>
  <c r="G31" i="80"/>
  <c r="E31" i="80"/>
  <c r="AQ30" i="80"/>
  <c r="AH30" i="80"/>
  <c r="V30" i="80"/>
  <c r="R30" i="80"/>
  <c r="T30" i="80" s="1"/>
  <c r="J30" i="80"/>
  <c r="I30" i="80" s="1"/>
  <c r="G30" i="80"/>
  <c r="E30" i="80"/>
  <c r="AQ29" i="80"/>
  <c r="AH29" i="80"/>
  <c r="V29" i="80"/>
  <c r="R29" i="80"/>
  <c r="T29" i="80" s="1"/>
  <c r="J29" i="80"/>
  <c r="K29" i="80" s="1"/>
  <c r="G29" i="80"/>
  <c r="E29" i="80"/>
  <c r="AQ28" i="80"/>
  <c r="AH28" i="80"/>
  <c r="V28" i="80"/>
  <c r="R28" i="80"/>
  <c r="T28" i="80" s="1"/>
  <c r="J28" i="80"/>
  <c r="K28" i="80" s="1"/>
  <c r="G28" i="80"/>
  <c r="E28" i="80"/>
  <c r="AQ27" i="80"/>
  <c r="AH27" i="80"/>
  <c r="V27" i="80"/>
  <c r="R27" i="80"/>
  <c r="T27" i="80" s="1"/>
  <c r="J27" i="80"/>
  <c r="I27" i="80" s="1"/>
  <c r="G27" i="80"/>
  <c r="E27" i="80"/>
  <c r="AQ26" i="80"/>
  <c r="AH26" i="80"/>
  <c r="V26" i="80"/>
  <c r="R26" i="80"/>
  <c r="T26" i="80" s="1"/>
  <c r="J26" i="80"/>
  <c r="I26" i="80" s="1"/>
  <c r="G26" i="80"/>
  <c r="E26" i="80"/>
  <c r="AQ25" i="80"/>
  <c r="AH25" i="80"/>
  <c r="V25" i="80"/>
  <c r="R25" i="80"/>
  <c r="T25" i="80" s="1"/>
  <c r="J25" i="80"/>
  <c r="K25" i="80" s="1"/>
  <c r="G25" i="80"/>
  <c r="E25" i="80"/>
  <c r="AQ24" i="80"/>
  <c r="AH24" i="80"/>
  <c r="V24" i="80"/>
  <c r="R24" i="80"/>
  <c r="T24" i="80" s="1"/>
  <c r="J24" i="80"/>
  <c r="I24" i="80" s="1"/>
  <c r="G24" i="80"/>
  <c r="E24" i="80"/>
  <c r="AQ23" i="80"/>
  <c r="AH23" i="80"/>
  <c r="V23" i="80"/>
  <c r="R23" i="80"/>
  <c r="T23" i="80" s="1"/>
  <c r="J23" i="80"/>
  <c r="I23" i="80" s="1"/>
  <c r="G23" i="80"/>
  <c r="E23" i="80"/>
  <c r="AQ22" i="80"/>
  <c r="AH22" i="80"/>
  <c r="AI22" i="80" s="1"/>
  <c r="V22" i="80"/>
  <c r="R22" i="80"/>
  <c r="T22" i="80" s="1"/>
  <c r="J22" i="80"/>
  <c r="I22" i="80" s="1"/>
  <c r="G22" i="80"/>
  <c r="E22" i="80"/>
  <c r="AQ21" i="80"/>
  <c r="AH21" i="80"/>
  <c r="V21" i="80"/>
  <c r="R21" i="80"/>
  <c r="T21" i="80" s="1"/>
  <c r="J21" i="80"/>
  <c r="K21" i="80" s="1"/>
  <c r="G21" i="80"/>
  <c r="E21" i="80"/>
  <c r="AQ20" i="80"/>
  <c r="AH20" i="80"/>
  <c r="V20" i="80"/>
  <c r="R20" i="80"/>
  <c r="T20" i="80" s="1"/>
  <c r="J20" i="80"/>
  <c r="K20" i="80" s="1"/>
  <c r="G20" i="80"/>
  <c r="E20" i="80"/>
  <c r="AQ19" i="80"/>
  <c r="AH19" i="80"/>
  <c r="V19" i="80"/>
  <c r="R19" i="80"/>
  <c r="T19" i="80" s="1"/>
  <c r="J19" i="80"/>
  <c r="I19" i="80" s="1"/>
  <c r="G19" i="80"/>
  <c r="E19" i="80"/>
  <c r="AQ18" i="80"/>
  <c r="AH18" i="80"/>
  <c r="V18" i="80"/>
  <c r="R18" i="80"/>
  <c r="T18" i="80" s="1"/>
  <c r="J18" i="80"/>
  <c r="I18" i="80" s="1"/>
  <c r="G18" i="80"/>
  <c r="E18" i="80"/>
  <c r="AQ17" i="80"/>
  <c r="AH17" i="80"/>
  <c r="V17" i="80"/>
  <c r="R17" i="80"/>
  <c r="T17" i="80" s="1"/>
  <c r="J17" i="80"/>
  <c r="K17" i="80" s="1"/>
  <c r="G17" i="80"/>
  <c r="E17" i="80"/>
  <c r="AQ16" i="80"/>
  <c r="AH16" i="80"/>
  <c r="V16" i="80"/>
  <c r="R16" i="80"/>
  <c r="T16" i="80" s="1"/>
  <c r="J16" i="80"/>
  <c r="K16" i="80" s="1"/>
  <c r="I16" i="80"/>
  <c r="G16" i="80"/>
  <c r="E16" i="80"/>
  <c r="AQ15" i="80"/>
  <c r="AH15" i="80"/>
  <c r="V15" i="80"/>
  <c r="R15" i="80"/>
  <c r="T15" i="80" s="1"/>
  <c r="J15" i="80"/>
  <c r="I15" i="80" s="1"/>
  <c r="G15" i="80"/>
  <c r="E15" i="80"/>
  <c r="AQ14" i="80"/>
  <c r="AH14" i="80"/>
  <c r="V14" i="80"/>
  <c r="R14" i="80"/>
  <c r="T14" i="80" s="1"/>
  <c r="J14" i="80"/>
  <c r="I14" i="80" s="1"/>
  <c r="G14" i="80"/>
  <c r="E14" i="80"/>
  <c r="AQ13" i="80"/>
  <c r="AH13" i="80"/>
  <c r="V13" i="80"/>
  <c r="R13" i="80"/>
  <c r="T13" i="80" s="1"/>
  <c r="J13" i="80"/>
  <c r="K13" i="80" s="1"/>
  <c r="I13" i="80"/>
  <c r="G13" i="80"/>
  <c r="E13" i="80"/>
  <c r="AQ12" i="80"/>
  <c r="AH12" i="80"/>
  <c r="V12" i="80"/>
  <c r="R12" i="80"/>
  <c r="T12" i="80" s="1"/>
  <c r="J12" i="80"/>
  <c r="K12" i="80" s="1"/>
  <c r="I12" i="80"/>
  <c r="G12" i="80"/>
  <c r="E12" i="80"/>
  <c r="AQ11" i="80"/>
  <c r="AH11" i="80"/>
  <c r="V11" i="80"/>
  <c r="R11" i="80"/>
  <c r="J11" i="80"/>
  <c r="I11" i="80" s="1"/>
  <c r="G11" i="80"/>
  <c r="E11" i="80"/>
  <c r="AG8" i="80"/>
  <c r="R28" i="79"/>
  <c r="I28" i="80" l="1"/>
  <c r="K14" i="80"/>
  <c r="K11" i="80"/>
  <c r="I20" i="80"/>
  <c r="K26" i="80"/>
  <c r="K15" i="80"/>
  <c r="S35" i="82"/>
  <c r="T35" i="82"/>
  <c r="AI35" i="82" s="1"/>
  <c r="K34" i="80"/>
  <c r="K33" i="80"/>
  <c r="K30" i="80"/>
  <c r="K24" i="80"/>
  <c r="S35" i="81"/>
  <c r="T35" i="81"/>
  <c r="AI35" i="81" s="1"/>
  <c r="AI21" i="80"/>
  <c r="K18" i="80"/>
  <c r="K22" i="80"/>
  <c r="AI17" i="80"/>
  <c r="AI18" i="80"/>
  <c r="AI14" i="80"/>
  <c r="AQ35" i="80"/>
  <c r="AH35" i="80"/>
  <c r="AI29" i="80"/>
  <c r="AI30" i="80"/>
  <c r="R35" i="80"/>
  <c r="AI13" i="80"/>
  <c r="AI25" i="80"/>
  <c r="AI26" i="80"/>
  <c r="I17" i="80"/>
  <c r="K19" i="80"/>
  <c r="I21" i="80"/>
  <c r="K23" i="80"/>
  <c r="I25" i="80"/>
  <c r="K27" i="80"/>
  <c r="I29" i="80"/>
  <c r="K31" i="80"/>
  <c r="AI15" i="80"/>
  <c r="AI23" i="80"/>
  <c r="AI27" i="80"/>
  <c r="AI12" i="80"/>
  <c r="AI16" i="80"/>
  <c r="AI20" i="80"/>
  <c r="AI24" i="80"/>
  <c r="AI28" i="80"/>
  <c r="AI32" i="80"/>
  <c r="AI19" i="80"/>
  <c r="AI31" i="80"/>
  <c r="T33" i="80"/>
  <c r="AI33" i="80" s="1"/>
  <c r="T34" i="80"/>
  <c r="AI34" i="80" s="1"/>
  <c r="S11" i="80"/>
  <c r="S13" i="80"/>
  <c r="S16" i="80"/>
  <c r="S20" i="80"/>
  <c r="S24" i="80"/>
  <c r="S30" i="80"/>
  <c r="S12" i="80"/>
  <c r="S14" i="80"/>
  <c r="S15" i="80"/>
  <c r="S17" i="80"/>
  <c r="S18" i="80"/>
  <c r="S19" i="80"/>
  <c r="S21" i="80"/>
  <c r="S22" i="80"/>
  <c r="S23" i="80"/>
  <c r="S25" i="80"/>
  <c r="S26" i="80"/>
  <c r="S27" i="80"/>
  <c r="S28" i="80"/>
  <c r="S29" i="80"/>
  <c r="S31" i="80"/>
  <c r="S32" i="80"/>
  <c r="T11" i="80"/>
  <c r="AI11" i="80" s="1"/>
  <c r="AR35" i="79"/>
  <c r="AP35" i="79"/>
  <c r="AG35" i="79"/>
  <c r="Q35" i="79"/>
  <c r="P35" i="79"/>
  <c r="AQ34" i="79"/>
  <c r="AH34" i="79"/>
  <c r="V34" i="79"/>
  <c r="R34" i="79"/>
  <c r="S34" i="79" s="1"/>
  <c r="J34" i="79"/>
  <c r="K34" i="79" s="1"/>
  <c r="G34" i="79"/>
  <c r="E34" i="79"/>
  <c r="AQ33" i="79"/>
  <c r="AH33" i="79"/>
  <c r="V33" i="79"/>
  <c r="R33" i="79"/>
  <c r="S33" i="79" s="1"/>
  <c r="J33" i="79"/>
  <c r="I33" i="79" s="1"/>
  <c r="G33" i="79"/>
  <c r="E33" i="79"/>
  <c r="AW32" i="79"/>
  <c r="AQ32" i="79"/>
  <c r="AH32" i="79"/>
  <c r="V32" i="79"/>
  <c r="R32" i="79"/>
  <c r="T32" i="79" s="1"/>
  <c r="J32" i="79"/>
  <c r="K32" i="79" s="1"/>
  <c r="G32" i="79"/>
  <c r="E32" i="79"/>
  <c r="AQ31" i="79"/>
  <c r="AH31" i="79"/>
  <c r="V31" i="79"/>
  <c r="R31" i="79"/>
  <c r="T31" i="79" s="1"/>
  <c r="J31" i="79"/>
  <c r="K31" i="79" s="1"/>
  <c r="G31" i="79"/>
  <c r="E31" i="79"/>
  <c r="AQ30" i="79"/>
  <c r="AH30" i="79"/>
  <c r="V30" i="79"/>
  <c r="R30" i="79"/>
  <c r="T30" i="79" s="1"/>
  <c r="J30" i="79"/>
  <c r="K30" i="79" s="1"/>
  <c r="G30" i="79"/>
  <c r="E30" i="79"/>
  <c r="AQ29" i="79"/>
  <c r="AH29" i="79"/>
  <c r="V29" i="79"/>
  <c r="R29" i="79"/>
  <c r="T29" i="79" s="1"/>
  <c r="J29" i="79"/>
  <c r="K29" i="79" s="1"/>
  <c r="G29" i="79"/>
  <c r="E29" i="79"/>
  <c r="AQ28" i="79"/>
  <c r="AH28" i="79"/>
  <c r="V28" i="79"/>
  <c r="T28" i="79"/>
  <c r="J28" i="79"/>
  <c r="K28" i="79" s="1"/>
  <c r="G28" i="79"/>
  <c r="E28" i="79"/>
  <c r="AQ27" i="79"/>
  <c r="AH27" i="79"/>
  <c r="V27" i="79"/>
  <c r="R27" i="79"/>
  <c r="T27" i="79" s="1"/>
  <c r="J27" i="79"/>
  <c r="K27" i="79" s="1"/>
  <c r="G27" i="79"/>
  <c r="E27" i="79"/>
  <c r="AQ26" i="79"/>
  <c r="AH26" i="79"/>
  <c r="V26" i="79"/>
  <c r="R26" i="79"/>
  <c r="T26" i="79" s="1"/>
  <c r="J26" i="79"/>
  <c r="K26" i="79" s="1"/>
  <c r="G26" i="79"/>
  <c r="E26" i="79"/>
  <c r="AQ25" i="79"/>
  <c r="AH25" i="79"/>
  <c r="V25" i="79"/>
  <c r="R25" i="79"/>
  <c r="T25" i="79" s="1"/>
  <c r="J25" i="79"/>
  <c r="K25" i="79" s="1"/>
  <c r="G25" i="79"/>
  <c r="E25" i="79"/>
  <c r="AQ24" i="79"/>
  <c r="AH24" i="79"/>
  <c r="V24" i="79"/>
  <c r="R24" i="79"/>
  <c r="T24" i="79" s="1"/>
  <c r="J24" i="79"/>
  <c r="K24" i="79" s="1"/>
  <c r="G24" i="79"/>
  <c r="E24" i="79"/>
  <c r="AQ23" i="79"/>
  <c r="AH23" i="79"/>
  <c r="V23" i="79"/>
  <c r="R23" i="79"/>
  <c r="T23" i="79" s="1"/>
  <c r="J23" i="79"/>
  <c r="K23" i="79" s="1"/>
  <c r="G23" i="79"/>
  <c r="E23" i="79"/>
  <c r="AQ22" i="79"/>
  <c r="AH22" i="79"/>
  <c r="V22" i="79"/>
  <c r="R22" i="79"/>
  <c r="T22" i="79" s="1"/>
  <c r="J22" i="79"/>
  <c r="K22" i="79" s="1"/>
  <c r="G22" i="79"/>
  <c r="E22" i="79"/>
  <c r="AQ21" i="79"/>
  <c r="AH21" i="79"/>
  <c r="V21" i="79"/>
  <c r="R21" i="79"/>
  <c r="T21" i="79" s="1"/>
  <c r="J21" i="79"/>
  <c r="K21" i="79" s="1"/>
  <c r="G21" i="79"/>
  <c r="E21" i="79"/>
  <c r="AQ20" i="79"/>
  <c r="AH20" i="79"/>
  <c r="V20" i="79"/>
  <c r="R20" i="79"/>
  <c r="T20" i="79" s="1"/>
  <c r="J20" i="79"/>
  <c r="K20" i="79" s="1"/>
  <c r="G20" i="79"/>
  <c r="E20" i="79"/>
  <c r="AQ19" i="79"/>
  <c r="AH19" i="79"/>
  <c r="V19" i="79"/>
  <c r="R19" i="79"/>
  <c r="T19" i="79" s="1"/>
  <c r="J19" i="79"/>
  <c r="K19" i="79" s="1"/>
  <c r="G19" i="79"/>
  <c r="E19" i="79"/>
  <c r="AQ18" i="79"/>
  <c r="AH18" i="79"/>
  <c r="V18" i="79"/>
  <c r="R18" i="79"/>
  <c r="T18" i="79" s="1"/>
  <c r="J18" i="79"/>
  <c r="K18" i="79" s="1"/>
  <c r="G18" i="79"/>
  <c r="E18" i="79"/>
  <c r="AQ17" i="79"/>
  <c r="AH17" i="79"/>
  <c r="V17" i="79"/>
  <c r="R17" i="79"/>
  <c r="T17" i="79" s="1"/>
  <c r="J17" i="79"/>
  <c r="K17" i="79" s="1"/>
  <c r="G17" i="79"/>
  <c r="E17" i="79"/>
  <c r="AQ16" i="79"/>
  <c r="AH16" i="79"/>
  <c r="V16" i="79"/>
  <c r="R16" i="79"/>
  <c r="T16" i="79" s="1"/>
  <c r="J16" i="79"/>
  <c r="K16" i="79" s="1"/>
  <c r="G16" i="79"/>
  <c r="E16" i="79"/>
  <c r="AQ15" i="79"/>
  <c r="AH15" i="79"/>
  <c r="V15" i="79"/>
  <c r="R15" i="79"/>
  <c r="T15" i="79" s="1"/>
  <c r="J15" i="79"/>
  <c r="K15" i="79" s="1"/>
  <c r="G15" i="79"/>
  <c r="E15" i="79"/>
  <c r="AQ14" i="79"/>
  <c r="AH14" i="79"/>
  <c r="V14" i="79"/>
  <c r="R14" i="79"/>
  <c r="S14" i="79" s="1"/>
  <c r="J14" i="79"/>
  <c r="K14" i="79" s="1"/>
  <c r="G14" i="79"/>
  <c r="E14" i="79"/>
  <c r="AQ13" i="79"/>
  <c r="AH13" i="79"/>
  <c r="V13" i="79"/>
  <c r="R13" i="79"/>
  <c r="T13" i="79" s="1"/>
  <c r="J13" i="79"/>
  <c r="K13" i="79" s="1"/>
  <c r="G13" i="79"/>
  <c r="E13" i="79"/>
  <c r="AQ12" i="79"/>
  <c r="AH12" i="79"/>
  <c r="V12" i="79"/>
  <c r="R12" i="79"/>
  <c r="T12" i="79" s="1"/>
  <c r="J12" i="79"/>
  <c r="K12" i="79" s="1"/>
  <c r="G12" i="79"/>
  <c r="E12" i="79"/>
  <c r="AQ11" i="79"/>
  <c r="AH11" i="79"/>
  <c r="V11" i="79"/>
  <c r="R11" i="79"/>
  <c r="J11" i="79"/>
  <c r="K11" i="79" s="1"/>
  <c r="G11" i="79"/>
  <c r="E11" i="79"/>
  <c r="AG8" i="79"/>
  <c r="K33" i="79" l="1"/>
  <c r="S35" i="80"/>
  <c r="T35" i="80"/>
  <c r="AI35" i="80" s="1"/>
  <c r="AI32" i="79"/>
  <c r="S29" i="79"/>
  <c r="AI30" i="79"/>
  <c r="S31" i="79"/>
  <c r="S26" i="79"/>
  <c r="I30" i="79"/>
  <c r="I32" i="79"/>
  <c r="I27" i="79"/>
  <c r="AQ35" i="79"/>
  <c r="I34" i="79"/>
  <c r="I11" i="79"/>
  <c r="I12" i="79"/>
  <c r="I13" i="79"/>
  <c r="I14" i="79"/>
  <c r="I15" i="79"/>
  <c r="I16" i="79"/>
  <c r="I17" i="79"/>
  <c r="I18" i="79"/>
  <c r="I19" i="79"/>
  <c r="I20" i="79"/>
  <c r="I21" i="79"/>
  <c r="I22" i="79"/>
  <c r="I23" i="79"/>
  <c r="I24" i="79"/>
  <c r="I25" i="79"/>
  <c r="I26" i="79"/>
  <c r="S27" i="79"/>
  <c r="I31" i="79"/>
  <c r="R35" i="79"/>
  <c r="I28" i="79"/>
  <c r="I29" i="79"/>
  <c r="S30" i="79"/>
  <c r="AI31" i="79"/>
  <c r="AI26" i="79"/>
  <c r="AI27" i="79"/>
  <c r="AH35" i="79"/>
  <c r="AI28" i="79"/>
  <c r="AI29" i="79"/>
  <c r="S28" i="79"/>
  <c r="S32" i="79"/>
  <c r="AI12" i="79"/>
  <c r="AI13" i="79"/>
  <c r="AI15" i="79"/>
  <c r="AI16" i="79"/>
  <c r="AI17" i="79"/>
  <c r="AI18" i="79"/>
  <c r="AI19" i="79"/>
  <c r="AI20" i="79"/>
  <c r="AI21" i="79"/>
  <c r="AI22" i="79"/>
  <c r="AI23" i="79"/>
  <c r="AI24" i="79"/>
  <c r="AI25" i="79"/>
  <c r="S12" i="79"/>
  <c r="S13" i="79"/>
  <c r="S15" i="79"/>
  <c r="S16" i="79"/>
  <c r="S17" i="79"/>
  <c r="T14" i="79"/>
  <c r="AI14" i="79" s="1"/>
  <c r="T33" i="79"/>
  <c r="AI33" i="79" s="1"/>
  <c r="T34" i="79"/>
  <c r="AI34" i="79" s="1"/>
  <c r="S11" i="79"/>
  <c r="S18" i="79"/>
  <c r="S23" i="79"/>
  <c r="S24" i="79"/>
  <c r="S19" i="79"/>
  <c r="S20" i="79"/>
  <c r="S21" i="79"/>
  <c r="S22" i="79"/>
  <c r="S25" i="79"/>
  <c r="T11" i="79"/>
  <c r="AI11" i="79" s="1"/>
  <c r="AH31" i="78"/>
  <c r="R27" i="78"/>
  <c r="S35" i="79" l="1"/>
  <c r="T35" i="79"/>
  <c r="AI35" i="79" s="1"/>
  <c r="AR35" i="78"/>
  <c r="AP35" i="78"/>
  <c r="AG35" i="78"/>
  <c r="Q35" i="78"/>
  <c r="P35" i="78"/>
  <c r="AQ34" i="78"/>
  <c r="AH34" i="78"/>
  <c r="V34" i="78"/>
  <c r="R34" i="78"/>
  <c r="T34" i="78" s="1"/>
  <c r="J34" i="78"/>
  <c r="I34" i="78" s="1"/>
  <c r="G34" i="78"/>
  <c r="E34" i="78"/>
  <c r="AQ33" i="78"/>
  <c r="AH33" i="78"/>
  <c r="V33" i="78"/>
  <c r="R33" i="78"/>
  <c r="T33" i="78" s="1"/>
  <c r="J33" i="78"/>
  <c r="I33" i="78" s="1"/>
  <c r="G33" i="78"/>
  <c r="E33" i="78"/>
  <c r="AW32" i="78"/>
  <c r="AQ32" i="78"/>
  <c r="AH32" i="78"/>
  <c r="V32" i="78"/>
  <c r="R32" i="78"/>
  <c r="S32" i="78" s="1"/>
  <c r="J32" i="78"/>
  <c r="I32" i="78" s="1"/>
  <c r="G32" i="78"/>
  <c r="E32" i="78"/>
  <c r="AQ31" i="78"/>
  <c r="V31" i="78"/>
  <c r="R31" i="78"/>
  <c r="S31" i="78" s="1"/>
  <c r="J31" i="78"/>
  <c r="I31" i="78" s="1"/>
  <c r="G31" i="78"/>
  <c r="E31" i="78"/>
  <c r="AQ30" i="78"/>
  <c r="AH30" i="78"/>
  <c r="V30" i="78"/>
  <c r="R30" i="78"/>
  <c r="S30" i="78" s="1"/>
  <c r="J30" i="78"/>
  <c r="I30" i="78" s="1"/>
  <c r="G30" i="78"/>
  <c r="E30" i="78"/>
  <c r="AQ29" i="78"/>
  <c r="AH29" i="78"/>
  <c r="V29" i="78"/>
  <c r="R29" i="78"/>
  <c r="S29" i="78" s="1"/>
  <c r="J29" i="78"/>
  <c r="I29" i="78" s="1"/>
  <c r="G29" i="78"/>
  <c r="E29" i="78"/>
  <c r="AQ28" i="78"/>
  <c r="AH28" i="78"/>
  <c r="V28" i="78"/>
  <c r="R28" i="78"/>
  <c r="S28" i="78" s="1"/>
  <c r="J28" i="78"/>
  <c r="I28" i="78" s="1"/>
  <c r="G28" i="78"/>
  <c r="E28" i="78"/>
  <c r="AQ27" i="78"/>
  <c r="AH27" i="78"/>
  <c r="V27" i="78"/>
  <c r="S27" i="78"/>
  <c r="J27" i="78"/>
  <c r="I27" i="78" s="1"/>
  <c r="G27" i="78"/>
  <c r="E27" i="78"/>
  <c r="AQ26" i="78"/>
  <c r="AH26" i="78"/>
  <c r="V26" i="78"/>
  <c r="R26" i="78"/>
  <c r="S26" i="78" s="1"/>
  <c r="J26" i="78"/>
  <c r="I26" i="78" s="1"/>
  <c r="G26" i="78"/>
  <c r="E26" i="78"/>
  <c r="AQ25" i="78"/>
  <c r="AH25" i="78"/>
  <c r="V25" i="78"/>
  <c r="R25" i="78"/>
  <c r="S25" i="78" s="1"/>
  <c r="J25" i="78"/>
  <c r="I25" i="78" s="1"/>
  <c r="G25" i="78"/>
  <c r="E25" i="78"/>
  <c r="AQ24" i="78"/>
  <c r="AH24" i="78"/>
  <c r="V24" i="78"/>
  <c r="R24" i="78"/>
  <c r="S24" i="78" s="1"/>
  <c r="J24" i="78"/>
  <c r="I24" i="78" s="1"/>
  <c r="G24" i="78"/>
  <c r="E24" i="78"/>
  <c r="AQ23" i="78"/>
  <c r="AH23" i="78"/>
  <c r="V23" i="78"/>
  <c r="R23" i="78"/>
  <c r="S23" i="78" s="1"/>
  <c r="J23" i="78"/>
  <c r="I23" i="78" s="1"/>
  <c r="G23" i="78"/>
  <c r="E23" i="78"/>
  <c r="AQ22" i="78"/>
  <c r="AH22" i="78"/>
  <c r="V22" i="78"/>
  <c r="R22" i="78"/>
  <c r="S22" i="78" s="1"/>
  <c r="J22" i="78"/>
  <c r="I22" i="78" s="1"/>
  <c r="G22" i="78"/>
  <c r="E22" i="78"/>
  <c r="AQ21" i="78"/>
  <c r="AH21" i="78"/>
  <c r="V21" i="78"/>
  <c r="R21" i="78"/>
  <c r="S21" i="78" s="1"/>
  <c r="J21" i="78"/>
  <c r="I21" i="78" s="1"/>
  <c r="G21" i="78"/>
  <c r="E21" i="78"/>
  <c r="AQ20" i="78"/>
  <c r="AH20" i="78"/>
  <c r="V20" i="78"/>
  <c r="R20" i="78"/>
  <c r="S20" i="78" s="1"/>
  <c r="J20" i="78"/>
  <c r="I20" i="78" s="1"/>
  <c r="G20" i="78"/>
  <c r="E20" i="78"/>
  <c r="AQ19" i="78"/>
  <c r="AH19" i="78"/>
  <c r="V19" i="78"/>
  <c r="R19" i="78"/>
  <c r="S19" i="78" s="1"/>
  <c r="J19" i="78"/>
  <c r="I19" i="78" s="1"/>
  <c r="G19" i="78"/>
  <c r="E19" i="78"/>
  <c r="AQ18" i="78"/>
  <c r="AH18" i="78"/>
  <c r="V18" i="78"/>
  <c r="R18" i="78"/>
  <c r="S18" i="78" s="1"/>
  <c r="J18" i="78"/>
  <c r="I18" i="78" s="1"/>
  <c r="G18" i="78"/>
  <c r="E18" i="78"/>
  <c r="AQ17" i="78"/>
  <c r="AH17" i="78"/>
  <c r="V17" i="78"/>
  <c r="R17" i="78"/>
  <c r="S17" i="78" s="1"/>
  <c r="J17" i="78"/>
  <c r="I17" i="78" s="1"/>
  <c r="G17" i="78"/>
  <c r="E17" i="78"/>
  <c r="AQ16" i="78"/>
  <c r="AH16" i="78"/>
  <c r="V16" i="78"/>
  <c r="R16" i="78"/>
  <c r="S16" i="78" s="1"/>
  <c r="J16" i="78"/>
  <c r="I16" i="78" s="1"/>
  <c r="G16" i="78"/>
  <c r="E16" i="78"/>
  <c r="AQ15" i="78"/>
  <c r="AH15" i="78"/>
  <c r="V15" i="78"/>
  <c r="R15" i="78"/>
  <c r="S15" i="78" s="1"/>
  <c r="J15" i="78"/>
  <c r="I15" i="78" s="1"/>
  <c r="G15" i="78"/>
  <c r="E15" i="78"/>
  <c r="AQ14" i="78"/>
  <c r="AH14" i="78"/>
  <c r="V14" i="78"/>
  <c r="R14" i="78"/>
  <c r="S14" i="78" s="1"/>
  <c r="J14" i="78"/>
  <c r="I14" i="78" s="1"/>
  <c r="G14" i="78"/>
  <c r="E14" i="78"/>
  <c r="AQ13" i="78"/>
  <c r="AH13" i="78"/>
  <c r="V13" i="78"/>
  <c r="R13" i="78"/>
  <c r="S13" i="78" s="1"/>
  <c r="J13" i="78"/>
  <c r="I13" i="78" s="1"/>
  <c r="G13" i="78"/>
  <c r="E13" i="78"/>
  <c r="AQ12" i="78"/>
  <c r="AH12" i="78"/>
  <c r="V12" i="78"/>
  <c r="R12" i="78"/>
  <c r="S12" i="78" s="1"/>
  <c r="J12" i="78"/>
  <c r="I12" i="78" s="1"/>
  <c r="G12" i="78"/>
  <c r="E12" i="78"/>
  <c r="AQ11" i="78"/>
  <c r="AH11" i="78"/>
  <c r="V11" i="78"/>
  <c r="R11" i="78"/>
  <c r="J11" i="78"/>
  <c r="I11" i="78" s="1"/>
  <c r="G11" i="78"/>
  <c r="E11" i="78"/>
  <c r="AG8" i="78"/>
  <c r="S33" i="78" l="1"/>
  <c r="K34" i="78"/>
  <c r="AI34" i="78"/>
  <c r="R35" i="78"/>
  <c r="K33" i="78"/>
  <c r="S34" i="78"/>
  <c r="AQ35" i="78"/>
  <c r="AI33" i="78"/>
  <c r="AH35" i="78"/>
  <c r="T11" i="78"/>
  <c r="T12" i="78"/>
  <c r="AI12" i="78" s="1"/>
  <c r="T13" i="78"/>
  <c r="AI13" i="78" s="1"/>
  <c r="T14" i="78"/>
  <c r="AI14" i="78" s="1"/>
  <c r="T15" i="78"/>
  <c r="AI15" i="78" s="1"/>
  <c r="T16" i="78"/>
  <c r="AI16" i="78" s="1"/>
  <c r="T17" i="78"/>
  <c r="AI17" i="78" s="1"/>
  <c r="T18" i="78"/>
  <c r="AI18" i="78" s="1"/>
  <c r="T19" i="78"/>
  <c r="AI19" i="78" s="1"/>
  <c r="T20" i="78"/>
  <c r="AI20" i="78" s="1"/>
  <c r="T21" i="78"/>
  <c r="AI21" i="78" s="1"/>
  <c r="T22" i="78"/>
  <c r="AI22" i="78" s="1"/>
  <c r="T23" i="78"/>
  <c r="AI23" i="78" s="1"/>
  <c r="T24" i="78"/>
  <c r="AI24" i="78" s="1"/>
  <c r="T25" i="78"/>
  <c r="AI25" i="78" s="1"/>
  <c r="T26" i="78"/>
  <c r="AI26" i="78" s="1"/>
  <c r="T27" i="78"/>
  <c r="AI27" i="78" s="1"/>
  <c r="T28" i="78"/>
  <c r="AI28" i="78" s="1"/>
  <c r="T29" i="78"/>
  <c r="AI29" i="78" s="1"/>
  <c r="T30" i="78"/>
  <c r="AI30" i="78" s="1"/>
  <c r="T31" i="78"/>
  <c r="AI31" i="78" s="1"/>
  <c r="T32" i="78"/>
  <c r="AI32" i="78" s="1"/>
  <c r="K13" i="78"/>
  <c r="K24" i="78"/>
  <c r="K25" i="78"/>
  <c r="K26" i="78"/>
  <c r="K27" i="78"/>
  <c r="K28" i="78"/>
  <c r="K29" i="78"/>
  <c r="K30" i="78"/>
  <c r="K31" i="78"/>
  <c r="K32" i="78"/>
  <c r="K11" i="78"/>
  <c r="K12" i="78"/>
  <c r="K14" i="78"/>
  <c r="K15" i="78"/>
  <c r="K18" i="78"/>
  <c r="K19" i="78"/>
  <c r="K20" i="78"/>
  <c r="K23" i="78"/>
  <c r="K16" i="78"/>
  <c r="K17" i="78"/>
  <c r="K21" i="78"/>
  <c r="K22" i="78"/>
  <c r="S11" i="78"/>
  <c r="S35" i="78" s="1"/>
  <c r="AR35" i="77"/>
  <c r="AP35" i="77"/>
  <c r="AG35" i="77"/>
  <c r="Q35" i="77"/>
  <c r="P35" i="77"/>
  <c r="AQ34" i="77"/>
  <c r="AH34" i="77"/>
  <c r="V34" i="77"/>
  <c r="R34" i="77"/>
  <c r="S34" i="77" s="1"/>
  <c r="J34" i="77"/>
  <c r="I34" i="77" s="1"/>
  <c r="G34" i="77"/>
  <c r="E34" i="77"/>
  <c r="AQ33" i="77"/>
  <c r="AH33" i="77"/>
  <c r="V33" i="77"/>
  <c r="R33" i="77"/>
  <c r="S33" i="77" s="1"/>
  <c r="J33" i="77"/>
  <c r="I33" i="77" s="1"/>
  <c r="G33" i="77"/>
  <c r="E33" i="77"/>
  <c r="AW32" i="77"/>
  <c r="AQ32" i="77"/>
  <c r="AH32" i="77"/>
  <c r="V32" i="77"/>
  <c r="R32" i="77"/>
  <c r="T32" i="77" s="1"/>
  <c r="J32" i="77"/>
  <c r="K32" i="77" s="1"/>
  <c r="G32" i="77"/>
  <c r="E32" i="77"/>
  <c r="AQ31" i="77"/>
  <c r="AH31" i="77"/>
  <c r="V31" i="77"/>
  <c r="R31" i="77"/>
  <c r="T31" i="77" s="1"/>
  <c r="J31" i="77"/>
  <c r="K31" i="77" s="1"/>
  <c r="G31" i="77"/>
  <c r="E31" i="77"/>
  <c r="AQ30" i="77"/>
  <c r="AH30" i="77"/>
  <c r="V30" i="77"/>
  <c r="R30" i="77"/>
  <c r="T30" i="77" s="1"/>
  <c r="J30" i="77"/>
  <c r="I30" i="77" s="1"/>
  <c r="G30" i="77"/>
  <c r="E30" i="77"/>
  <c r="AQ29" i="77"/>
  <c r="AH29" i="77"/>
  <c r="V29" i="77"/>
  <c r="R29" i="77"/>
  <c r="T29" i="77" s="1"/>
  <c r="J29" i="77"/>
  <c r="I29" i="77" s="1"/>
  <c r="G29" i="77"/>
  <c r="E29" i="77"/>
  <c r="AQ28" i="77"/>
  <c r="AH28" i="77"/>
  <c r="V28" i="77"/>
  <c r="R28" i="77"/>
  <c r="T28" i="77" s="1"/>
  <c r="J28" i="77"/>
  <c r="K28" i="77" s="1"/>
  <c r="G28" i="77"/>
  <c r="E28" i="77"/>
  <c r="AQ27" i="77"/>
  <c r="AH27" i="77"/>
  <c r="V27" i="77"/>
  <c r="R27" i="77"/>
  <c r="T27" i="77" s="1"/>
  <c r="J27" i="77"/>
  <c r="K27" i="77" s="1"/>
  <c r="G27" i="77"/>
  <c r="E27" i="77"/>
  <c r="AQ26" i="77"/>
  <c r="AH26" i="77"/>
  <c r="V26" i="77"/>
  <c r="R26" i="77"/>
  <c r="T26" i="77" s="1"/>
  <c r="J26" i="77"/>
  <c r="I26" i="77" s="1"/>
  <c r="G26" i="77"/>
  <c r="E26" i="77"/>
  <c r="AQ25" i="77"/>
  <c r="AH25" i="77"/>
  <c r="V25" i="77"/>
  <c r="R25" i="77"/>
  <c r="T25" i="77" s="1"/>
  <c r="J25" i="77"/>
  <c r="I25" i="77" s="1"/>
  <c r="G25" i="77"/>
  <c r="E25" i="77"/>
  <c r="AQ24" i="77"/>
  <c r="AH24" i="77"/>
  <c r="V24" i="77"/>
  <c r="R24" i="77"/>
  <c r="T24" i="77" s="1"/>
  <c r="J24" i="77"/>
  <c r="K24" i="77" s="1"/>
  <c r="G24" i="77"/>
  <c r="E24" i="77"/>
  <c r="AQ23" i="77"/>
  <c r="AH23" i="77"/>
  <c r="V23" i="77"/>
  <c r="R23" i="77"/>
  <c r="T23" i="77" s="1"/>
  <c r="J23" i="77"/>
  <c r="K23" i="77" s="1"/>
  <c r="G23" i="77"/>
  <c r="E23" i="77"/>
  <c r="AQ22" i="77"/>
  <c r="AH22" i="77"/>
  <c r="V22" i="77"/>
  <c r="R22" i="77"/>
  <c r="T22" i="77" s="1"/>
  <c r="J22" i="77"/>
  <c r="I22" i="77" s="1"/>
  <c r="G22" i="77"/>
  <c r="E22" i="77"/>
  <c r="AQ21" i="77"/>
  <c r="AH21" i="77"/>
  <c r="V21" i="77"/>
  <c r="R21" i="77"/>
  <c r="T21" i="77" s="1"/>
  <c r="J21" i="77"/>
  <c r="I21" i="77" s="1"/>
  <c r="G21" i="77"/>
  <c r="E21" i="77"/>
  <c r="AQ20" i="77"/>
  <c r="AH20" i="77"/>
  <c r="V20" i="77"/>
  <c r="R20" i="77"/>
  <c r="T20" i="77" s="1"/>
  <c r="J20" i="77"/>
  <c r="K20" i="77" s="1"/>
  <c r="G20" i="77"/>
  <c r="E20" i="77"/>
  <c r="AQ19" i="77"/>
  <c r="AH19" i="77"/>
  <c r="V19" i="77"/>
  <c r="R19" i="77"/>
  <c r="T19" i="77" s="1"/>
  <c r="J19" i="77"/>
  <c r="K19" i="77" s="1"/>
  <c r="G19" i="77"/>
  <c r="E19" i="77"/>
  <c r="AQ18" i="77"/>
  <c r="AH18" i="77"/>
  <c r="V18" i="77"/>
  <c r="R18" i="77"/>
  <c r="T18" i="77" s="1"/>
  <c r="J18" i="77"/>
  <c r="I18" i="77" s="1"/>
  <c r="G18" i="77"/>
  <c r="E18" i="77"/>
  <c r="AQ17" i="77"/>
  <c r="AH17" i="77"/>
  <c r="V17" i="77"/>
  <c r="R17" i="77"/>
  <c r="T17" i="77" s="1"/>
  <c r="J17" i="77"/>
  <c r="I17" i="77" s="1"/>
  <c r="G17" i="77"/>
  <c r="E17" i="77"/>
  <c r="AQ16" i="77"/>
  <c r="AH16" i="77"/>
  <c r="V16" i="77"/>
  <c r="R16" i="77"/>
  <c r="T16" i="77" s="1"/>
  <c r="J16" i="77"/>
  <c r="I16" i="77" s="1"/>
  <c r="G16" i="77"/>
  <c r="E16" i="77"/>
  <c r="AQ15" i="77"/>
  <c r="AH15" i="77"/>
  <c r="V15" i="77"/>
  <c r="R15" i="77"/>
  <c r="T15" i="77" s="1"/>
  <c r="J15" i="77"/>
  <c r="I15" i="77" s="1"/>
  <c r="G15" i="77"/>
  <c r="E15" i="77"/>
  <c r="AQ14" i="77"/>
  <c r="AH14" i="77"/>
  <c r="V14" i="77"/>
  <c r="R14" i="77"/>
  <c r="T14" i="77" s="1"/>
  <c r="J14" i="77"/>
  <c r="I14" i="77" s="1"/>
  <c r="G14" i="77"/>
  <c r="E14" i="77"/>
  <c r="AQ13" i="77"/>
  <c r="AH13" i="77"/>
  <c r="V13" i="77"/>
  <c r="R13" i="77"/>
  <c r="T13" i="77" s="1"/>
  <c r="J13" i="77"/>
  <c r="I13" i="77" s="1"/>
  <c r="G13" i="77"/>
  <c r="E13" i="77"/>
  <c r="AQ12" i="77"/>
  <c r="AH12" i="77"/>
  <c r="V12" i="77"/>
  <c r="R12" i="77"/>
  <c r="T12" i="77" s="1"/>
  <c r="J12" i="77"/>
  <c r="I12" i="77" s="1"/>
  <c r="G12" i="77"/>
  <c r="E12" i="77"/>
  <c r="AQ11" i="77"/>
  <c r="AH11" i="77"/>
  <c r="V11" i="77"/>
  <c r="R11" i="77"/>
  <c r="J11" i="77"/>
  <c r="I11" i="77" s="1"/>
  <c r="G11" i="77"/>
  <c r="E11" i="77"/>
  <c r="AG8" i="77"/>
  <c r="T35" i="78" l="1"/>
  <c r="AI35" i="78" s="1"/>
  <c r="AI11" i="78"/>
  <c r="I27" i="77"/>
  <c r="I28" i="77"/>
  <c r="I19" i="77"/>
  <c r="I20" i="77"/>
  <c r="I23" i="77"/>
  <c r="I24" i="77"/>
  <c r="I31" i="77"/>
  <c r="I32" i="77"/>
  <c r="AI22" i="77"/>
  <c r="AI30" i="77"/>
  <c r="AI18" i="77"/>
  <c r="AI26" i="77"/>
  <c r="K11" i="77"/>
  <c r="K12" i="77"/>
  <c r="K14" i="77"/>
  <c r="K15" i="77"/>
  <c r="K16" i="77"/>
  <c r="K17" i="77"/>
  <c r="K21" i="77"/>
  <c r="K25" i="77"/>
  <c r="K29" i="77"/>
  <c r="R35" i="77"/>
  <c r="K13" i="77"/>
  <c r="K18" i="77"/>
  <c r="K30" i="77"/>
  <c r="T33" i="77"/>
  <c r="AI33" i="77" s="1"/>
  <c r="T34" i="77"/>
  <c r="AI34" i="77" s="1"/>
  <c r="AH35" i="77"/>
  <c r="K22" i="77"/>
  <c r="K26" i="77"/>
  <c r="AQ35" i="77"/>
  <c r="AI17" i="77"/>
  <c r="AI21" i="77"/>
  <c r="AI25" i="77"/>
  <c r="AI29" i="77"/>
  <c r="AI19" i="77"/>
  <c r="AI23" i="77"/>
  <c r="AI27" i="77"/>
  <c r="AI31" i="77"/>
  <c r="AI12" i="77"/>
  <c r="AI13" i="77"/>
  <c r="AI14" i="77"/>
  <c r="AI15" i="77"/>
  <c r="AI16" i="77"/>
  <c r="AI20" i="77"/>
  <c r="AI24" i="77"/>
  <c r="AI28" i="77"/>
  <c r="AI32" i="77"/>
  <c r="K33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25" i="77"/>
  <c r="S26" i="77"/>
  <c r="S27" i="77"/>
  <c r="S28" i="77"/>
  <c r="S29" i="77"/>
  <c r="S30" i="77"/>
  <c r="S31" i="77"/>
  <c r="S32" i="77"/>
  <c r="K34" i="77"/>
  <c r="T11" i="77"/>
  <c r="AI11" i="77" s="1"/>
  <c r="AR35" i="76"/>
  <c r="AP35" i="76"/>
  <c r="AG35" i="76"/>
  <c r="Q35" i="76"/>
  <c r="P35" i="76"/>
  <c r="AQ34" i="76"/>
  <c r="AH34" i="76"/>
  <c r="V34" i="76"/>
  <c r="R34" i="76"/>
  <c r="S34" i="76" s="1"/>
  <c r="J34" i="76"/>
  <c r="I34" i="76" s="1"/>
  <c r="G34" i="76"/>
  <c r="E34" i="76"/>
  <c r="AQ33" i="76"/>
  <c r="AH33" i="76"/>
  <c r="V33" i="76"/>
  <c r="R33" i="76"/>
  <c r="S33" i="76" s="1"/>
  <c r="J33" i="76"/>
  <c r="I33" i="76" s="1"/>
  <c r="G33" i="76"/>
  <c r="E33" i="76"/>
  <c r="AW32" i="76"/>
  <c r="AQ32" i="76"/>
  <c r="AH32" i="76"/>
  <c r="V32" i="76"/>
  <c r="R32" i="76"/>
  <c r="T32" i="76" s="1"/>
  <c r="J32" i="76"/>
  <c r="K32" i="76" s="1"/>
  <c r="G32" i="76"/>
  <c r="E32" i="76"/>
  <c r="AQ31" i="76"/>
  <c r="AH31" i="76"/>
  <c r="V31" i="76"/>
  <c r="R31" i="76"/>
  <c r="T31" i="76" s="1"/>
  <c r="J31" i="76"/>
  <c r="K31" i="76" s="1"/>
  <c r="G31" i="76"/>
  <c r="E31" i="76"/>
  <c r="AQ30" i="76"/>
  <c r="AH30" i="76"/>
  <c r="V30" i="76"/>
  <c r="R30" i="76"/>
  <c r="T30" i="76" s="1"/>
  <c r="J30" i="76"/>
  <c r="I30" i="76" s="1"/>
  <c r="G30" i="76"/>
  <c r="E30" i="76"/>
  <c r="AQ29" i="76"/>
  <c r="AH29" i="76"/>
  <c r="V29" i="76"/>
  <c r="R29" i="76"/>
  <c r="T29" i="76" s="1"/>
  <c r="J29" i="76"/>
  <c r="K29" i="76" s="1"/>
  <c r="G29" i="76"/>
  <c r="E29" i="76"/>
  <c r="AQ28" i="76"/>
  <c r="AH28" i="76"/>
  <c r="V28" i="76"/>
  <c r="R28" i="76"/>
  <c r="T28" i="76" s="1"/>
  <c r="J28" i="76"/>
  <c r="K28" i="76" s="1"/>
  <c r="G28" i="76"/>
  <c r="E28" i="76"/>
  <c r="AQ27" i="76"/>
  <c r="AH27" i="76"/>
  <c r="V27" i="76"/>
  <c r="R27" i="76"/>
  <c r="T27" i="76" s="1"/>
  <c r="J27" i="76"/>
  <c r="K27" i="76" s="1"/>
  <c r="G27" i="76"/>
  <c r="E27" i="76"/>
  <c r="AQ26" i="76"/>
  <c r="AH26" i="76"/>
  <c r="V26" i="76"/>
  <c r="R26" i="76"/>
  <c r="T26" i="76" s="1"/>
  <c r="J26" i="76"/>
  <c r="K26" i="76" s="1"/>
  <c r="G26" i="76"/>
  <c r="E26" i="76"/>
  <c r="AQ25" i="76"/>
  <c r="AH25" i="76"/>
  <c r="V25" i="76"/>
  <c r="R25" i="76"/>
  <c r="T25" i="76" s="1"/>
  <c r="J25" i="76"/>
  <c r="K25" i="76" s="1"/>
  <c r="G25" i="76"/>
  <c r="E25" i="76"/>
  <c r="AQ24" i="76"/>
  <c r="AH24" i="76"/>
  <c r="V24" i="76"/>
  <c r="R24" i="76"/>
  <c r="T24" i="76" s="1"/>
  <c r="J24" i="76"/>
  <c r="I24" i="76" s="1"/>
  <c r="G24" i="76"/>
  <c r="E24" i="76"/>
  <c r="AQ23" i="76"/>
  <c r="AH23" i="76"/>
  <c r="V23" i="76"/>
  <c r="R23" i="76"/>
  <c r="T23" i="76" s="1"/>
  <c r="J23" i="76"/>
  <c r="K23" i="76" s="1"/>
  <c r="G23" i="76"/>
  <c r="E23" i="76"/>
  <c r="AQ22" i="76"/>
  <c r="AH22" i="76"/>
  <c r="V22" i="76"/>
  <c r="R22" i="76"/>
  <c r="T22" i="76" s="1"/>
  <c r="J22" i="76"/>
  <c r="K22" i="76" s="1"/>
  <c r="G22" i="76"/>
  <c r="E22" i="76"/>
  <c r="AQ21" i="76"/>
  <c r="AH21" i="76"/>
  <c r="V21" i="76"/>
  <c r="R21" i="76"/>
  <c r="T21" i="76" s="1"/>
  <c r="J21" i="76"/>
  <c r="I21" i="76" s="1"/>
  <c r="G21" i="76"/>
  <c r="E21" i="76"/>
  <c r="AQ20" i="76"/>
  <c r="AH20" i="76"/>
  <c r="V20" i="76"/>
  <c r="R20" i="76"/>
  <c r="T20" i="76" s="1"/>
  <c r="J20" i="76"/>
  <c r="K20" i="76" s="1"/>
  <c r="G20" i="76"/>
  <c r="E20" i="76"/>
  <c r="AQ19" i="76"/>
  <c r="AH19" i="76"/>
  <c r="V19" i="76"/>
  <c r="R19" i="76"/>
  <c r="T19" i="76" s="1"/>
  <c r="J19" i="76"/>
  <c r="K19" i="76" s="1"/>
  <c r="G19" i="76"/>
  <c r="E19" i="76"/>
  <c r="AQ18" i="76"/>
  <c r="AH18" i="76"/>
  <c r="V18" i="76"/>
  <c r="R18" i="76"/>
  <c r="T18" i="76" s="1"/>
  <c r="J18" i="76"/>
  <c r="I18" i="76" s="1"/>
  <c r="G18" i="76"/>
  <c r="E18" i="76"/>
  <c r="AQ17" i="76"/>
  <c r="AH17" i="76"/>
  <c r="V17" i="76"/>
  <c r="R17" i="76"/>
  <c r="T17" i="76" s="1"/>
  <c r="J17" i="76"/>
  <c r="K17" i="76" s="1"/>
  <c r="G17" i="76"/>
  <c r="E17" i="76"/>
  <c r="AQ16" i="76"/>
  <c r="AH16" i="76"/>
  <c r="V16" i="76"/>
  <c r="R16" i="76"/>
  <c r="T16" i="76" s="1"/>
  <c r="J16" i="76"/>
  <c r="K16" i="76" s="1"/>
  <c r="G16" i="76"/>
  <c r="E16" i="76"/>
  <c r="AQ15" i="76"/>
  <c r="AH15" i="76"/>
  <c r="V15" i="76"/>
  <c r="R15" i="76"/>
  <c r="T15" i="76" s="1"/>
  <c r="J15" i="76"/>
  <c r="I15" i="76" s="1"/>
  <c r="G15" i="76"/>
  <c r="E15" i="76"/>
  <c r="AQ14" i="76"/>
  <c r="AH14" i="76"/>
  <c r="V14" i="76"/>
  <c r="R14" i="76"/>
  <c r="T14" i="76" s="1"/>
  <c r="J14" i="76"/>
  <c r="I14" i="76" s="1"/>
  <c r="G14" i="76"/>
  <c r="E14" i="76"/>
  <c r="AQ13" i="76"/>
  <c r="AH13" i="76"/>
  <c r="V13" i="76"/>
  <c r="R13" i="76"/>
  <c r="T13" i="76" s="1"/>
  <c r="J13" i="76"/>
  <c r="K13" i="76" s="1"/>
  <c r="G13" i="76"/>
  <c r="E13" i="76"/>
  <c r="AQ12" i="76"/>
  <c r="AH12" i="76"/>
  <c r="V12" i="76"/>
  <c r="R12" i="76"/>
  <c r="T12" i="76" s="1"/>
  <c r="J12" i="76"/>
  <c r="K12" i="76" s="1"/>
  <c r="G12" i="76"/>
  <c r="E12" i="76"/>
  <c r="AQ11" i="76"/>
  <c r="AH11" i="76"/>
  <c r="V11" i="76"/>
  <c r="R11" i="76"/>
  <c r="J11" i="76"/>
  <c r="I11" i="76" s="1"/>
  <c r="G11" i="76"/>
  <c r="E11" i="76"/>
  <c r="AG8" i="76"/>
  <c r="AH18" i="75"/>
  <c r="T35" i="77" l="1"/>
  <c r="AI35" i="77" s="1"/>
  <c r="S35" i="77"/>
  <c r="I29" i="76"/>
  <c r="AI32" i="76"/>
  <c r="I31" i="76"/>
  <c r="K18" i="76"/>
  <c r="K14" i="76"/>
  <c r="AI18" i="76"/>
  <c r="AI23" i="76"/>
  <c r="I12" i="76"/>
  <c r="I13" i="76"/>
  <c r="I16" i="76"/>
  <c r="I17" i="76"/>
  <c r="I20" i="76"/>
  <c r="I25" i="76"/>
  <c r="I26" i="76"/>
  <c r="AI12" i="76"/>
  <c r="AI21" i="76"/>
  <c r="S20" i="76"/>
  <c r="K21" i="76"/>
  <c r="K24" i="76"/>
  <c r="AI16" i="76"/>
  <c r="AI26" i="76"/>
  <c r="S28" i="76"/>
  <c r="AI31" i="76"/>
  <c r="I23" i="76"/>
  <c r="I28" i="76"/>
  <c r="AI29" i="76"/>
  <c r="AH35" i="76"/>
  <c r="K11" i="76"/>
  <c r="K15" i="76"/>
  <c r="K30" i="76"/>
  <c r="I19" i="76"/>
  <c r="I22" i="76"/>
  <c r="S22" i="76"/>
  <c r="I27" i="76"/>
  <c r="S30" i="76"/>
  <c r="AQ35" i="76"/>
  <c r="S26" i="76"/>
  <c r="S32" i="76"/>
  <c r="K33" i="76"/>
  <c r="K34" i="76"/>
  <c r="AI13" i="76"/>
  <c r="AI17" i="76"/>
  <c r="S24" i="76"/>
  <c r="I32" i="76"/>
  <c r="AI24" i="76"/>
  <c r="AI19" i="76"/>
  <c r="AI22" i="76"/>
  <c r="AI27" i="76"/>
  <c r="AI30" i="76"/>
  <c r="AI20" i="76"/>
  <c r="AI25" i="76"/>
  <c r="AI28" i="76"/>
  <c r="R35" i="76"/>
  <c r="S19" i="76"/>
  <c r="S21" i="76"/>
  <c r="S23" i="76"/>
  <c r="S25" i="76"/>
  <c r="S27" i="76"/>
  <c r="S29" i="76"/>
  <c r="S31" i="76"/>
  <c r="AI14" i="76"/>
  <c r="AI15" i="76"/>
  <c r="T33" i="76"/>
  <c r="AI33" i="76" s="1"/>
  <c r="T34" i="76"/>
  <c r="AI34" i="76" s="1"/>
  <c r="S12" i="76"/>
  <c r="S13" i="76"/>
  <c r="S11" i="76"/>
  <c r="S14" i="76"/>
  <c r="S15" i="76"/>
  <c r="S16" i="76"/>
  <c r="S17" i="76"/>
  <c r="S18" i="76"/>
  <c r="T11" i="76"/>
  <c r="AR35" i="75"/>
  <c r="AP35" i="75"/>
  <c r="AG35" i="75"/>
  <c r="Q35" i="75"/>
  <c r="P35" i="75"/>
  <c r="AQ34" i="75"/>
  <c r="AH34" i="75"/>
  <c r="V34" i="75"/>
  <c r="R34" i="75"/>
  <c r="S34" i="75" s="1"/>
  <c r="J34" i="75"/>
  <c r="I34" i="75" s="1"/>
  <c r="G34" i="75"/>
  <c r="E34" i="75"/>
  <c r="AQ33" i="75"/>
  <c r="AH33" i="75"/>
  <c r="V33" i="75"/>
  <c r="R33" i="75"/>
  <c r="S33" i="75" s="1"/>
  <c r="J33" i="75"/>
  <c r="I33" i="75" s="1"/>
  <c r="G33" i="75"/>
  <c r="E33" i="75"/>
  <c r="AW32" i="75"/>
  <c r="AQ32" i="75"/>
  <c r="AH32" i="75"/>
  <c r="V32" i="75"/>
  <c r="R32" i="75"/>
  <c r="T32" i="75" s="1"/>
  <c r="J32" i="75"/>
  <c r="K32" i="75" s="1"/>
  <c r="G32" i="75"/>
  <c r="E32" i="75"/>
  <c r="AQ31" i="75"/>
  <c r="AH31" i="75"/>
  <c r="V31" i="75"/>
  <c r="R31" i="75"/>
  <c r="T31" i="75" s="1"/>
  <c r="J31" i="75"/>
  <c r="K31" i="75" s="1"/>
  <c r="G31" i="75"/>
  <c r="E31" i="75"/>
  <c r="AQ30" i="75"/>
  <c r="AH30" i="75"/>
  <c r="V30" i="75"/>
  <c r="R30" i="75"/>
  <c r="T30" i="75" s="1"/>
  <c r="J30" i="75"/>
  <c r="I30" i="75" s="1"/>
  <c r="G30" i="75"/>
  <c r="E30" i="75"/>
  <c r="AQ29" i="75"/>
  <c r="AH29" i="75"/>
  <c r="V29" i="75"/>
  <c r="R29" i="75"/>
  <c r="T29" i="75" s="1"/>
  <c r="J29" i="75"/>
  <c r="I29" i="75" s="1"/>
  <c r="G29" i="75"/>
  <c r="E29" i="75"/>
  <c r="AQ28" i="75"/>
  <c r="AH28" i="75"/>
  <c r="V28" i="75"/>
  <c r="R28" i="75"/>
  <c r="T28" i="75" s="1"/>
  <c r="J28" i="75"/>
  <c r="K28" i="75" s="1"/>
  <c r="G28" i="75"/>
  <c r="E28" i="75"/>
  <c r="AQ27" i="75"/>
  <c r="AH27" i="75"/>
  <c r="V27" i="75"/>
  <c r="R27" i="75"/>
  <c r="T27" i="75" s="1"/>
  <c r="J27" i="75"/>
  <c r="K27" i="75" s="1"/>
  <c r="G27" i="75"/>
  <c r="E27" i="75"/>
  <c r="AQ26" i="75"/>
  <c r="AH26" i="75"/>
  <c r="V26" i="75"/>
  <c r="R26" i="75"/>
  <c r="T26" i="75" s="1"/>
  <c r="J26" i="75"/>
  <c r="I26" i="75" s="1"/>
  <c r="G26" i="75"/>
  <c r="E26" i="75"/>
  <c r="AQ25" i="75"/>
  <c r="AH25" i="75"/>
  <c r="V25" i="75"/>
  <c r="R25" i="75"/>
  <c r="T25" i="75" s="1"/>
  <c r="J25" i="75"/>
  <c r="I25" i="75" s="1"/>
  <c r="G25" i="75"/>
  <c r="E25" i="75"/>
  <c r="AQ24" i="75"/>
  <c r="AH24" i="75"/>
  <c r="V24" i="75"/>
  <c r="R24" i="75"/>
  <c r="T24" i="75" s="1"/>
  <c r="J24" i="75"/>
  <c r="K24" i="75" s="1"/>
  <c r="G24" i="75"/>
  <c r="E24" i="75"/>
  <c r="AQ23" i="75"/>
  <c r="AH23" i="75"/>
  <c r="V23" i="75"/>
  <c r="R23" i="75"/>
  <c r="T23" i="75" s="1"/>
  <c r="J23" i="75"/>
  <c r="K23" i="75" s="1"/>
  <c r="G23" i="75"/>
  <c r="E23" i="75"/>
  <c r="AQ22" i="75"/>
  <c r="AH22" i="75"/>
  <c r="V22" i="75"/>
  <c r="R22" i="75"/>
  <c r="T22" i="75" s="1"/>
  <c r="J22" i="75"/>
  <c r="I22" i="75" s="1"/>
  <c r="G22" i="75"/>
  <c r="E22" i="75"/>
  <c r="AQ21" i="75"/>
  <c r="AH21" i="75"/>
  <c r="V21" i="75"/>
  <c r="R21" i="75"/>
  <c r="T21" i="75" s="1"/>
  <c r="J21" i="75"/>
  <c r="I21" i="75" s="1"/>
  <c r="G21" i="75"/>
  <c r="E21" i="75"/>
  <c r="AQ20" i="75"/>
  <c r="AH20" i="75"/>
  <c r="V20" i="75"/>
  <c r="R20" i="75"/>
  <c r="T20" i="75" s="1"/>
  <c r="J20" i="75"/>
  <c r="K20" i="75" s="1"/>
  <c r="G20" i="75"/>
  <c r="E20" i="75"/>
  <c r="AQ19" i="75"/>
  <c r="AH19" i="75"/>
  <c r="V19" i="75"/>
  <c r="R19" i="75"/>
  <c r="T19" i="75" s="1"/>
  <c r="J19" i="75"/>
  <c r="K19" i="75" s="1"/>
  <c r="G19" i="75"/>
  <c r="E19" i="75"/>
  <c r="AQ18" i="75"/>
  <c r="V18" i="75"/>
  <c r="R18" i="75"/>
  <c r="T18" i="75" s="1"/>
  <c r="J18" i="75"/>
  <c r="K18" i="75" s="1"/>
  <c r="G18" i="75"/>
  <c r="E18" i="75"/>
  <c r="AQ17" i="75"/>
  <c r="AH17" i="75"/>
  <c r="V17" i="75"/>
  <c r="R17" i="75"/>
  <c r="T17" i="75" s="1"/>
  <c r="J17" i="75"/>
  <c r="I17" i="75" s="1"/>
  <c r="G17" i="75"/>
  <c r="E17" i="75"/>
  <c r="AQ16" i="75"/>
  <c r="AH16" i="75"/>
  <c r="V16" i="75"/>
  <c r="R16" i="75"/>
  <c r="T16" i="75" s="1"/>
  <c r="J16" i="75"/>
  <c r="K16" i="75" s="1"/>
  <c r="G16" i="75"/>
  <c r="E16" i="75"/>
  <c r="AQ15" i="75"/>
  <c r="AH15" i="75"/>
  <c r="V15" i="75"/>
  <c r="R15" i="75"/>
  <c r="T15" i="75" s="1"/>
  <c r="J15" i="75"/>
  <c r="K15" i="75" s="1"/>
  <c r="G15" i="75"/>
  <c r="E15" i="75"/>
  <c r="AQ14" i="75"/>
  <c r="AH14" i="75"/>
  <c r="V14" i="75"/>
  <c r="R14" i="75"/>
  <c r="T14" i="75" s="1"/>
  <c r="J14" i="75"/>
  <c r="I14" i="75" s="1"/>
  <c r="G14" i="75"/>
  <c r="E14" i="75"/>
  <c r="AQ13" i="75"/>
  <c r="AH13" i="75"/>
  <c r="V13" i="75"/>
  <c r="R13" i="75"/>
  <c r="T13" i="75" s="1"/>
  <c r="J13" i="75"/>
  <c r="I13" i="75" s="1"/>
  <c r="G13" i="75"/>
  <c r="E13" i="75"/>
  <c r="AQ12" i="75"/>
  <c r="AH12" i="75"/>
  <c r="V12" i="75"/>
  <c r="R12" i="75"/>
  <c r="T12" i="75" s="1"/>
  <c r="J12" i="75"/>
  <c r="K12" i="75" s="1"/>
  <c r="G12" i="75"/>
  <c r="E12" i="75"/>
  <c r="AQ11" i="75"/>
  <c r="AH11" i="75"/>
  <c r="V11" i="75"/>
  <c r="R11" i="75"/>
  <c r="J11" i="75"/>
  <c r="K11" i="75" s="1"/>
  <c r="G11" i="75"/>
  <c r="E11" i="75"/>
  <c r="AG8" i="75"/>
  <c r="AR35" i="74"/>
  <c r="AP35" i="74"/>
  <c r="AG35" i="74"/>
  <c r="Q35" i="74"/>
  <c r="P35" i="74"/>
  <c r="AQ34" i="74"/>
  <c r="AH34" i="74"/>
  <c r="V34" i="74"/>
  <c r="R34" i="74"/>
  <c r="T34" i="74" s="1"/>
  <c r="J34" i="74"/>
  <c r="K34" i="74" s="1"/>
  <c r="G34" i="74"/>
  <c r="E34" i="74"/>
  <c r="AQ33" i="74"/>
  <c r="AH33" i="74"/>
  <c r="V33" i="74"/>
  <c r="R33" i="74"/>
  <c r="T33" i="74" s="1"/>
  <c r="J33" i="74"/>
  <c r="I33" i="74" s="1"/>
  <c r="G33" i="74"/>
  <c r="E33" i="74"/>
  <c r="AW32" i="74"/>
  <c r="AQ32" i="74"/>
  <c r="AH32" i="74"/>
  <c r="V32" i="74"/>
  <c r="R32" i="74"/>
  <c r="S32" i="74" s="1"/>
  <c r="J32" i="74"/>
  <c r="K32" i="74" s="1"/>
  <c r="G32" i="74"/>
  <c r="E32" i="74"/>
  <c r="AQ31" i="74"/>
  <c r="AH31" i="74"/>
  <c r="V31" i="74"/>
  <c r="R31" i="74"/>
  <c r="S31" i="74" s="1"/>
  <c r="J31" i="74"/>
  <c r="K31" i="74" s="1"/>
  <c r="G31" i="74"/>
  <c r="E31" i="74"/>
  <c r="AQ30" i="74"/>
  <c r="AH30" i="74"/>
  <c r="V30" i="74"/>
  <c r="R30" i="74"/>
  <c r="S30" i="74" s="1"/>
  <c r="J30" i="74"/>
  <c r="K30" i="74" s="1"/>
  <c r="G30" i="74"/>
  <c r="E30" i="74"/>
  <c r="AQ29" i="74"/>
  <c r="AH29" i="74"/>
  <c r="AI29" i="74" s="1"/>
  <c r="V29" i="74"/>
  <c r="R29" i="74"/>
  <c r="T29" i="74" s="1"/>
  <c r="J29" i="74"/>
  <c r="K29" i="74" s="1"/>
  <c r="G29" i="74"/>
  <c r="E29" i="74"/>
  <c r="AQ28" i="74"/>
  <c r="AH28" i="74"/>
  <c r="V28" i="74"/>
  <c r="R28" i="74"/>
  <c r="S28" i="74" s="1"/>
  <c r="J28" i="74"/>
  <c r="K28" i="74" s="1"/>
  <c r="G28" i="74"/>
  <c r="E28" i="74"/>
  <c r="AQ27" i="74"/>
  <c r="AH27" i="74"/>
  <c r="V27" i="74"/>
  <c r="R27" i="74"/>
  <c r="S27" i="74" s="1"/>
  <c r="J27" i="74"/>
  <c r="K27" i="74" s="1"/>
  <c r="G27" i="74"/>
  <c r="E27" i="74"/>
  <c r="AQ26" i="74"/>
  <c r="AH26" i="74"/>
  <c r="V26" i="74"/>
  <c r="R26" i="74"/>
  <c r="S26" i="74" s="1"/>
  <c r="J26" i="74"/>
  <c r="K26" i="74" s="1"/>
  <c r="G26" i="74"/>
  <c r="E26" i="74"/>
  <c r="AQ25" i="74"/>
  <c r="AH25" i="74"/>
  <c r="V25" i="74"/>
  <c r="R25" i="74"/>
  <c r="S25" i="74" s="1"/>
  <c r="J25" i="74"/>
  <c r="K25" i="74" s="1"/>
  <c r="G25" i="74"/>
  <c r="E25" i="74"/>
  <c r="AQ24" i="74"/>
  <c r="AH24" i="74"/>
  <c r="AI24" i="74" s="1"/>
  <c r="V24" i="74"/>
  <c r="R24" i="74"/>
  <c r="T24" i="74" s="1"/>
  <c r="J24" i="74"/>
  <c r="K24" i="74" s="1"/>
  <c r="G24" i="74"/>
  <c r="E24" i="74"/>
  <c r="AQ23" i="74"/>
  <c r="AH23" i="74"/>
  <c r="AI23" i="74" s="1"/>
  <c r="V23" i="74"/>
  <c r="R23" i="74"/>
  <c r="T23" i="74" s="1"/>
  <c r="J23" i="74"/>
  <c r="K23" i="74" s="1"/>
  <c r="G23" i="74"/>
  <c r="E23" i="74"/>
  <c r="AQ22" i="74"/>
  <c r="AH22" i="74"/>
  <c r="AI22" i="74" s="1"/>
  <c r="V22" i="74"/>
  <c r="R22" i="74"/>
  <c r="T22" i="74" s="1"/>
  <c r="J22" i="74"/>
  <c r="K22" i="74" s="1"/>
  <c r="G22" i="74"/>
  <c r="E22" i="74"/>
  <c r="AQ21" i="74"/>
  <c r="AH21" i="74"/>
  <c r="AI21" i="74" s="1"/>
  <c r="V21" i="74"/>
  <c r="R21" i="74"/>
  <c r="T21" i="74" s="1"/>
  <c r="J21" i="74"/>
  <c r="K21" i="74" s="1"/>
  <c r="G21" i="74"/>
  <c r="E21" i="74"/>
  <c r="AQ20" i="74"/>
  <c r="AH20" i="74"/>
  <c r="AI20" i="74" s="1"/>
  <c r="V20" i="74"/>
  <c r="R20" i="74"/>
  <c r="T20" i="74" s="1"/>
  <c r="J20" i="74"/>
  <c r="K20" i="74" s="1"/>
  <c r="G20" i="74"/>
  <c r="E20" i="74"/>
  <c r="AQ19" i="74"/>
  <c r="AH19" i="74"/>
  <c r="AI19" i="74" s="1"/>
  <c r="V19" i="74"/>
  <c r="R19" i="74"/>
  <c r="T19" i="74" s="1"/>
  <c r="J19" i="74"/>
  <c r="K19" i="74" s="1"/>
  <c r="G19" i="74"/>
  <c r="E19" i="74"/>
  <c r="AQ18" i="74"/>
  <c r="AH18" i="74"/>
  <c r="AI18" i="74" s="1"/>
  <c r="V18" i="74"/>
  <c r="R18" i="74"/>
  <c r="T18" i="74" s="1"/>
  <c r="J18" i="74"/>
  <c r="K18" i="74" s="1"/>
  <c r="G18" i="74"/>
  <c r="E18" i="74"/>
  <c r="AQ17" i="74"/>
  <c r="AH17" i="74"/>
  <c r="AI17" i="74" s="1"/>
  <c r="V17" i="74"/>
  <c r="R17" i="74"/>
  <c r="T17" i="74" s="1"/>
  <c r="J17" i="74"/>
  <c r="K17" i="74" s="1"/>
  <c r="G17" i="74"/>
  <c r="E17" i="74"/>
  <c r="AQ16" i="74"/>
  <c r="AH16" i="74"/>
  <c r="AI16" i="74" s="1"/>
  <c r="V16" i="74"/>
  <c r="R16" i="74"/>
  <c r="T16" i="74" s="1"/>
  <c r="J16" i="74"/>
  <c r="K16" i="74" s="1"/>
  <c r="G16" i="74"/>
  <c r="E16" i="74"/>
  <c r="AQ15" i="74"/>
  <c r="AH15" i="74"/>
  <c r="V15" i="74"/>
  <c r="R15" i="74"/>
  <c r="S15" i="74" s="1"/>
  <c r="J15" i="74"/>
  <c r="K15" i="74" s="1"/>
  <c r="G15" i="74"/>
  <c r="E15" i="74"/>
  <c r="AQ14" i="74"/>
  <c r="AH14" i="74"/>
  <c r="V14" i="74"/>
  <c r="R14" i="74"/>
  <c r="S14" i="74" s="1"/>
  <c r="J14" i="74"/>
  <c r="K14" i="74" s="1"/>
  <c r="G14" i="74"/>
  <c r="E14" i="74"/>
  <c r="AQ13" i="74"/>
  <c r="AH13" i="74"/>
  <c r="AI13" i="74" s="1"/>
  <c r="V13" i="74"/>
  <c r="R13" i="74"/>
  <c r="T13" i="74" s="1"/>
  <c r="J13" i="74"/>
  <c r="K13" i="74" s="1"/>
  <c r="G13" i="74"/>
  <c r="E13" i="74"/>
  <c r="AQ12" i="74"/>
  <c r="AH12" i="74"/>
  <c r="AI12" i="74" s="1"/>
  <c r="V12" i="74"/>
  <c r="R12" i="74"/>
  <c r="T12" i="74" s="1"/>
  <c r="J12" i="74"/>
  <c r="K12" i="74" s="1"/>
  <c r="G12" i="74"/>
  <c r="E12" i="74"/>
  <c r="AQ11" i="74"/>
  <c r="AH11" i="74"/>
  <c r="AH35" i="74" s="1"/>
  <c r="V11" i="74"/>
  <c r="R11" i="74"/>
  <c r="R35" i="74" s="1"/>
  <c r="J11" i="74"/>
  <c r="K11" i="74" s="1"/>
  <c r="G11" i="74"/>
  <c r="E11" i="74"/>
  <c r="AG8" i="74"/>
  <c r="I11" i="74" l="1"/>
  <c r="I12" i="74"/>
  <c r="I13" i="74"/>
  <c r="I14" i="74"/>
  <c r="I15" i="74"/>
  <c r="I16" i="74"/>
  <c r="I17" i="74"/>
  <c r="I18" i="74"/>
  <c r="I19" i="74"/>
  <c r="I20" i="74"/>
  <c r="I21" i="74"/>
  <c r="I22" i="74"/>
  <c r="I23" i="74"/>
  <c r="I24" i="74"/>
  <c r="I25" i="74"/>
  <c r="I26" i="74"/>
  <c r="I27" i="74"/>
  <c r="I28" i="74"/>
  <c r="I29" i="74"/>
  <c r="I30" i="74"/>
  <c r="I31" i="74"/>
  <c r="I32" i="74"/>
  <c r="I34" i="74"/>
  <c r="K33" i="74"/>
  <c r="AI34" i="74"/>
  <c r="AQ35" i="74"/>
  <c r="I11" i="75"/>
  <c r="I12" i="75"/>
  <c r="K29" i="75"/>
  <c r="K30" i="75"/>
  <c r="S35" i="76"/>
  <c r="T35" i="76"/>
  <c r="AI35" i="76" s="1"/>
  <c r="AI11" i="76"/>
  <c r="K22" i="75"/>
  <c r="K21" i="75"/>
  <c r="K25" i="75"/>
  <c r="K26" i="75"/>
  <c r="I15" i="75"/>
  <c r="I16" i="75"/>
  <c r="I20" i="75"/>
  <c r="I24" i="75"/>
  <c r="I28" i="75"/>
  <c r="K13" i="75"/>
  <c r="K17" i="75"/>
  <c r="AI19" i="75"/>
  <c r="AI23" i="75"/>
  <c r="AI27" i="75"/>
  <c r="AI31" i="75"/>
  <c r="K14" i="75"/>
  <c r="S32" i="75"/>
  <c r="I18" i="75"/>
  <c r="I19" i="75"/>
  <c r="I23" i="75"/>
  <c r="I27" i="75"/>
  <c r="I31" i="75"/>
  <c r="AI32" i="75"/>
  <c r="AI15" i="75"/>
  <c r="K34" i="75"/>
  <c r="I32" i="75"/>
  <c r="K33" i="75"/>
  <c r="AQ35" i="75"/>
  <c r="AH35" i="75"/>
  <c r="R35" i="75"/>
  <c r="AI12" i="75"/>
  <c r="AI16" i="75"/>
  <c r="AI20" i="75"/>
  <c r="AI24" i="75"/>
  <c r="AI28" i="75"/>
  <c r="AI13" i="75"/>
  <c r="AI17" i="75"/>
  <c r="AI21" i="75"/>
  <c r="AI25" i="75"/>
  <c r="AI29" i="75"/>
  <c r="AI14" i="75"/>
  <c r="AI18" i="75"/>
  <c r="AI22" i="75"/>
  <c r="AI26" i="75"/>
  <c r="AI30" i="75"/>
  <c r="T33" i="75"/>
  <c r="AI33" i="75" s="1"/>
  <c r="T34" i="75"/>
  <c r="AI34" i="75" s="1"/>
  <c r="S11" i="75"/>
  <c r="S12" i="75"/>
  <c r="S16" i="75"/>
  <c r="S18" i="75"/>
  <c r="S20" i="75"/>
  <c r="S23" i="75"/>
  <c r="S24" i="75"/>
  <c r="S26" i="75"/>
  <c r="S30" i="75"/>
  <c r="S13" i="75"/>
  <c r="S14" i="75"/>
  <c r="S15" i="75"/>
  <c r="S17" i="75"/>
  <c r="S19" i="75"/>
  <c r="S21" i="75"/>
  <c r="S22" i="75"/>
  <c r="S25" i="75"/>
  <c r="S27" i="75"/>
  <c r="S28" i="75"/>
  <c r="S29" i="75"/>
  <c r="S31" i="75"/>
  <c r="T11" i="75"/>
  <c r="AI28" i="74"/>
  <c r="AI33" i="74"/>
  <c r="S11" i="74"/>
  <c r="S12" i="74"/>
  <c r="S13" i="74"/>
  <c r="S17" i="74"/>
  <c r="S18" i="74"/>
  <c r="S19" i="74"/>
  <c r="S20" i="74"/>
  <c r="S21" i="74"/>
  <c r="S22" i="74"/>
  <c r="S24" i="74"/>
  <c r="T11" i="74"/>
  <c r="T14" i="74"/>
  <c r="AI14" i="74" s="1"/>
  <c r="T15" i="74"/>
  <c r="AI15" i="74" s="1"/>
  <c r="T25" i="74"/>
  <c r="AI25" i="74" s="1"/>
  <c r="T26" i="74"/>
  <c r="AI26" i="74" s="1"/>
  <c r="T27" i="74"/>
  <c r="AI27" i="74" s="1"/>
  <c r="T28" i="74"/>
  <c r="T30" i="74"/>
  <c r="AI30" i="74" s="1"/>
  <c r="T31" i="74"/>
  <c r="AI31" i="74" s="1"/>
  <c r="T32" i="74"/>
  <c r="AI32" i="74" s="1"/>
  <c r="S33" i="74"/>
  <c r="S34" i="74"/>
  <c r="AI11" i="74"/>
  <c r="S16" i="74"/>
  <c r="S23" i="74"/>
  <c r="S29" i="74"/>
  <c r="AR35" i="73"/>
  <c r="AP35" i="73"/>
  <c r="AG35" i="73"/>
  <c r="Q35" i="73"/>
  <c r="P35" i="73"/>
  <c r="AQ34" i="73"/>
  <c r="AH34" i="73"/>
  <c r="V34" i="73"/>
  <c r="R34" i="73"/>
  <c r="S34" i="73" s="1"/>
  <c r="J34" i="73"/>
  <c r="I34" i="73" s="1"/>
  <c r="G34" i="73"/>
  <c r="E34" i="73"/>
  <c r="AQ33" i="73"/>
  <c r="AH33" i="73"/>
  <c r="V33" i="73"/>
  <c r="R33" i="73"/>
  <c r="S33" i="73" s="1"/>
  <c r="J33" i="73"/>
  <c r="I33" i="73" s="1"/>
  <c r="G33" i="73"/>
  <c r="E33" i="73"/>
  <c r="AW32" i="73"/>
  <c r="AQ32" i="73"/>
  <c r="AH32" i="73"/>
  <c r="V32" i="73"/>
  <c r="R32" i="73"/>
  <c r="T32" i="73" s="1"/>
  <c r="J32" i="73"/>
  <c r="K32" i="73" s="1"/>
  <c r="G32" i="73"/>
  <c r="E32" i="73"/>
  <c r="AQ31" i="73"/>
  <c r="AH31" i="73"/>
  <c r="V31" i="73"/>
  <c r="R31" i="73"/>
  <c r="T31" i="73" s="1"/>
  <c r="J31" i="73"/>
  <c r="K31" i="73" s="1"/>
  <c r="G31" i="73"/>
  <c r="E31" i="73"/>
  <c r="AQ30" i="73"/>
  <c r="AH30" i="73"/>
  <c r="V30" i="73"/>
  <c r="R30" i="73"/>
  <c r="T30" i="73" s="1"/>
  <c r="J30" i="73"/>
  <c r="I30" i="73" s="1"/>
  <c r="G30" i="73"/>
  <c r="E30" i="73"/>
  <c r="AQ29" i="73"/>
  <c r="AH29" i="73"/>
  <c r="V29" i="73"/>
  <c r="R29" i="73"/>
  <c r="T29" i="73" s="1"/>
  <c r="J29" i="73"/>
  <c r="K29" i="73" s="1"/>
  <c r="G29" i="73"/>
  <c r="E29" i="73"/>
  <c r="AQ28" i="73"/>
  <c r="AH28" i="73"/>
  <c r="V28" i="73"/>
  <c r="R28" i="73"/>
  <c r="T28" i="73" s="1"/>
  <c r="J28" i="73"/>
  <c r="K28" i="73" s="1"/>
  <c r="G28" i="73"/>
  <c r="E28" i="73"/>
  <c r="AQ27" i="73"/>
  <c r="AH27" i="73"/>
  <c r="V27" i="73"/>
  <c r="R27" i="73"/>
  <c r="T27" i="73" s="1"/>
  <c r="J27" i="73"/>
  <c r="K27" i="73" s="1"/>
  <c r="G27" i="73"/>
  <c r="E27" i="73"/>
  <c r="AQ26" i="73"/>
  <c r="AH26" i="73"/>
  <c r="V26" i="73"/>
  <c r="R26" i="73"/>
  <c r="T26" i="73" s="1"/>
  <c r="J26" i="73"/>
  <c r="I26" i="73" s="1"/>
  <c r="G26" i="73"/>
  <c r="E26" i="73"/>
  <c r="AQ25" i="73"/>
  <c r="AH25" i="73"/>
  <c r="V25" i="73"/>
  <c r="R25" i="73"/>
  <c r="T25" i="73" s="1"/>
  <c r="J25" i="73"/>
  <c r="K25" i="73" s="1"/>
  <c r="G25" i="73"/>
  <c r="E25" i="73"/>
  <c r="AQ24" i="73"/>
  <c r="AH24" i="73"/>
  <c r="V24" i="73"/>
  <c r="R24" i="73"/>
  <c r="T24" i="73" s="1"/>
  <c r="J24" i="73"/>
  <c r="K24" i="73" s="1"/>
  <c r="G24" i="73"/>
  <c r="E24" i="73"/>
  <c r="AQ23" i="73"/>
  <c r="AH23" i="73"/>
  <c r="V23" i="73"/>
  <c r="R23" i="73"/>
  <c r="T23" i="73" s="1"/>
  <c r="J23" i="73"/>
  <c r="I23" i="73" s="1"/>
  <c r="G23" i="73"/>
  <c r="E23" i="73"/>
  <c r="AQ22" i="73"/>
  <c r="AH22" i="73"/>
  <c r="V22" i="73"/>
  <c r="R22" i="73"/>
  <c r="T22" i="73" s="1"/>
  <c r="J22" i="73"/>
  <c r="I22" i="73" s="1"/>
  <c r="G22" i="73"/>
  <c r="E22" i="73"/>
  <c r="AQ21" i="73"/>
  <c r="AH21" i="73"/>
  <c r="V21" i="73"/>
  <c r="R21" i="73"/>
  <c r="T21" i="73" s="1"/>
  <c r="J21" i="73"/>
  <c r="K21" i="73" s="1"/>
  <c r="G21" i="73"/>
  <c r="E21" i="73"/>
  <c r="AQ20" i="73"/>
  <c r="AH20" i="73"/>
  <c r="V20" i="73"/>
  <c r="R20" i="73"/>
  <c r="T20" i="73" s="1"/>
  <c r="J20" i="73"/>
  <c r="K20" i="73" s="1"/>
  <c r="G20" i="73"/>
  <c r="E20" i="73"/>
  <c r="AQ19" i="73"/>
  <c r="AH19" i="73"/>
  <c r="V19" i="73"/>
  <c r="R19" i="73"/>
  <c r="T19" i="73" s="1"/>
  <c r="J19" i="73"/>
  <c r="K19" i="73" s="1"/>
  <c r="G19" i="73"/>
  <c r="E19" i="73"/>
  <c r="AQ18" i="73"/>
  <c r="AH18" i="73"/>
  <c r="V18" i="73"/>
  <c r="R18" i="73"/>
  <c r="T18" i="73" s="1"/>
  <c r="J18" i="73"/>
  <c r="I18" i="73" s="1"/>
  <c r="G18" i="73"/>
  <c r="E18" i="73"/>
  <c r="AQ17" i="73"/>
  <c r="AH17" i="73"/>
  <c r="V17" i="73"/>
  <c r="R17" i="73"/>
  <c r="T17" i="73" s="1"/>
  <c r="J17" i="73"/>
  <c r="K17" i="73" s="1"/>
  <c r="G17" i="73"/>
  <c r="E17" i="73"/>
  <c r="AQ16" i="73"/>
  <c r="AH16" i="73"/>
  <c r="V16" i="73"/>
  <c r="R16" i="73"/>
  <c r="T16" i="73" s="1"/>
  <c r="J16" i="73"/>
  <c r="K16" i="73" s="1"/>
  <c r="G16" i="73"/>
  <c r="E16" i="73"/>
  <c r="AQ15" i="73"/>
  <c r="AH15" i="73"/>
  <c r="V15" i="73"/>
  <c r="R15" i="73"/>
  <c r="T15" i="73" s="1"/>
  <c r="J15" i="73"/>
  <c r="K15" i="73" s="1"/>
  <c r="G15" i="73"/>
  <c r="E15" i="73"/>
  <c r="AQ14" i="73"/>
  <c r="AH14" i="73"/>
  <c r="V14" i="73"/>
  <c r="R14" i="73"/>
  <c r="T14" i="73" s="1"/>
  <c r="J14" i="73"/>
  <c r="I14" i="73" s="1"/>
  <c r="G14" i="73"/>
  <c r="E14" i="73"/>
  <c r="AQ13" i="73"/>
  <c r="AH13" i="73"/>
  <c r="V13" i="73"/>
  <c r="R13" i="73"/>
  <c r="T13" i="73" s="1"/>
  <c r="J13" i="73"/>
  <c r="K13" i="73" s="1"/>
  <c r="G13" i="73"/>
  <c r="E13" i="73"/>
  <c r="AQ12" i="73"/>
  <c r="AH12" i="73"/>
  <c r="V12" i="73"/>
  <c r="R12" i="73"/>
  <c r="T12" i="73" s="1"/>
  <c r="J12" i="73"/>
  <c r="K12" i="73" s="1"/>
  <c r="G12" i="73"/>
  <c r="E12" i="73"/>
  <c r="AQ11" i="73"/>
  <c r="AH11" i="73"/>
  <c r="V11" i="73"/>
  <c r="R11" i="73"/>
  <c r="J11" i="73"/>
  <c r="K11" i="73" s="1"/>
  <c r="G11" i="73"/>
  <c r="E11" i="73"/>
  <c r="AG8" i="73"/>
  <c r="T35" i="75" l="1"/>
  <c r="AI35" i="75" s="1"/>
  <c r="AI11" i="75"/>
  <c r="S35" i="75"/>
  <c r="T35" i="74"/>
  <c r="AI35" i="74" s="1"/>
  <c r="S35" i="74"/>
  <c r="I20" i="73"/>
  <c r="I21" i="73"/>
  <c r="AI30" i="73"/>
  <c r="AI29" i="73"/>
  <c r="I32" i="73"/>
  <c r="I12" i="73"/>
  <c r="I13" i="73"/>
  <c r="K30" i="73"/>
  <c r="K26" i="73"/>
  <c r="I16" i="73"/>
  <c r="I17" i="73"/>
  <c r="I24" i="73"/>
  <c r="I25" i="73"/>
  <c r="AI12" i="73"/>
  <c r="AI25" i="73"/>
  <c r="AI26" i="73"/>
  <c r="I28" i="73"/>
  <c r="I29" i="73"/>
  <c r="AI22" i="73"/>
  <c r="AI21" i="73"/>
  <c r="K14" i="73"/>
  <c r="K18" i="73"/>
  <c r="K22" i="73"/>
  <c r="AH35" i="73"/>
  <c r="AI16" i="73"/>
  <c r="K23" i="73"/>
  <c r="I11" i="73"/>
  <c r="I15" i="73"/>
  <c r="I19" i="73"/>
  <c r="I27" i="73"/>
  <c r="I31" i="73"/>
  <c r="AQ35" i="73"/>
  <c r="AI20" i="73"/>
  <c r="AI24" i="73"/>
  <c r="AI28" i="73"/>
  <c r="AI32" i="73"/>
  <c r="AI23" i="73"/>
  <c r="AI27" i="73"/>
  <c r="AI31" i="73"/>
  <c r="S20" i="73"/>
  <c r="S22" i="73"/>
  <c r="S24" i="73"/>
  <c r="S26" i="73"/>
  <c r="S28" i="73"/>
  <c r="S30" i="73"/>
  <c r="S32" i="73"/>
  <c r="R35" i="73"/>
  <c r="AI13" i="73"/>
  <c r="AI17" i="73"/>
  <c r="S21" i="73"/>
  <c r="S23" i="73"/>
  <c r="S25" i="73"/>
  <c r="S27" i="73"/>
  <c r="S29" i="73"/>
  <c r="S31" i="73"/>
  <c r="AI14" i="73"/>
  <c r="AI18" i="73"/>
  <c r="AI15" i="73"/>
  <c r="AI19" i="73"/>
  <c r="T33" i="73"/>
  <c r="AI33" i="73" s="1"/>
  <c r="T34" i="73"/>
  <c r="AI34" i="73" s="1"/>
  <c r="K33" i="73"/>
  <c r="K34" i="73"/>
  <c r="S14" i="73"/>
  <c r="S19" i="73"/>
  <c r="S11" i="73"/>
  <c r="S12" i="73"/>
  <c r="S13" i="73"/>
  <c r="S15" i="73"/>
  <c r="S16" i="73"/>
  <c r="S17" i="73"/>
  <c r="S18" i="73"/>
  <c r="T11" i="73"/>
  <c r="AR35" i="72"/>
  <c r="AP35" i="72"/>
  <c r="AG35" i="72"/>
  <c r="Q35" i="72"/>
  <c r="P35" i="72"/>
  <c r="AQ34" i="72"/>
  <c r="AH34" i="72"/>
  <c r="V34" i="72"/>
  <c r="R34" i="72"/>
  <c r="S34" i="72" s="1"/>
  <c r="J34" i="72"/>
  <c r="I34" i="72" s="1"/>
  <c r="G34" i="72"/>
  <c r="E34" i="72"/>
  <c r="AQ33" i="72"/>
  <c r="AH33" i="72"/>
  <c r="V33" i="72"/>
  <c r="R33" i="72"/>
  <c r="S33" i="72" s="1"/>
  <c r="J33" i="72"/>
  <c r="I33" i="72" s="1"/>
  <c r="G33" i="72"/>
  <c r="E33" i="72"/>
  <c r="AW32" i="72"/>
  <c r="AQ32" i="72"/>
  <c r="AH32" i="72"/>
  <c r="V32" i="72"/>
  <c r="R32" i="72"/>
  <c r="T32" i="72" s="1"/>
  <c r="J32" i="72"/>
  <c r="I32" i="72" s="1"/>
  <c r="G32" i="72"/>
  <c r="E32" i="72"/>
  <c r="AQ31" i="72"/>
  <c r="AH31" i="72"/>
  <c r="V31" i="72"/>
  <c r="R31" i="72"/>
  <c r="T31" i="72" s="1"/>
  <c r="J31" i="72"/>
  <c r="K31" i="72" s="1"/>
  <c r="G31" i="72"/>
  <c r="E31" i="72"/>
  <c r="AQ30" i="72"/>
  <c r="AH30" i="72"/>
  <c r="V30" i="72"/>
  <c r="R30" i="72"/>
  <c r="T30" i="72" s="1"/>
  <c r="J30" i="72"/>
  <c r="K30" i="72" s="1"/>
  <c r="G30" i="72"/>
  <c r="E30" i="72"/>
  <c r="AQ29" i="72"/>
  <c r="AH29" i="72"/>
  <c r="V29" i="72"/>
  <c r="R29" i="72"/>
  <c r="T29" i="72" s="1"/>
  <c r="J29" i="72"/>
  <c r="K29" i="72" s="1"/>
  <c r="G29" i="72"/>
  <c r="E29" i="72"/>
  <c r="AQ28" i="72"/>
  <c r="AH28" i="72"/>
  <c r="V28" i="72"/>
  <c r="R28" i="72"/>
  <c r="T28" i="72" s="1"/>
  <c r="J28" i="72"/>
  <c r="I28" i="72" s="1"/>
  <c r="G28" i="72"/>
  <c r="E28" i="72"/>
  <c r="AQ27" i="72"/>
  <c r="AH27" i="72"/>
  <c r="V27" i="72"/>
  <c r="R27" i="72"/>
  <c r="T27" i="72" s="1"/>
  <c r="J27" i="72"/>
  <c r="K27" i="72" s="1"/>
  <c r="G27" i="72"/>
  <c r="E27" i="72"/>
  <c r="AQ26" i="72"/>
  <c r="AH26" i="72"/>
  <c r="V26" i="72"/>
  <c r="R26" i="72"/>
  <c r="T26" i="72" s="1"/>
  <c r="J26" i="72"/>
  <c r="K26" i="72" s="1"/>
  <c r="G26" i="72"/>
  <c r="E26" i="72"/>
  <c r="AQ25" i="72"/>
  <c r="AH25" i="72"/>
  <c r="V25" i="72"/>
  <c r="R25" i="72"/>
  <c r="T25" i="72" s="1"/>
  <c r="J25" i="72"/>
  <c r="K25" i="72" s="1"/>
  <c r="G25" i="72"/>
  <c r="E25" i="72"/>
  <c r="AQ24" i="72"/>
  <c r="AH24" i="72"/>
  <c r="V24" i="72"/>
  <c r="R24" i="72"/>
  <c r="T24" i="72" s="1"/>
  <c r="J24" i="72"/>
  <c r="I24" i="72" s="1"/>
  <c r="G24" i="72"/>
  <c r="E24" i="72"/>
  <c r="AQ23" i="72"/>
  <c r="AH23" i="72"/>
  <c r="V23" i="72"/>
  <c r="R23" i="72"/>
  <c r="T23" i="72" s="1"/>
  <c r="J23" i="72"/>
  <c r="K23" i="72" s="1"/>
  <c r="G23" i="72"/>
  <c r="E23" i="72"/>
  <c r="AQ22" i="72"/>
  <c r="AH22" i="72"/>
  <c r="V22" i="72"/>
  <c r="R22" i="72"/>
  <c r="T22" i="72" s="1"/>
  <c r="J22" i="72"/>
  <c r="K22" i="72" s="1"/>
  <c r="G22" i="72"/>
  <c r="E22" i="72"/>
  <c r="AQ21" i="72"/>
  <c r="AH21" i="72"/>
  <c r="V21" i="72"/>
  <c r="R21" i="72"/>
  <c r="T21" i="72" s="1"/>
  <c r="J21" i="72"/>
  <c r="K21" i="72" s="1"/>
  <c r="G21" i="72"/>
  <c r="E21" i="72"/>
  <c r="AQ20" i="72"/>
  <c r="AH20" i="72"/>
  <c r="V20" i="72"/>
  <c r="R20" i="72"/>
  <c r="T20" i="72" s="1"/>
  <c r="J20" i="72"/>
  <c r="I20" i="72" s="1"/>
  <c r="G20" i="72"/>
  <c r="E20" i="72"/>
  <c r="AQ19" i="72"/>
  <c r="AH19" i="72"/>
  <c r="V19" i="72"/>
  <c r="R19" i="72"/>
  <c r="T19" i="72" s="1"/>
  <c r="J19" i="72"/>
  <c r="K19" i="72" s="1"/>
  <c r="G19" i="72"/>
  <c r="E19" i="72"/>
  <c r="AQ18" i="72"/>
  <c r="AH18" i="72"/>
  <c r="V18" i="72"/>
  <c r="R18" i="72"/>
  <c r="T18" i="72" s="1"/>
  <c r="J18" i="72"/>
  <c r="K18" i="72" s="1"/>
  <c r="G18" i="72"/>
  <c r="E18" i="72"/>
  <c r="AQ17" i="72"/>
  <c r="AH17" i="72"/>
  <c r="V17" i="72"/>
  <c r="R17" i="72"/>
  <c r="T17" i="72" s="1"/>
  <c r="J17" i="72"/>
  <c r="K17" i="72" s="1"/>
  <c r="G17" i="72"/>
  <c r="E17" i="72"/>
  <c r="AQ16" i="72"/>
  <c r="AH16" i="72"/>
  <c r="V16" i="72"/>
  <c r="R16" i="72"/>
  <c r="T16" i="72" s="1"/>
  <c r="J16" i="72"/>
  <c r="I16" i="72" s="1"/>
  <c r="G16" i="72"/>
  <c r="E16" i="72"/>
  <c r="AQ15" i="72"/>
  <c r="AH15" i="72"/>
  <c r="V15" i="72"/>
  <c r="R15" i="72"/>
  <c r="T15" i="72" s="1"/>
  <c r="J15" i="72"/>
  <c r="K15" i="72" s="1"/>
  <c r="G15" i="72"/>
  <c r="E15" i="72"/>
  <c r="AQ14" i="72"/>
  <c r="AH14" i="72"/>
  <c r="V14" i="72"/>
  <c r="R14" i="72"/>
  <c r="T14" i="72" s="1"/>
  <c r="J14" i="72"/>
  <c r="K14" i="72" s="1"/>
  <c r="G14" i="72"/>
  <c r="E14" i="72"/>
  <c r="AQ13" i="72"/>
  <c r="AH13" i="72"/>
  <c r="V13" i="72"/>
  <c r="R13" i="72"/>
  <c r="T13" i="72" s="1"/>
  <c r="J13" i="72"/>
  <c r="I13" i="72" s="1"/>
  <c r="G13" i="72"/>
  <c r="E13" i="72"/>
  <c r="AQ12" i="72"/>
  <c r="AH12" i="72"/>
  <c r="V12" i="72"/>
  <c r="R12" i="72"/>
  <c r="T12" i="72" s="1"/>
  <c r="J12" i="72"/>
  <c r="I12" i="72" s="1"/>
  <c r="G12" i="72"/>
  <c r="E12" i="72"/>
  <c r="AQ11" i="72"/>
  <c r="AH11" i="72"/>
  <c r="V11" i="72"/>
  <c r="R11" i="72"/>
  <c r="J11" i="72"/>
  <c r="K11" i="72" s="1"/>
  <c r="G11" i="72"/>
  <c r="E11" i="72"/>
  <c r="AG8" i="72"/>
  <c r="AH26" i="71"/>
  <c r="T35" i="73" l="1"/>
  <c r="AI35" i="73" s="1"/>
  <c r="AI11" i="73"/>
  <c r="S35" i="73"/>
  <c r="K12" i="72"/>
  <c r="K24" i="72"/>
  <c r="K28" i="72"/>
  <c r="K16" i="72"/>
  <c r="K20" i="72"/>
  <c r="I11" i="72"/>
  <c r="I14" i="72"/>
  <c r="I15" i="72"/>
  <c r="I18" i="72"/>
  <c r="I19" i="72"/>
  <c r="I22" i="72"/>
  <c r="I23" i="72"/>
  <c r="I26" i="72"/>
  <c r="I27" i="72"/>
  <c r="I30" i="72"/>
  <c r="I31" i="72"/>
  <c r="AI18" i="72"/>
  <c r="AI22" i="72"/>
  <c r="AI26" i="72"/>
  <c r="AI30" i="72"/>
  <c r="AI14" i="72"/>
  <c r="K32" i="72"/>
  <c r="K13" i="72"/>
  <c r="AI15" i="72"/>
  <c r="I17" i="72"/>
  <c r="I21" i="72"/>
  <c r="I25" i="72"/>
  <c r="I29" i="72"/>
  <c r="AQ35" i="72"/>
  <c r="K33" i="72"/>
  <c r="K34" i="72"/>
  <c r="AI19" i="72"/>
  <c r="AI23" i="72"/>
  <c r="AI27" i="72"/>
  <c r="AI31" i="72"/>
  <c r="AH35" i="72"/>
  <c r="R35" i="72"/>
  <c r="AI12" i="72"/>
  <c r="AI16" i="72"/>
  <c r="AI20" i="72"/>
  <c r="AI24" i="72"/>
  <c r="AI28" i="72"/>
  <c r="AI32" i="72"/>
  <c r="AI13" i="72"/>
  <c r="AI17" i="72"/>
  <c r="AI21" i="72"/>
  <c r="AI25" i="72"/>
  <c r="AI29" i="72"/>
  <c r="T33" i="72"/>
  <c r="AI33" i="72" s="1"/>
  <c r="T34" i="72"/>
  <c r="AI34" i="72" s="1"/>
  <c r="S16" i="72"/>
  <c r="S19" i="72"/>
  <c r="S23" i="72"/>
  <c r="S30" i="72"/>
  <c r="S11" i="72"/>
  <c r="S12" i="72"/>
  <c r="S13" i="72"/>
  <c r="S14" i="72"/>
  <c r="S15" i="72"/>
  <c r="S17" i="72"/>
  <c r="S18" i="72"/>
  <c r="S20" i="72"/>
  <c r="S21" i="72"/>
  <c r="S22" i="72"/>
  <c r="S24" i="72"/>
  <c r="S25" i="72"/>
  <c r="S26" i="72"/>
  <c r="S27" i="72"/>
  <c r="S28" i="72"/>
  <c r="S29" i="72"/>
  <c r="S31" i="72"/>
  <c r="S32" i="72"/>
  <c r="T11" i="72"/>
  <c r="AI11" i="72" s="1"/>
  <c r="AR35" i="71"/>
  <c r="AP35" i="71"/>
  <c r="AG35" i="71"/>
  <c r="Q35" i="71"/>
  <c r="P35" i="71"/>
  <c r="AQ34" i="71"/>
  <c r="AH34" i="71"/>
  <c r="V34" i="71"/>
  <c r="R34" i="71"/>
  <c r="T34" i="71" s="1"/>
  <c r="J34" i="71"/>
  <c r="K34" i="71" s="1"/>
  <c r="G34" i="71"/>
  <c r="E34" i="71"/>
  <c r="AQ33" i="71"/>
  <c r="AH33" i="71"/>
  <c r="V33" i="71"/>
  <c r="R33" i="71"/>
  <c r="T33" i="71" s="1"/>
  <c r="J33" i="71"/>
  <c r="I33" i="71" s="1"/>
  <c r="G33" i="71"/>
  <c r="E33" i="71"/>
  <c r="AW32" i="71"/>
  <c r="AQ32" i="71"/>
  <c r="AH32" i="71"/>
  <c r="V32" i="71"/>
  <c r="R32" i="71"/>
  <c r="T32" i="71" s="1"/>
  <c r="J32" i="71"/>
  <c r="I32" i="71" s="1"/>
  <c r="G32" i="71"/>
  <c r="E32" i="71"/>
  <c r="AQ31" i="71"/>
  <c r="AH31" i="71"/>
  <c r="V31" i="71"/>
  <c r="R31" i="71"/>
  <c r="T31" i="71" s="1"/>
  <c r="J31" i="71"/>
  <c r="I31" i="71" s="1"/>
  <c r="G31" i="71"/>
  <c r="E31" i="71"/>
  <c r="AQ30" i="71"/>
  <c r="AH30" i="71"/>
  <c r="V30" i="71"/>
  <c r="R30" i="71"/>
  <c r="T30" i="71" s="1"/>
  <c r="J30" i="71"/>
  <c r="I30" i="71" s="1"/>
  <c r="G30" i="71"/>
  <c r="E30" i="71"/>
  <c r="AQ29" i="71"/>
  <c r="AH29" i="71"/>
  <c r="V29" i="71"/>
  <c r="R29" i="71"/>
  <c r="T29" i="71" s="1"/>
  <c r="J29" i="71"/>
  <c r="I29" i="71" s="1"/>
  <c r="G29" i="71"/>
  <c r="E29" i="71"/>
  <c r="AQ28" i="71"/>
  <c r="AH28" i="71"/>
  <c r="V28" i="71"/>
  <c r="R28" i="71"/>
  <c r="T28" i="71" s="1"/>
  <c r="J28" i="71"/>
  <c r="I28" i="71" s="1"/>
  <c r="G28" i="71"/>
  <c r="E28" i="71"/>
  <c r="AQ27" i="71"/>
  <c r="AH27" i="71"/>
  <c r="V27" i="71"/>
  <c r="R27" i="71"/>
  <c r="T27" i="71" s="1"/>
  <c r="J27" i="71"/>
  <c r="I27" i="71" s="1"/>
  <c r="G27" i="71"/>
  <c r="E27" i="71"/>
  <c r="AQ26" i="71"/>
  <c r="V26" i="71"/>
  <c r="R26" i="71"/>
  <c r="T26" i="71" s="1"/>
  <c r="J26" i="71"/>
  <c r="I26" i="71" s="1"/>
  <c r="G26" i="71"/>
  <c r="E26" i="71"/>
  <c r="AQ25" i="71"/>
  <c r="AH25" i="71"/>
  <c r="V25" i="71"/>
  <c r="R25" i="71"/>
  <c r="T25" i="71" s="1"/>
  <c r="J25" i="71"/>
  <c r="I25" i="71" s="1"/>
  <c r="G25" i="71"/>
  <c r="E25" i="71"/>
  <c r="AQ24" i="71"/>
  <c r="AH24" i="71"/>
  <c r="V24" i="71"/>
  <c r="R24" i="71"/>
  <c r="T24" i="71" s="1"/>
  <c r="J24" i="71"/>
  <c r="I24" i="71" s="1"/>
  <c r="G24" i="71"/>
  <c r="E24" i="71"/>
  <c r="AQ23" i="71"/>
  <c r="AH23" i="71"/>
  <c r="V23" i="71"/>
  <c r="R23" i="71"/>
  <c r="T23" i="71" s="1"/>
  <c r="J23" i="71"/>
  <c r="I23" i="71" s="1"/>
  <c r="G23" i="71"/>
  <c r="E23" i="71"/>
  <c r="AQ22" i="71"/>
  <c r="AH22" i="71"/>
  <c r="V22" i="71"/>
  <c r="R22" i="71"/>
  <c r="T22" i="71" s="1"/>
  <c r="J22" i="71"/>
  <c r="I22" i="71" s="1"/>
  <c r="G22" i="71"/>
  <c r="E22" i="71"/>
  <c r="AQ21" i="71"/>
  <c r="AH21" i="71"/>
  <c r="V21" i="71"/>
  <c r="R21" i="71"/>
  <c r="T21" i="71" s="1"/>
  <c r="J21" i="71"/>
  <c r="I21" i="71" s="1"/>
  <c r="G21" i="71"/>
  <c r="E21" i="71"/>
  <c r="AQ20" i="71"/>
  <c r="AH20" i="71"/>
  <c r="V20" i="71"/>
  <c r="R20" i="71"/>
  <c r="T20" i="71" s="1"/>
  <c r="J20" i="71"/>
  <c r="I20" i="71" s="1"/>
  <c r="G20" i="71"/>
  <c r="E20" i="71"/>
  <c r="AQ19" i="71"/>
  <c r="AH19" i="71"/>
  <c r="V19" i="71"/>
  <c r="R19" i="71"/>
  <c r="T19" i="71" s="1"/>
  <c r="J19" i="71"/>
  <c r="I19" i="71" s="1"/>
  <c r="G19" i="71"/>
  <c r="E19" i="71"/>
  <c r="AQ18" i="71"/>
  <c r="AH18" i="71"/>
  <c r="V18" i="71"/>
  <c r="R18" i="71"/>
  <c r="T18" i="71" s="1"/>
  <c r="J18" i="71"/>
  <c r="I18" i="71" s="1"/>
  <c r="G18" i="71"/>
  <c r="E18" i="71"/>
  <c r="AQ17" i="71"/>
  <c r="AH17" i="71"/>
  <c r="V17" i="71"/>
  <c r="R17" i="71"/>
  <c r="T17" i="71" s="1"/>
  <c r="J17" i="71"/>
  <c r="I17" i="71" s="1"/>
  <c r="G17" i="71"/>
  <c r="E17" i="71"/>
  <c r="AQ16" i="71"/>
  <c r="AH16" i="71"/>
  <c r="V16" i="71"/>
  <c r="R16" i="71"/>
  <c r="T16" i="71" s="1"/>
  <c r="J16" i="71"/>
  <c r="I16" i="71" s="1"/>
  <c r="G16" i="71"/>
  <c r="E16" i="71"/>
  <c r="AQ15" i="71"/>
  <c r="AH15" i="71"/>
  <c r="V15" i="71"/>
  <c r="R15" i="71"/>
  <c r="T15" i="71" s="1"/>
  <c r="J15" i="71"/>
  <c r="I15" i="71" s="1"/>
  <c r="G15" i="71"/>
  <c r="E15" i="71"/>
  <c r="AQ14" i="71"/>
  <c r="AH14" i="71"/>
  <c r="V14" i="71"/>
  <c r="R14" i="71"/>
  <c r="T14" i="71" s="1"/>
  <c r="J14" i="71"/>
  <c r="I14" i="71" s="1"/>
  <c r="G14" i="71"/>
  <c r="E14" i="71"/>
  <c r="AQ13" i="71"/>
  <c r="AH13" i="71"/>
  <c r="V13" i="71"/>
  <c r="R13" i="71"/>
  <c r="T13" i="71" s="1"/>
  <c r="J13" i="71"/>
  <c r="I13" i="71" s="1"/>
  <c r="G13" i="71"/>
  <c r="E13" i="71"/>
  <c r="AQ12" i="71"/>
  <c r="AH12" i="71"/>
  <c r="V12" i="71"/>
  <c r="R12" i="71"/>
  <c r="S12" i="71" s="1"/>
  <c r="J12" i="71"/>
  <c r="I12" i="71" s="1"/>
  <c r="G12" i="71"/>
  <c r="E12" i="71"/>
  <c r="AQ11" i="71"/>
  <c r="AH11" i="71"/>
  <c r="V11" i="71"/>
  <c r="R11" i="71"/>
  <c r="J11" i="71"/>
  <c r="I11" i="71" s="1"/>
  <c r="G11" i="71"/>
  <c r="E11" i="71"/>
  <c r="AG8" i="71"/>
  <c r="T35" i="72" l="1"/>
  <c r="AI35" i="72" s="1"/>
  <c r="S35" i="72"/>
  <c r="AI30" i="71"/>
  <c r="AI26" i="71"/>
  <c r="AI22" i="71"/>
  <c r="AI18" i="71"/>
  <c r="AI14" i="71"/>
  <c r="K33" i="71"/>
  <c r="I34" i="71"/>
  <c r="AI33" i="71"/>
  <c r="AQ35" i="71"/>
  <c r="AH35" i="71"/>
  <c r="AI34" i="71"/>
  <c r="R35" i="71"/>
  <c r="AI15" i="71"/>
  <c r="AI19" i="71"/>
  <c r="AI23" i="71"/>
  <c r="AI27" i="71"/>
  <c r="AI31" i="71"/>
  <c r="S33" i="71"/>
  <c r="S34" i="71"/>
  <c r="AI13" i="71"/>
  <c r="AI17" i="71"/>
  <c r="AI21" i="71"/>
  <c r="AI25" i="71"/>
  <c r="AI29" i="71"/>
  <c r="AI16" i="71"/>
  <c r="AI20" i="71"/>
  <c r="AI24" i="71"/>
  <c r="AI28" i="71"/>
  <c r="AI32" i="71"/>
  <c r="T12" i="71"/>
  <c r="AI12" i="71" s="1"/>
  <c r="K11" i="71"/>
  <c r="K12" i="71"/>
  <c r="K13" i="71"/>
  <c r="K14" i="71"/>
  <c r="K15" i="71"/>
  <c r="K16" i="71"/>
  <c r="K17" i="71"/>
  <c r="K18" i="71"/>
  <c r="K19" i="71"/>
  <c r="K20" i="71"/>
  <c r="K21" i="71"/>
  <c r="K22" i="71"/>
  <c r="K23" i="71"/>
  <c r="K24" i="71"/>
  <c r="K25" i="71"/>
  <c r="K26" i="71"/>
  <c r="K27" i="71"/>
  <c r="K28" i="71"/>
  <c r="K29" i="71"/>
  <c r="K30" i="71"/>
  <c r="K31" i="71"/>
  <c r="K32" i="71"/>
  <c r="S11" i="71"/>
  <c r="S13" i="71"/>
  <c r="S14" i="71"/>
  <c r="S15" i="71"/>
  <c r="S16" i="71"/>
  <c r="S17" i="71"/>
  <c r="S18" i="71"/>
  <c r="S19" i="71"/>
  <c r="S20" i="71"/>
  <c r="S21" i="71"/>
  <c r="S22" i="71"/>
  <c r="S23" i="71"/>
  <c r="S24" i="71"/>
  <c r="S25" i="71"/>
  <c r="S26" i="71"/>
  <c r="S27" i="71"/>
  <c r="S28" i="71"/>
  <c r="S29" i="71"/>
  <c r="S30" i="71"/>
  <c r="S31" i="71"/>
  <c r="S32" i="71"/>
  <c r="T11" i="71"/>
  <c r="AH29" i="70"/>
  <c r="T35" i="71" l="1"/>
  <c r="AI35" i="71"/>
  <c r="AI11" i="71"/>
  <c r="S35" i="71"/>
  <c r="AR35" i="70"/>
  <c r="AP35" i="70"/>
  <c r="AG35" i="70"/>
  <c r="Q35" i="70"/>
  <c r="P35" i="70"/>
  <c r="AQ34" i="70"/>
  <c r="AH34" i="70"/>
  <c r="V34" i="70"/>
  <c r="R34" i="70"/>
  <c r="S34" i="70" s="1"/>
  <c r="J34" i="70"/>
  <c r="K34" i="70" s="1"/>
  <c r="G34" i="70"/>
  <c r="E34" i="70"/>
  <c r="AQ33" i="70"/>
  <c r="AH33" i="70"/>
  <c r="V33" i="70"/>
  <c r="R33" i="70"/>
  <c r="S33" i="70" s="1"/>
  <c r="J33" i="70"/>
  <c r="I33" i="70" s="1"/>
  <c r="G33" i="70"/>
  <c r="E33" i="70"/>
  <c r="AW32" i="70"/>
  <c r="AQ32" i="70"/>
  <c r="AH32" i="70"/>
  <c r="V32" i="70"/>
  <c r="R32" i="70"/>
  <c r="T32" i="70" s="1"/>
  <c r="J32" i="70"/>
  <c r="K32" i="70" s="1"/>
  <c r="G32" i="70"/>
  <c r="E32" i="70"/>
  <c r="AQ31" i="70"/>
  <c r="AH31" i="70"/>
  <c r="V31" i="70"/>
  <c r="R31" i="70"/>
  <c r="T31" i="70" s="1"/>
  <c r="J31" i="70"/>
  <c r="I31" i="70" s="1"/>
  <c r="G31" i="70"/>
  <c r="E31" i="70"/>
  <c r="AQ30" i="70"/>
  <c r="AH30" i="70"/>
  <c r="V30" i="70"/>
  <c r="R30" i="70"/>
  <c r="T30" i="70" s="1"/>
  <c r="J30" i="70"/>
  <c r="I30" i="70" s="1"/>
  <c r="G30" i="70"/>
  <c r="E30" i="70"/>
  <c r="AQ29" i="70"/>
  <c r="V29" i="70"/>
  <c r="R29" i="70"/>
  <c r="T29" i="70" s="1"/>
  <c r="J29" i="70"/>
  <c r="I29" i="70" s="1"/>
  <c r="G29" i="70"/>
  <c r="E29" i="70"/>
  <c r="AQ28" i="70"/>
  <c r="AH28" i="70"/>
  <c r="V28" i="70"/>
  <c r="R28" i="70"/>
  <c r="T28" i="70" s="1"/>
  <c r="J28" i="70"/>
  <c r="K28" i="70" s="1"/>
  <c r="G28" i="70"/>
  <c r="E28" i="70"/>
  <c r="AQ27" i="70"/>
  <c r="AH27" i="70"/>
  <c r="V27" i="70"/>
  <c r="R27" i="70"/>
  <c r="T27" i="70" s="1"/>
  <c r="J27" i="70"/>
  <c r="I27" i="70" s="1"/>
  <c r="G27" i="70"/>
  <c r="E27" i="70"/>
  <c r="AQ26" i="70"/>
  <c r="AH26" i="70"/>
  <c r="V26" i="70"/>
  <c r="R26" i="70"/>
  <c r="T26" i="70" s="1"/>
  <c r="J26" i="70"/>
  <c r="I26" i="70" s="1"/>
  <c r="G26" i="70"/>
  <c r="E26" i="70"/>
  <c r="AQ25" i="70"/>
  <c r="AH25" i="70"/>
  <c r="V25" i="70"/>
  <c r="R25" i="70"/>
  <c r="T25" i="70" s="1"/>
  <c r="J25" i="70"/>
  <c r="I25" i="70" s="1"/>
  <c r="G25" i="70"/>
  <c r="E25" i="70"/>
  <c r="AQ24" i="70"/>
  <c r="AH24" i="70"/>
  <c r="V24" i="70"/>
  <c r="R24" i="70"/>
  <c r="T24" i="70" s="1"/>
  <c r="J24" i="70"/>
  <c r="K24" i="70" s="1"/>
  <c r="G24" i="70"/>
  <c r="E24" i="70"/>
  <c r="AQ23" i="70"/>
  <c r="AH23" i="70"/>
  <c r="V23" i="70"/>
  <c r="R23" i="70"/>
  <c r="T23" i="70" s="1"/>
  <c r="J23" i="70"/>
  <c r="I23" i="70" s="1"/>
  <c r="G23" i="70"/>
  <c r="E23" i="70"/>
  <c r="AQ22" i="70"/>
  <c r="AH22" i="70"/>
  <c r="V22" i="70"/>
  <c r="R22" i="70"/>
  <c r="T22" i="70" s="1"/>
  <c r="J22" i="70"/>
  <c r="I22" i="70" s="1"/>
  <c r="G22" i="70"/>
  <c r="E22" i="70"/>
  <c r="AQ21" i="70"/>
  <c r="AH21" i="70"/>
  <c r="V21" i="70"/>
  <c r="R21" i="70"/>
  <c r="T21" i="70" s="1"/>
  <c r="J21" i="70"/>
  <c r="I21" i="70" s="1"/>
  <c r="G21" i="70"/>
  <c r="E21" i="70"/>
  <c r="AQ20" i="70"/>
  <c r="AH20" i="70"/>
  <c r="V20" i="70"/>
  <c r="R20" i="70"/>
  <c r="T20" i="70" s="1"/>
  <c r="J20" i="70"/>
  <c r="K20" i="70" s="1"/>
  <c r="G20" i="70"/>
  <c r="E20" i="70"/>
  <c r="AQ19" i="70"/>
  <c r="AH19" i="70"/>
  <c r="V19" i="70"/>
  <c r="R19" i="70"/>
  <c r="T19" i="70" s="1"/>
  <c r="J19" i="70"/>
  <c r="I19" i="70" s="1"/>
  <c r="G19" i="70"/>
  <c r="E19" i="70"/>
  <c r="AQ18" i="70"/>
  <c r="AH18" i="70"/>
  <c r="V18" i="70"/>
  <c r="R18" i="70"/>
  <c r="T18" i="70" s="1"/>
  <c r="J18" i="70"/>
  <c r="I18" i="70" s="1"/>
  <c r="G18" i="70"/>
  <c r="E18" i="70"/>
  <c r="AQ17" i="70"/>
  <c r="AH17" i="70"/>
  <c r="V17" i="70"/>
  <c r="R17" i="70"/>
  <c r="T17" i="70" s="1"/>
  <c r="J17" i="70"/>
  <c r="I17" i="70" s="1"/>
  <c r="G17" i="70"/>
  <c r="E17" i="70"/>
  <c r="AQ16" i="70"/>
  <c r="AH16" i="70"/>
  <c r="V16" i="70"/>
  <c r="R16" i="70"/>
  <c r="T16" i="70" s="1"/>
  <c r="J16" i="70"/>
  <c r="K16" i="70" s="1"/>
  <c r="G16" i="70"/>
  <c r="E16" i="70"/>
  <c r="AQ15" i="70"/>
  <c r="AH15" i="70"/>
  <c r="V15" i="70"/>
  <c r="R15" i="70"/>
  <c r="T15" i="70" s="1"/>
  <c r="J15" i="70"/>
  <c r="I15" i="70" s="1"/>
  <c r="G15" i="70"/>
  <c r="E15" i="70"/>
  <c r="AQ14" i="70"/>
  <c r="AH14" i="70"/>
  <c r="V14" i="70"/>
  <c r="R14" i="70"/>
  <c r="T14" i="70" s="1"/>
  <c r="J14" i="70"/>
  <c r="I14" i="70" s="1"/>
  <c r="G14" i="70"/>
  <c r="E14" i="70"/>
  <c r="AQ13" i="70"/>
  <c r="AH13" i="70"/>
  <c r="V13" i="70"/>
  <c r="R13" i="70"/>
  <c r="T13" i="70" s="1"/>
  <c r="J13" i="70"/>
  <c r="I13" i="70" s="1"/>
  <c r="G13" i="70"/>
  <c r="E13" i="70"/>
  <c r="AQ12" i="70"/>
  <c r="AH12" i="70"/>
  <c r="V12" i="70"/>
  <c r="R12" i="70"/>
  <c r="T12" i="70" s="1"/>
  <c r="J12" i="70"/>
  <c r="K12" i="70" s="1"/>
  <c r="G12" i="70"/>
  <c r="E12" i="70"/>
  <c r="AQ11" i="70"/>
  <c r="AH11" i="70"/>
  <c r="V11" i="70"/>
  <c r="R11" i="70"/>
  <c r="J11" i="70"/>
  <c r="K11" i="70" s="1"/>
  <c r="G11" i="70"/>
  <c r="E11" i="70"/>
  <c r="AG8" i="70"/>
  <c r="K31" i="70" l="1"/>
  <c r="K33" i="70"/>
  <c r="K13" i="70"/>
  <c r="K15" i="70"/>
  <c r="K17" i="70"/>
  <c r="K19" i="70"/>
  <c r="K21" i="70"/>
  <c r="K23" i="70"/>
  <c r="K25" i="70"/>
  <c r="K27" i="70"/>
  <c r="K29" i="70"/>
  <c r="I11" i="70"/>
  <c r="I34" i="70"/>
  <c r="I12" i="70"/>
  <c r="K14" i="70"/>
  <c r="I16" i="70"/>
  <c r="K18" i="70"/>
  <c r="I20" i="70"/>
  <c r="K22" i="70"/>
  <c r="I24" i="70"/>
  <c r="K26" i="70"/>
  <c r="I28" i="70"/>
  <c r="K30" i="70"/>
  <c r="I32" i="70"/>
  <c r="AI12" i="70"/>
  <c r="AI16" i="70"/>
  <c r="AI20" i="70"/>
  <c r="AI24" i="70"/>
  <c r="AI28" i="70"/>
  <c r="AI32" i="70"/>
  <c r="AQ35" i="70"/>
  <c r="AH35" i="70"/>
  <c r="R35" i="70"/>
  <c r="AI15" i="70"/>
  <c r="AI19" i="70"/>
  <c r="AI23" i="70"/>
  <c r="AI27" i="70"/>
  <c r="AI31" i="70"/>
  <c r="AI13" i="70"/>
  <c r="AI17" i="70"/>
  <c r="AI21" i="70"/>
  <c r="AI25" i="70"/>
  <c r="AI29" i="70"/>
  <c r="AI14" i="70"/>
  <c r="AI18" i="70"/>
  <c r="AI22" i="70"/>
  <c r="AI26" i="70"/>
  <c r="AI30" i="70"/>
  <c r="S13" i="70"/>
  <c r="T33" i="70"/>
  <c r="AI33" i="70" s="1"/>
  <c r="T34" i="70"/>
  <c r="AI34" i="70" s="1"/>
  <c r="S11" i="70"/>
  <c r="S12" i="70"/>
  <c r="S15" i="70"/>
  <c r="S16" i="70"/>
  <c r="S17" i="70"/>
  <c r="S18" i="70"/>
  <c r="S19" i="70"/>
  <c r="S20" i="70"/>
  <c r="S21" i="70"/>
  <c r="S22" i="70"/>
  <c r="S23" i="70"/>
  <c r="S24" i="70"/>
  <c r="S25" i="70"/>
  <c r="S26" i="70"/>
  <c r="S27" i="70"/>
  <c r="S28" i="70"/>
  <c r="S29" i="70"/>
  <c r="S30" i="70"/>
  <c r="S31" i="70"/>
  <c r="S32" i="70"/>
  <c r="S14" i="70"/>
  <c r="T11" i="70"/>
  <c r="AG35" i="68"/>
  <c r="T35" i="70" l="1"/>
  <c r="AI35" i="70" s="1"/>
  <c r="S35" i="70"/>
  <c r="AI11" i="70"/>
  <c r="AR35" i="69"/>
  <c r="AP35" i="69"/>
  <c r="AG35" i="69"/>
  <c r="Q35" i="69"/>
  <c r="P35" i="69"/>
  <c r="AQ34" i="69"/>
  <c r="AH34" i="69"/>
  <c r="V34" i="69"/>
  <c r="R34" i="69"/>
  <c r="T34" i="69" s="1"/>
  <c r="J34" i="69"/>
  <c r="K34" i="69" s="1"/>
  <c r="G34" i="69"/>
  <c r="E34" i="69"/>
  <c r="AQ33" i="69"/>
  <c r="AH33" i="69"/>
  <c r="V33" i="69"/>
  <c r="R33" i="69"/>
  <c r="T33" i="69" s="1"/>
  <c r="J33" i="69"/>
  <c r="I33" i="69" s="1"/>
  <c r="G33" i="69"/>
  <c r="E33" i="69"/>
  <c r="AW32" i="69"/>
  <c r="AQ32" i="69"/>
  <c r="AH32" i="69"/>
  <c r="V32" i="69"/>
  <c r="R32" i="69"/>
  <c r="T32" i="69" s="1"/>
  <c r="J32" i="69"/>
  <c r="K32" i="69" s="1"/>
  <c r="G32" i="69"/>
  <c r="E32" i="69"/>
  <c r="AQ31" i="69"/>
  <c r="AH31" i="69"/>
  <c r="V31" i="69"/>
  <c r="R31" i="69"/>
  <c r="S31" i="69" s="1"/>
  <c r="J31" i="69"/>
  <c r="K31" i="69" s="1"/>
  <c r="G31" i="69"/>
  <c r="E31" i="69"/>
  <c r="AQ30" i="69"/>
  <c r="AH30" i="69"/>
  <c r="V30" i="69"/>
  <c r="R30" i="69"/>
  <c r="S30" i="69" s="1"/>
  <c r="J30" i="69"/>
  <c r="K30" i="69" s="1"/>
  <c r="G30" i="69"/>
  <c r="E30" i="69"/>
  <c r="AQ29" i="69"/>
  <c r="AH29" i="69"/>
  <c r="V29" i="69"/>
  <c r="R29" i="69"/>
  <c r="T29" i="69" s="1"/>
  <c r="J29" i="69"/>
  <c r="K29" i="69" s="1"/>
  <c r="G29" i="69"/>
  <c r="E29" i="69"/>
  <c r="AQ28" i="69"/>
  <c r="AH28" i="69"/>
  <c r="V28" i="69"/>
  <c r="R28" i="69"/>
  <c r="T28" i="69" s="1"/>
  <c r="J28" i="69"/>
  <c r="K28" i="69" s="1"/>
  <c r="G28" i="69"/>
  <c r="E28" i="69"/>
  <c r="AQ27" i="69"/>
  <c r="AH27" i="69"/>
  <c r="V27" i="69"/>
  <c r="R27" i="69"/>
  <c r="T27" i="69" s="1"/>
  <c r="J27" i="69"/>
  <c r="K27" i="69" s="1"/>
  <c r="G27" i="69"/>
  <c r="E27" i="69"/>
  <c r="AQ26" i="69"/>
  <c r="AH26" i="69"/>
  <c r="V26" i="69"/>
  <c r="R26" i="69"/>
  <c r="S26" i="69" s="1"/>
  <c r="J26" i="69"/>
  <c r="K26" i="69" s="1"/>
  <c r="G26" i="69"/>
  <c r="E26" i="69"/>
  <c r="AQ25" i="69"/>
  <c r="AH25" i="69"/>
  <c r="V25" i="69"/>
  <c r="R25" i="69"/>
  <c r="T25" i="69" s="1"/>
  <c r="J25" i="69"/>
  <c r="K25" i="69" s="1"/>
  <c r="G25" i="69"/>
  <c r="E25" i="69"/>
  <c r="AQ24" i="69"/>
  <c r="AH24" i="69"/>
  <c r="V24" i="69"/>
  <c r="R24" i="69"/>
  <c r="S24" i="69" s="1"/>
  <c r="J24" i="69"/>
  <c r="K24" i="69" s="1"/>
  <c r="G24" i="69"/>
  <c r="E24" i="69"/>
  <c r="AQ23" i="69"/>
  <c r="AH23" i="69"/>
  <c r="V23" i="69"/>
  <c r="R23" i="69"/>
  <c r="T23" i="69" s="1"/>
  <c r="J23" i="69"/>
  <c r="K23" i="69" s="1"/>
  <c r="G23" i="69"/>
  <c r="E23" i="69"/>
  <c r="AQ22" i="69"/>
  <c r="AH22" i="69"/>
  <c r="V22" i="69"/>
  <c r="R22" i="69"/>
  <c r="T22" i="69" s="1"/>
  <c r="J22" i="69"/>
  <c r="K22" i="69" s="1"/>
  <c r="G22" i="69"/>
  <c r="E22" i="69"/>
  <c r="AQ21" i="69"/>
  <c r="AH21" i="69"/>
  <c r="V21" i="69"/>
  <c r="R21" i="69"/>
  <c r="S21" i="69" s="1"/>
  <c r="J21" i="69"/>
  <c r="K21" i="69" s="1"/>
  <c r="G21" i="69"/>
  <c r="E21" i="69"/>
  <c r="AQ20" i="69"/>
  <c r="AH20" i="69"/>
  <c r="V20" i="69"/>
  <c r="R20" i="69"/>
  <c r="S20" i="69" s="1"/>
  <c r="J20" i="69"/>
  <c r="K20" i="69" s="1"/>
  <c r="G20" i="69"/>
  <c r="E20" i="69"/>
  <c r="AQ19" i="69"/>
  <c r="AH19" i="69"/>
  <c r="V19" i="69"/>
  <c r="R19" i="69"/>
  <c r="T19" i="69" s="1"/>
  <c r="J19" i="69"/>
  <c r="K19" i="69" s="1"/>
  <c r="G19" i="69"/>
  <c r="E19" i="69"/>
  <c r="AQ18" i="69"/>
  <c r="AH18" i="69"/>
  <c r="V18" i="69"/>
  <c r="R18" i="69"/>
  <c r="S18" i="69" s="1"/>
  <c r="J18" i="69"/>
  <c r="K18" i="69" s="1"/>
  <c r="G18" i="69"/>
  <c r="E18" i="69"/>
  <c r="AQ17" i="69"/>
  <c r="AH17" i="69"/>
  <c r="V17" i="69"/>
  <c r="R17" i="69"/>
  <c r="S17" i="69" s="1"/>
  <c r="J17" i="69"/>
  <c r="K17" i="69" s="1"/>
  <c r="G17" i="69"/>
  <c r="E17" i="69"/>
  <c r="AQ16" i="69"/>
  <c r="AH16" i="69"/>
  <c r="V16" i="69"/>
  <c r="R16" i="69"/>
  <c r="S16" i="69" s="1"/>
  <c r="J16" i="69"/>
  <c r="K16" i="69" s="1"/>
  <c r="G16" i="69"/>
  <c r="E16" i="69"/>
  <c r="AQ15" i="69"/>
  <c r="AH15" i="69"/>
  <c r="V15" i="69"/>
  <c r="R15" i="69"/>
  <c r="T15" i="69" s="1"/>
  <c r="J15" i="69"/>
  <c r="K15" i="69" s="1"/>
  <c r="G15" i="69"/>
  <c r="E15" i="69"/>
  <c r="AQ14" i="69"/>
  <c r="AH14" i="69"/>
  <c r="V14" i="69"/>
  <c r="R14" i="69"/>
  <c r="T14" i="69" s="1"/>
  <c r="J14" i="69"/>
  <c r="K14" i="69" s="1"/>
  <c r="G14" i="69"/>
  <c r="E14" i="69"/>
  <c r="AQ13" i="69"/>
  <c r="AH13" i="69"/>
  <c r="V13" i="69"/>
  <c r="R13" i="69"/>
  <c r="S13" i="69" s="1"/>
  <c r="J13" i="69"/>
  <c r="K13" i="69" s="1"/>
  <c r="G13" i="69"/>
  <c r="E13" i="69"/>
  <c r="AQ12" i="69"/>
  <c r="AH12" i="69"/>
  <c r="V12" i="69"/>
  <c r="R12" i="69"/>
  <c r="S12" i="69" s="1"/>
  <c r="J12" i="69"/>
  <c r="K12" i="69" s="1"/>
  <c r="G12" i="69"/>
  <c r="E12" i="69"/>
  <c r="AQ11" i="69"/>
  <c r="AH11" i="69"/>
  <c r="V11" i="69"/>
  <c r="R11" i="69"/>
  <c r="T11" i="69" s="1"/>
  <c r="J11" i="69"/>
  <c r="K11" i="69" s="1"/>
  <c r="G11" i="69"/>
  <c r="E11" i="69"/>
  <c r="AG8" i="69"/>
  <c r="AI34" i="69" l="1"/>
  <c r="K33" i="69"/>
  <c r="I11" i="69"/>
  <c r="I12" i="69"/>
  <c r="I13" i="69"/>
  <c r="I14" i="69"/>
  <c r="I15" i="69"/>
  <c r="I16" i="69"/>
  <c r="I17" i="69"/>
  <c r="I18" i="69"/>
  <c r="I19" i="69"/>
  <c r="I34" i="69"/>
  <c r="AH35" i="69"/>
  <c r="AI14" i="69"/>
  <c r="AI15" i="69"/>
  <c r="AI19" i="69"/>
  <c r="I20" i="69"/>
  <c r="I21" i="69"/>
  <c r="I22" i="69"/>
  <c r="AI22" i="69"/>
  <c r="I23" i="69"/>
  <c r="AI23" i="69"/>
  <c r="I24" i="69"/>
  <c r="I25" i="69"/>
  <c r="AI25" i="69"/>
  <c r="I26" i="69"/>
  <c r="I27" i="69"/>
  <c r="AI27" i="69"/>
  <c r="I28" i="69"/>
  <c r="AI28" i="69"/>
  <c r="I29" i="69"/>
  <c r="AI29" i="69"/>
  <c r="I30" i="69"/>
  <c r="I31" i="69"/>
  <c r="I32" i="69"/>
  <c r="AI32" i="69"/>
  <c r="AQ35" i="69"/>
  <c r="AI33" i="69"/>
  <c r="S14" i="69"/>
  <c r="S15" i="69"/>
  <c r="S19" i="69"/>
  <c r="S29" i="69"/>
  <c r="S32" i="69"/>
  <c r="T12" i="69"/>
  <c r="AI12" i="69" s="1"/>
  <c r="T13" i="69"/>
  <c r="T16" i="69"/>
  <c r="AI16" i="69" s="1"/>
  <c r="T17" i="69"/>
  <c r="AI17" i="69" s="1"/>
  <c r="T18" i="69"/>
  <c r="AI18" i="69" s="1"/>
  <c r="T20" i="69"/>
  <c r="AI20" i="69" s="1"/>
  <c r="T21" i="69"/>
  <c r="AI21" i="69" s="1"/>
  <c r="T24" i="69"/>
  <c r="AI24" i="69" s="1"/>
  <c r="T26" i="69"/>
  <c r="AI26" i="69" s="1"/>
  <c r="T30" i="69"/>
  <c r="AI30" i="69" s="1"/>
  <c r="T31" i="69"/>
  <c r="AI31" i="69" s="1"/>
  <c r="S33" i="69"/>
  <c r="S34" i="69"/>
  <c r="R35" i="69"/>
  <c r="AI11" i="69"/>
  <c r="S11" i="69"/>
  <c r="S22" i="69"/>
  <c r="S23" i="69"/>
  <c r="S25" i="69"/>
  <c r="S27" i="69"/>
  <c r="S28" i="69"/>
  <c r="AR35" i="68"/>
  <c r="AP35" i="68"/>
  <c r="Q35" i="68"/>
  <c r="P35" i="68"/>
  <c r="AQ34" i="68"/>
  <c r="AH34" i="68"/>
  <c r="V34" i="68"/>
  <c r="R34" i="68"/>
  <c r="S34" i="68" s="1"/>
  <c r="J34" i="68"/>
  <c r="I34" i="68" s="1"/>
  <c r="G34" i="68"/>
  <c r="E34" i="68"/>
  <c r="AQ33" i="68"/>
  <c r="AH33" i="68"/>
  <c r="V33" i="68"/>
  <c r="R33" i="68"/>
  <c r="S33" i="68" s="1"/>
  <c r="J33" i="68"/>
  <c r="I33" i="68" s="1"/>
  <c r="G33" i="68"/>
  <c r="E33" i="68"/>
  <c r="AW32" i="68"/>
  <c r="AQ32" i="68"/>
  <c r="AH32" i="68"/>
  <c r="V32" i="68"/>
  <c r="R32" i="68"/>
  <c r="T32" i="68" s="1"/>
  <c r="J32" i="68"/>
  <c r="K32" i="68" s="1"/>
  <c r="G32" i="68"/>
  <c r="E32" i="68"/>
  <c r="AQ31" i="68"/>
  <c r="AH31" i="68"/>
  <c r="V31" i="68"/>
  <c r="R31" i="68"/>
  <c r="T31" i="68" s="1"/>
  <c r="J31" i="68"/>
  <c r="K31" i="68" s="1"/>
  <c r="G31" i="68"/>
  <c r="E31" i="68"/>
  <c r="AQ30" i="68"/>
  <c r="AH30" i="68"/>
  <c r="V30" i="68"/>
  <c r="R30" i="68"/>
  <c r="T30" i="68" s="1"/>
  <c r="J30" i="68"/>
  <c r="K30" i="68" s="1"/>
  <c r="G30" i="68"/>
  <c r="E30" i="68"/>
  <c r="AQ29" i="68"/>
  <c r="AH29" i="68"/>
  <c r="V29" i="68"/>
  <c r="R29" i="68"/>
  <c r="T29" i="68" s="1"/>
  <c r="J29" i="68"/>
  <c r="I29" i="68" s="1"/>
  <c r="G29" i="68"/>
  <c r="E29" i="68"/>
  <c r="AQ28" i="68"/>
  <c r="AH28" i="68"/>
  <c r="V28" i="68"/>
  <c r="R28" i="68"/>
  <c r="T28" i="68" s="1"/>
  <c r="J28" i="68"/>
  <c r="I28" i="68" s="1"/>
  <c r="G28" i="68"/>
  <c r="E28" i="68"/>
  <c r="AQ27" i="68"/>
  <c r="AH27" i="68"/>
  <c r="V27" i="68"/>
  <c r="R27" i="68"/>
  <c r="T27" i="68" s="1"/>
  <c r="J27" i="68"/>
  <c r="K27" i="68" s="1"/>
  <c r="G27" i="68"/>
  <c r="E27" i="68"/>
  <c r="AQ26" i="68"/>
  <c r="AH26" i="68"/>
  <c r="V26" i="68"/>
  <c r="R26" i="68"/>
  <c r="T26" i="68" s="1"/>
  <c r="J26" i="68"/>
  <c r="K26" i="68" s="1"/>
  <c r="G26" i="68"/>
  <c r="E26" i="68"/>
  <c r="AQ25" i="68"/>
  <c r="AH25" i="68"/>
  <c r="V25" i="68"/>
  <c r="R25" i="68"/>
  <c r="T25" i="68" s="1"/>
  <c r="J25" i="68"/>
  <c r="I25" i="68" s="1"/>
  <c r="G25" i="68"/>
  <c r="E25" i="68"/>
  <c r="AQ24" i="68"/>
  <c r="AH24" i="68"/>
  <c r="V24" i="68"/>
  <c r="R24" i="68"/>
  <c r="T24" i="68" s="1"/>
  <c r="J24" i="68"/>
  <c r="I24" i="68" s="1"/>
  <c r="G24" i="68"/>
  <c r="E24" i="68"/>
  <c r="AQ23" i="68"/>
  <c r="AH23" i="68"/>
  <c r="V23" i="68"/>
  <c r="R23" i="68"/>
  <c r="T23" i="68" s="1"/>
  <c r="J23" i="68"/>
  <c r="K23" i="68" s="1"/>
  <c r="G23" i="68"/>
  <c r="E23" i="68"/>
  <c r="AQ22" i="68"/>
  <c r="AH22" i="68"/>
  <c r="V22" i="68"/>
  <c r="R22" i="68"/>
  <c r="T22" i="68" s="1"/>
  <c r="J22" i="68"/>
  <c r="K22" i="68" s="1"/>
  <c r="G22" i="68"/>
  <c r="E22" i="68"/>
  <c r="AQ21" i="68"/>
  <c r="AH21" i="68"/>
  <c r="V21" i="68"/>
  <c r="R21" i="68"/>
  <c r="T21" i="68" s="1"/>
  <c r="J21" i="68"/>
  <c r="I21" i="68" s="1"/>
  <c r="G21" i="68"/>
  <c r="E21" i="68"/>
  <c r="AQ20" i="68"/>
  <c r="AH20" i="68"/>
  <c r="V20" i="68"/>
  <c r="R20" i="68"/>
  <c r="T20" i="68" s="1"/>
  <c r="J20" i="68"/>
  <c r="I20" i="68" s="1"/>
  <c r="G20" i="68"/>
  <c r="E20" i="68"/>
  <c r="AQ19" i="68"/>
  <c r="AH19" i="68"/>
  <c r="V19" i="68"/>
  <c r="R19" i="68"/>
  <c r="T19" i="68" s="1"/>
  <c r="J19" i="68"/>
  <c r="K19" i="68" s="1"/>
  <c r="G19" i="68"/>
  <c r="E19" i="68"/>
  <c r="AQ18" i="68"/>
  <c r="AH18" i="68"/>
  <c r="V18" i="68"/>
  <c r="R18" i="68"/>
  <c r="T18" i="68" s="1"/>
  <c r="J18" i="68"/>
  <c r="K18" i="68" s="1"/>
  <c r="G18" i="68"/>
  <c r="E18" i="68"/>
  <c r="AQ17" i="68"/>
  <c r="AH17" i="68"/>
  <c r="V17" i="68"/>
  <c r="R17" i="68"/>
  <c r="T17" i="68" s="1"/>
  <c r="J17" i="68"/>
  <c r="I17" i="68" s="1"/>
  <c r="G17" i="68"/>
  <c r="E17" i="68"/>
  <c r="AQ16" i="68"/>
  <c r="AH16" i="68"/>
  <c r="V16" i="68"/>
  <c r="R16" i="68"/>
  <c r="T16" i="68" s="1"/>
  <c r="J16" i="68"/>
  <c r="I16" i="68" s="1"/>
  <c r="G16" i="68"/>
  <c r="E16" i="68"/>
  <c r="AQ15" i="68"/>
  <c r="AH15" i="68"/>
  <c r="V15" i="68"/>
  <c r="R15" i="68"/>
  <c r="T15" i="68" s="1"/>
  <c r="J15" i="68"/>
  <c r="K15" i="68" s="1"/>
  <c r="G15" i="68"/>
  <c r="E15" i="68"/>
  <c r="AQ14" i="68"/>
  <c r="AH14" i="68"/>
  <c r="V14" i="68"/>
  <c r="R14" i="68"/>
  <c r="T14" i="68" s="1"/>
  <c r="J14" i="68"/>
  <c r="I14" i="68" s="1"/>
  <c r="G14" i="68"/>
  <c r="E14" i="68"/>
  <c r="AQ13" i="68"/>
  <c r="AH13" i="68"/>
  <c r="V13" i="68"/>
  <c r="R13" i="68"/>
  <c r="T13" i="68" s="1"/>
  <c r="J13" i="68"/>
  <c r="I13" i="68" s="1"/>
  <c r="G13" i="68"/>
  <c r="E13" i="68"/>
  <c r="AQ12" i="68"/>
  <c r="AH12" i="68"/>
  <c r="V12" i="68"/>
  <c r="R12" i="68"/>
  <c r="T12" i="68" s="1"/>
  <c r="J12" i="68"/>
  <c r="I12" i="68" s="1"/>
  <c r="G12" i="68"/>
  <c r="E12" i="68"/>
  <c r="AQ11" i="68"/>
  <c r="AH11" i="68"/>
  <c r="V11" i="68"/>
  <c r="R11" i="68"/>
  <c r="J11" i="68"/>
  <c r="K11" i="68" s="1"/>
  <c r="G11" i="68"/>
  <c r="E11" i="68"/>
  <c r="AG8" i="68"/>
  <c r="V14" i="66"/>
  <c r="T35" i="69" l="1"/>
  <c r="AI35" i="69" s="1"/>
  <c r="AI13" i="69"/>
  <c r="S35" i="69"/>
  <c r="K12" i="68"/>
  <c r="K13" i="68"/>
  <c r="K16" i="68"/>
  <c r="K20" i="68"/>
  <c r="K25" i="68"/>
  <c r="K29" i="68"/>
  <c r="K17" i="68"/>
  <c r="K21" i="68"/>
  <c r="K24" i="68"/>
  <c r="K28" i="68"/>
  <c r="I11" i="68"/>
  <c r="I15" i="68"/>
  <c r="I19" i="68"/>
  <c r="I23" i="68"/>
  <c r="I27" i="68"/>
  <c r="I31" i="68"/>
  <c r="AI31" i="68"/>
  <c r="AI27" i="68"/>
  <c r="AI23" i="68"/>
  <c r="AI19" i="68"/>
  <c r="K34" i="68"/>
  <c r="K33" i="68"/>
  <c r="I32" i="68"/>
  <c r="AI15" i="68"/>
  <c r="AH35" i="68"/>
  <c r="K14" i="68"/>
  <c r="I18" i="68"/>
  <c r="I22" i="68"/>
  <c r="I26" i="68"/>
  <c r="I30" i="68"/>
  <c r="AI12" i="68"/>
  <c r="AI16" i="68"/>
  <c r="T34" i="68"/>
  <c r="AI34" i="68" s="1"/>
  <c r="AQ35" i="68"/>
  <c r="R35" i="68"/>
  <c r="AI20" i="68"/>
  <c r="AI24" i="68"/>
  <c r="AI28" i="68"/>
  <c r="AI32" i="68"/>
  <c r="T33" i="68"/>
  <c r="AI33" i="68" s="1"/>
  <c r="AI13" i="68"/>
  <c r="AI17" i="68"/>
  <c r="AI21" i="68"/>
  <c r="AI25" i="68"/>
  <c r="AI29" i="68"/>
  <c r="AI14" i="68"/>
  <c r="AI18" i="68"/>
  <c r="AI22" i="68"/>
  <c r="AI26" i="68"/>
  <c r="AI30" i="68"/>
  <c r="S13" i="68"/>
  <c r="S15" i="68"/>
  <c r="S18" i="68"/>
  <c r="S20" i="68"/>
  <c r="S23" i="68"/>
  <c r="S31" i="68"/>
  <c r="S32" i="68"/>
  <c r="S11" i="68"/>
  <c r="S12" i="68"/>
  <c r="S14" i="68"/>
  <c r="S16" i="68"/>
  <c r="S17" i="68"/>
  <c r="S19" i="68"/>
  <c r="S21" i="68"/>
  <c r="S22" i="68"/>
  <c r="S24" i="68"/>
  <c r="S25" i="68"/>
  <c r="S26" i="68"/>
  <c r="S27" i="68"/>
  <c r="S28" i="68"/>
  <c r="S29" i="68"/>
  <c r="S30" i="68"/>
  <c r="T11" i="68"/>
  <c r="AR35" i="67"/>
  <c r="AP35" i="67"/>
  <c r="AG35" i="67"/>
  <c r="Q35" i="67"/>
  <c r="P35" i="67"/>
  <c r="AQ34" i="67"/>
  <c r="AH34" i="67"/>
  <c r="V34" i="67"/>
  <c r="R34" i="67"/>
  <c r="S34" i="67" s="1"/>
  <c r="J34" i="67"/>
  <c r="I34" i="67" s="1"/>
  <c r="G34" i="67"/>
  <c r="E34" i="67"/>
  <c r="AQ33" i="67"/>
  <c r="AH33" i="67"/>
  <c r="V33" i="67"/>
  <c r="R33" i="67"/>
  <c r="S33" i="67" s="1"/>
  <c r="J33" i="67"/>
  <c r="I33" i="67" s="1"/>
  <c r="G33" i="67"/>
  <c r="E33" i="67"/>
  <c r="AW32" i="67"/>
  <c r="AQ32" i="67"/>
  <c r="AH32" i="67"/>
  <c r="V32" i="67"/>
  <c r="R32" i="67"/>
  <c r="T32" i="67" s="1"/>
  <c r="AI32" i="67" s="1"/>
  <c r="J32" i="67"/>
  <c r="K32" i="67" s="1"/>
  <c r="G32" i="67"/>
  <c r="E32" i="67"/>
  <c r="AQ31" i="67"/>
  <c r="AH31" i="67"/>
  <c r="V31" i="67"/>
  <c r="R31" i="67"/>
  <c r="T31" i="67" s="1"/>
  <c r="K31" i="67"/>
  <c r="J31" i="67"/>
  <c r="I31" i="67"/>
  <c r="G31" i="67"/>
  <c r="E31" i="67"/>
  <c r="AQ30" i="67"/>
  <c r="AH30" i="67"/>
  <c r="V30" i="67"/>
  <c r="R30" i="67"/>
  <c r="T30" i="67" s="1"/>
  <c r="J30" i="67"/>
  <c r="I30" i="67" s="1"/>
  <c r="G30" i="67"/>
  <c r="E30" i="67"/>
  <c r="AQ29" i="67"/>
  <c r="AH29" i="67"/>
  <c r="V29" i="67"/>
  <c r="R29" i="67"/>
  <c r="T29" i="67" s="1"/>
  <c r="K29" i="67"/>
  <c r="J29" i="67"/>
  <c r="I29" i="67"/>
  <c r="G29" i="67"/>
  <c r="E29" i="67"/>
  <c r="AQ28" i="67"/>
  <c r="AH28" i="67"/>
  <c r="V28" i="67"/>
  <c r="R28" i="67"/>
  <c r="T28" i="67" s="1"/>
  <c r="J28" i="67"/>
  <c r="K28" i="67" s="1"/>
  <c r="G28" i="67"/>
  <c r="E28" i="67"/>
  <c r="AQ27" i="67"/>
  <c r="AH27" i="67"/>
  <c r="V27" i="67"/>
  <c r="R27" i="67"/>
  <c r="T27" i="67" s="1"/>
  <c r="K27" i="67"/>
  <c r="J27" i="67"/>
  <c r="I27" i="67"/>
  <c r="G27" i="67"/>
  <c r="E27" i="67"/>
  <c r="AQ26" i="67"/>
  <c r="AH26" i="67"/>
  <c r="V26" i="67"/>
  <c r="R26" i="67"/>
  <c r="T26" i="67" s="1"/>
  <c r="J26" i="67"/>
  <c r="I26" i="67" s="1"/>
  <c r="G26" i="67"/>
  <c r="E26" i="67"/>
  <c r="AQ25" i="67"/>
  <c r="AH25" i="67"/>
  <c r="V25" i="67"/>
  <c r="R25" i="67"/>
  <c r="T25" i="67" s="1"/>
  <c r="K25" i="67"/>
  <c r="J25" i="67"/>
  <c r="I25" i="67"/>
  <c r="G25" i="67"/>
  <c r="E25" i="67"/>
  <c r="AQ24" i="67"/>
  <c r="AH24" i="67"/>
  <c r="V24" i="67"/>
  <c r="R24" i="67"/>
  <c r="T24" i="67" s="1"/>
  <c r="J24" i="67"/>
  <c r="K24" i="67" s="1"/>
  <c r="G24" i="67"/>
  <c r="E24" i="67"/>
  <c r="AQ23" i="67"/>
  <c r="AH23" i="67"/>
  <c r="V23" i="67"/>
  <c r="R23" i="67"/>
  <c r="T23" i="67" s="1"/>
  <c r="K23" i="67"/>
  <c r="J23" i="67"/>
  <c r="I23" i="67"/>
  <c r="G23" i="67"/>
  <c r="E23" i="67"/>
  <c r="AQ22" i="67"/>
  <c r="AH22" i="67"/>
  <c r="V22" i="67"/>
  <c r="R22" i="67"/>
  <c r="T22" i="67" s="1"/>
  <c r="J22" i="67"/>
  <c r="I22" i="67" s="1"/>
  <c r="G22" i="67"/>
  <c r="E22" i="67"/>
  <c r="AQ21" i="67"/>
  <c r="AH21" i="67"/>
  <c r="V21" i="67"/>
  <c r="R21" i="67"/>
  <c r="T21" i="67" s="1"/>
  <c r="K21" i="67"/>
  <c r="J21" i="67"/>
  <c r="I21" i="67"/>
  <c r="G21" i="67"/>
  <c r="E21" i="67"/>
  <c r="AQ20" i="67"/>
  <c r="AH20" i="67"/>
  <c r="V20" i="67"/>
  <c r="R20" i="67"/>
  <c r="T20" i="67" s="1"/>
  <c r="J20" i="67"/>
  <c r="K20" i="67" s="1"/>
  <c r="G20" i="67"/>
  <c r="E20" i="67"/>
  <c r="AQ19" i="67"/>
  <c r="AH19" i="67"/>
  <c r="V19" i="67"/>
  <c r="R19" i="67"/>
  <c r="T19" i="67" s="1"/>
  <c r="K19" i="67"/>
  <c r="J19" i="67"/>
  <c r="I19" i="67"/>
  <c r="G19" i="67"/>
  <c r="E19" i="67"/>
  <c r="AQ18" i="67"/>
  <c r="AH18" i="67"/>
  <c r="V18" i="67"/>
  <c r="R18" i="67"/>
  <c r="T18" i="67" s="1"/>
  <c r="J18" i="67"/>
  <c r="I18" i="67" s="1"/>
  <c r="G18" i="67"/>
  <c r="E18" i="67"/>
  <c r="AQ17" i="67"/>
  <c r="AH17" i="67"/>
  <c r="V17" i="67"/>
  <c r="R17" i="67"/>
  <c r="T17" i="67" s="1"/>
  <c r="K17" i="67"/>
  <c r="J17" i="67"/>
  <c r="I17" i="67"/>
  <c r="G17" i="67"/>
  <c r="E17" i="67"/>
  <c r="AQ16" i="67"/>
  <c r="AH16" i="67"/>
  <c r="V16" i="67"/>
  <c r="R16" i="67"/>
  <c r="T16" i="67" s="1"/>
  <c r="J16" i="67"/>
  <c r="K16" i="67" s="1"/>
  <c r="G16" i="67"/>
  <c r="E16" i="67"/>
  <c r="AQ15" i="67"/>
  <c r="AH15" i="67"/>
  <c r="V15" i="67"/>
  <c r="R15" i="67"/>
  <c r="T15" i="67" s="1"/>
  <c r="K15" i="67"/>
  <c r="J15" i="67"/>
  <c r="I15" i="67"/>
  <c r="G15" i="67"/>
  <c r="E15" i="67"/>
  <c r="AQ14" i="67"/>
  <c r="AH14" i="67"/>
  <c r="V14" i="67"/>
  <c r="R14" i="67"/>
  <c r="T14" i="67" s="1"/>
  <c r="J14" i="67"/>
  <c r="I14" i="67" s="1"/>
  <c r="G14" i="67"/>
  <c r="E14" i="67"/>
  <c r="AQ13" i="67"/>
  <c r="AH13" i="67"/>
  <c r="V13" i="67"/>
  <c r="R13" i="67"/>
  <c r="T13" i="67" s="1"/>
  <c r="K13" i="67"/>
  <c r="J13" i="67"/>
  <c r="I13" i="67"/>
  <c r="G13" i="67"/>
  <c r="E13" i="67"/>
  <c r="AQ12" i="67"/>
  <c r="AH12" i="67"/>
  <c r="V12" i="67"/>
  <c r="R12" i="67"/>
  <c r="T12" i="67" s="1"/>
  <c r="J12" i="67"/>
  <c r="K12" i="67" s="1"/>
  <c r="G12" i="67"/>
  <c r="E12" i="67"/>
  <c r="AQ11" i="67"/>
  <c r="AH11" i="67"/>
  <c r="V11" i="67"/>
  <c r="R11" i="67"/>
  <c r="K11" i="67"/>
  <c r="J11" i="67"/>
  <c r="I11" i="67"/>
  <c r="G11" i="67"/>
  <c r="E11" i="67"/>
  <c r="AG8" i="67"/>
  <c r="AI31" i="67" l="1"/>
  <c r="AI14" i="67"/>
  <c r="AI18" i="67"/>
  <c r="AI22" i="67"/>
  <c r="AI26" i="67"/>
  <c r="AI30" i="67"/>
  <c r="AH35" i="67"/>
  <c r="I12" i="67"/>
  <c r="K14" i="67"/>
  <c r="AI15" i="67"/>
  <c r="I16" i="67"/>
  <c r="K18" i="67"/>
  <c r="AI19" i="67"/>
  <c r="I20" i="67"/>
  <c r="K22" i="67"/>
  <c r="AI23" i="67"/>
  <c r="I24" i="67"/>
  <c r="K26" i="67"/>
  <c r="AI27" i="67"/>
  <c r="I28" i="67"/>
  <c r="K30" i="67"/>
  <c r="I32" i="67"/>
  <c r="AQ35" i="67"/>
  <c r="R35" i="67"/>
  <c r="T35" i="68"/>
  <c r="AI35" i="68" s="1"/>
  <c r="S35" i="68"/>
  <c r="AI11" i="68"/>
  <c r="S32" i="67"/>
  <c r="K34" i="67"/>
  <c r="K33" i="67"/>
  <c r="AI12" i="67"/>
  <c r="AI16" i="67"/>
  <c r="AI20" i="67"/>
  <c r="AI24" i="67"/>
  <c r="AI28" i="67"/>
  <c r="AI13" i="67"/>
  <c r="AI17" i="67"/>
  <c r="AI21" i="67"/>
  <c r="AI25" i="67"/>
  <c r="AI29" i="67"/>
  <c r="T33" i="67"/>
  <c r="AI33" i="67" s="1"/>
  <c r="T34" i="67"/>
  <c r="AI34" i="67" s="1"/>
  <c r="S14" i="67"/>
  <c r="S17" i="67"/>
  <c r="S19" i="67"/>
  <c r="S20" i="67"/>
  <c r="S24" i="67"/>
  <c r="S25" i="67"/>
  <c r="S11" i="67"/>
  <c r="S12" i="67"/>
  <c r="S13" i="67"/>
  <c r="S15" i="67"/>
  <c r="S16" i="67"/>
  <c r="S18" i="67"/>
  <c r="S21" i="67"/>
  <c r="S22" i="67"/>
  <c r="S23" i="67"/>
  <c r="S26" i="67"/>
  <c r="S27" i="67"/>
  <c r="S28" i="67"/>
  <c r="S29" i="67"/>
  <c r="S30" i="67"/>
  <c r="S31" i="67"/>
  <c r="T11" i="67"/>
  <c r="AI11" i="67" s="1"/>
  <c r="AR35" i="66"/>
  <c r="AP35" i="66"/>
  <c r="AG35" i="66"/>
  <c r="Q35" i="66"/>
  <c r="P35" i="66"/>
  <c r="AQ34" i="66"/>
  <c r="AH34" i="66"/>
  <c r="V34" i="66"/>
  <c r="R34" i="66"/>
  <c r="S34" i="66" s="1"/>
  <c r="J34" i="66"/>
  <c r="K34" i="66" s="1"/>
  <c r="G34" i="66"/>
  <c r="E34" i="66"/>
  <c r="AQ33" i="66"/>
  <c r="AH33" i="66"/>
  <c r="V33" i="66"/>
  <c r="R33" i="66"/>
  <c r="S33" i="66" s="1"/>
  <c r="J33" i="66"/>
  <c r="I33" i="66" s="1"/>
  <c r="G33" i="66"/>
  <c r="E33" i="66"/>
  <c r="AW32" i="66"/>
  <c r="AQ32" i="66"/>
  <c r="AH32" i="66"/>
  <c r="V32" i="66"/>
  <c r="R32" i="66"/>
  <c r="T32" i="66" s="1"/>
  <c r="J32" i="66"/>
  <c r="K32" i="66" s="1"/>
  <c r="G32" i="66"/>
  <c r="E32" i="66"/>
  <c r="AQ31" i="66"/>
  <c r="AH31" i="66"/>
  <c r="V31" i="66"/>
  <c r="R31" i="66"/>
  <c r="T31" i="66" s="1"/>
  <c r="J31" i="66"/>
  <c r="K31" i="66" s="1"/>
  <c r="G31" i="66"/>
  <c r="E31" i="66"/>
  <c r="AQ30" i="66"/>
  <c r="AH30" i="66"/>
  <c r="V30" i="66"/>
  <c r="R30" i="66"/>
  <c r="T30" i="66" s="1"/>
  <c r="J30" i="66"/>
  <c r="K30" i="66" s="1"/>
  <c r="G30" i="66"/>
  <c r="E30" i="66"/>
  <c r="AQ29" i="66"/>
  <c r="AH29" i="66"/>
  <c r="V29" i="66"/>
  <c r="R29" i="66"/>
  <c r="T29" i="66" s="1"/>
  <c r="J29" i="66"/>
  <c r="K29" i="66" s="1"/>
  <c r="G29" i="66"/>
  <c r="E29" i="66"/>
  <c r="AQ28" i="66"/>
  <c r="AH28" i="66"/>
  <c r="V28" i="66"/>
  <c r="R28" i="66"/>
  <c r="T28" i="66" s="1"/>
  <c r="J28" i="66"/>
  <c r="K28" i="66" s="1"/>
  <c r="G28" i="66"/>
  <c r="E28" i="66"/>
  <c r="AQ27" i="66"/>
  <c r="AH27" i="66"/>
  <c r="V27" i="66"/>
  <c r="R27" i="66"/>
  <c r="T27" i="66" s="1"/>
  <c r="J27" i="66"/>
  <c r="K27" i="66" s="1"/>
  <c r="G27" i="66"/>
  <c r="E27" i="66"/>
  <c r="AQ26" i="66"/>
  <c r="AH26" i="66"/>
  <c r="V26" i="66"/>
  <c r="R26" i="66"/>
  <c r="T26" i="66" s="1"/>
  <c r="J26" i="66"/>
  <c r="K26" i="66" s="1"/>
  <c r="G26" i="66"/>
  <c r="E26" i="66"/>
  <c r="AQ25" i="66"/>
  <c r="AH25" i="66"/>
  <c r="V25" i="66"/>
  <c r="R25" i="66"/>
  <c r="T25" i="66" s="1"/>
  <c r="J25" i="66"/>
  <c r="K25" i="66" s="1"/>
  <c r="G25" i="66"/>
  <c r="E25" i="66"/>
  <c r="AQ24" i="66"/>
  <c r="AH24" i="66"/>
  <c r="V24" i="66"/>
  <c r="R24" i="66"/>
  <c r="T24" i="66" s="1"/>
  <c r="J24" i="66"/>
  <c r="K24" i="66" s="1"/>
  <c r="I24" i="66"/>
  <c r="G24" i="66"/>
  <c r="E24" i="66"/>
  <c r="AQ23" i="66"/>
  <c r="AH23" i="66"/>
  <c r="V23" i="66"/>
  <c r="R23" i="66"/>
  <c r="T23" i="66" s="1"/>
  <c r="J23" i="66"/>
  <c r="K23" i="66" s="1"/>
  <c r="I23" i="66"/>
  <c r="G23" i="66"/>
  <c r="E23" i="66"/>
  <c r="AQ22" i="66"/>
  <c r="AH22" i="66"/>
  <c r="V22" i="66"/>
  <c r="R22" i="66"/>
  <c r="T22" i="66" s="1"/>
  <c r="J22" i="66"/>
  <c r="K22" i="66" s="1"/>
  <c r="I22" i="66"/>
  <c r="G22" i="66"/>
  <c r="E22" i="66"/>
  <c r="AQ21" i="66"/>
  <c r="AH21" i="66"/>
  <c r="V21" i="66"/>
  <c r="R21" i="66"/>
  <c r="T21" i="66" s="1"/>
  <c r="J21" i="66"/>
  <c r="K21" i="66" s="1"/>
  <c r="G21" i="66"/>
  <c r="E21" i="66"/>
  <c r="AQ20" i="66"/>
  <c r="AH20" i="66"/>
  <c r="V20" i="66"/>
  <c r="R20" i="66"/>
  <c r="T20" i="66" s="1"/>
  <c r="J20" i="66"/>
  <c r="K20" i="66" s="1"/>
  <c r="G20" i="66"/>
  <c r="E20" i="66"/>
  <c r="AQ19" i="66"/>
  <c r="AH19" i="66"/>
  <c r="V19" i="66"/>
  <c r="R19" i="66"/>
  <c r="T19" i="66" s="1"/>
  <c r="J19" i="66"/>
  <c r="K19" i="66" s="1"/>
  <c r="G19" i="66"/>
  <c r="E19" i="66"/>
  <c r="AQ18" i="66"/>
  <c r="AH18" i="66"/>
  <c r="V18" i="66"/>
  <c r="R18" i="66"/>
  <c r="T18" i="66" s="1"/>
  <c r="J18" i="66"/>
  <c r="K18" i="66" s="1"/>
  <c r="G18" i="66"/>
  <c r="E18" i="66"/>
  <c r="AQ17" i="66"/>
  <c r="AH17" i="66"/>
  <c r="V17" i="66"/>
  <c r="R17" i="66"/>
  <c r="S17" i="66" s="1"/>
  <c r="J17" i="66"/>
  <c r="K17" i="66" s="1"/>
  <c r="G17" i="66"/>
  <c r="E17" i="66"/>
  <c r="AQ16" i="66"/>
  <c r="AH16" i="66"/>
  <c r="V16" i="66"/>
  <c r="R16" i="66"/>
  <c r="S16" i="66" s="1"/>
  <c r="J16" i="66"/>
  <c r="K16" i="66" s="1"/>
  <c r="G16" i="66"/>
  <c r="E16" i="66"/>
  <c r="AQ15" i="66"/>
  <c r="AH15" i="66"/>
  <c r="V15" i="66"/>
  <c r="R15" i="66"/>
  <c r="T15" i="66" s="1"/>
  <c r="J15" i="66"/>
  <c r="K15" i="66" s="1"/>
  <c r="G15" i="66"/>
  <c r="E15" i="66"/>
  <c r="AQ14" i="66"/>
  <c r="AH14" i="66"/>
  <c r="R14" i="66"/>
  <c r="T14" i="66" s="1"/>
  <c r="J14" i="66"/>
  <c r="K14" i="66" s="1"/>
  <c r="G14" i="66"/>
  <c r="E14" i="66"/>
  <c r="AQ13" i="66"/>
  <c r="AH13" i="66"/>
  <c r="V13" i="66"/>
  <c r="R13" i="66"/>
  <c r="S13" i="66" s="1"/>
  <c r="J13" i="66"/>
  <c r="K13" i="66" s="1"/>
  <c r="G13" i="66"/>
  <c r="E13" i="66"/>
  <c r="AQ12" i="66"/>
  <c r="AH12" i="66"/>
  <c r="V12" i="66"/>
  <c r="R12" i="66"/>
  <c r="T12" i="66" s="1"/>
  <c r="J12" i="66"/>
  <c r="K12" i="66" s="1"/>
  <c r="G12" i="66"/>
  <c r="E12" i="66"/>
  <c r="AQ11" i="66"/>
  <c r="AH11" i="66"/>
  <c r="V11" i="66"/>
  <c r="R11" i="66"/>
  <c r="J11" i="66"/>
  <c r="K11" i="66" s="1"/>
  <c r="G11" i="66"/>
  <c r="E11" i="66"/>
  <c r="AG8" i="66"/>
  <c r="I26" i="66" l="1"/>
  <c r="I27" i="66"/>
  <c r="AI19" i="66"/>
  <c r="T35" i="67"/>
  <c r="AI35" i="67" s="1"/>
  <c r="S35" i="67"/>
  <c r="K33" i="66"/>
  <c r="S25" i="66"/>
  <c r="AI28" i="66"/>
  <c r="I32" i="66"/>
  <c r="AQ35" i="66"/>
  <c r="I30" i="66"/>
  <c r="I25" i="66"/>
  <c r="AI20" i="66"/>
  <c r="R35" i="66"/>
  <c r="S21" i="66"/>
  <c r="AI22" i="66"/>
  <c r="I11" i="66"/>
  <c r="I12" i="66"/>
  <c r="AI12" i="66"/>
  <c r="I13" i="66"/>
  <c r="I14" i="66"/>
  <c r="AI14" i="66"/>
  <c r="I15" i="66"/>
  <c r="AI15" i="66"/>
  <c r="I16" i="66"/>
  <c r="I17" i="66"/>
  <c r="I18" i="66"/>
  <c r="AI18" i="66"/>
  <c r="I19" i="66"/>
  <c r="I20" i="66"/>
  <c r="I21" i="66"/>
  <c r="S23" i="66"/>
  <c r="I28" i="66"/>
  <c r="I29" i="66"/>
  <c r="S31" i="66"/>
  <c r="I34" i="66"/>
  <c r="I31" i="66"/>
  <c r="AI29" i="66"/>
  <c r="AI21" i="66"/>
  <c r="S27" i="66"/>
  <c r="S29" i="66"/>
  <c r="AI30" i="66"/>
  <c r="AI23" i="66"/>
  <c r="AI24" i="66"/>
  <c r="AI25" i="66"/>
  <c r="AI32" i="66"/>
  <c r="AH35" i="66"/>
  <c r="AI26" i="66"/>
  <c r="AI27" i="66"/>
  <c r="AI31" i="66"/>
  <c r="S20" i="66"/>
  <c r="S24" i="66"/>
  <c r="S28" i="66"/>
  <c r="S32" i="66"/>
  <c r="S22" i="66"/>
  <c r="S26" i="66"/>
  <c r="S30" i="66"/>
  <c r="S15" i="66"/>
  <c r="T11" i="66"/>
  <c r="AI11" i="66" s="1"/>
  <c r="T13" i="66"/>
  <c r="AI13" i="66" s="1"/>
  <c r="T16" i="66"/>
  <c r="AI16" i="66" s="1"/>
  <c r="T17" i="66"/>
  <c r="AI17" i="66" s="1"/>
  <c r="T33" i="66"/>
  <c r="AI33" i="66" s="1"/>
  <c r="T34" i="66"/>
  <c r="AI34" i="66" s="1"/>
  <c r="S11" i="66"/>
  <c r="S12" i="66"/>
  <c r="S14" i="66"/>
  <c r="S18" i="66"/>
  <c r="S19" i="66"/>
  <c r="AR35" i="65"/>
  <c r="AP35" i="65"/>
  <c r="AG35" i="65"/>
  <c r="Q35" i="65"/>
  <c r="P35" i="65"/>
  <c r="AQ34" i="65"/>
  <c r="AH34" i="65"/>
  <c r="V34" i="65"/>
  <c r="R34" i="65"/>
  <c r="S34" i="65" s="1"/>
  <c r="J34" i="65"/>
  <c r="K34" i="65" s="1"/>
  <c r="G34" i="65"/>
  <c r="E34" i="65"/>
  <c r="AQ33" i="65"/>
  <c r="AH33" i="65"/>
  <c r="V33" i="65"/>
  <c r="R33" i="65"/>
  <c r="T33" i="65" s="1"/>
  <c r="J33" i="65"/>
  <c r="I33" i="65" s="1"/>
  <c r="G33" i="65"/>
  <c r="E33" i="65"/>
  <c r="AW32" i="65"/>
  <c r="AQ32" i="65"/>
  <c r="AH32" i="65"/>
  <c r="V32" i="65"/>
  <c r="R32" i="65"/>
  <c r="T32" i="65" s="1"/>
  <c r="J32" i="65"/>
  <c r="I32" i="65" s="1"/>
  <c r="G32" i="65"/>
  <c r="E32" i="65"/>
  <c r="AQ31" i="65"/>
  <c r="AH31" i="65"/>
  <c r="V31" i="65"/>
  <c r="R31" i="65"/>
  <c r="T31" i="65" s="1"/>
  <c r="J31" i="65"/>
  <c r="I31" i="65" s="1"/>
  <c r="G31" i="65"/>
  <c r="E31" i="65"/>
  <c r="AQ30" i="65"/>
  <c r="AH30" i="65"/>
  <c r="V30" i="65"/>
  <c r="R30" i="65"/>
  <c r="T30" i="65" s="1"/>
  <c r="J30" i="65"/>
  <c r="I30" i="65" s="1"/>
  <c r="G30" i="65"/>
  <c r="E30" i="65"/>
  <c r="AQ29" i="65"/>
  <c r="AH29" i="65"/>
  <c r="V29" i="65"/>
  <c r="R29" i="65"/>
  <c r="T29" i="65" s="1"/>
  <c r="J29" i="65"/>
  <c r="I29" i="65" s="1"/>
  <c r="G29" i="65"/>
  <c r="E29" i="65"/>
  <c r="AQ28" i="65"/>
  <c r="AH28" i="65"/>
  <c r="V28" i="65"/>
  <c r="R28" i="65"/>
  <c r="T28" i="65" s="1"/>
  <c r="J28" i="65"/>
  <c r="I28" i="65" s="1"/>
  <c r="G28" i="65"/>
  <c r="E28" i="65"/>
  <c r="AQ27" i="65"/>
  <c r="AH27" i="65"/>
  <c r="V27" i="65"/>
  <c r="R27" i="65"/>
  <c r="T27" i="65" s="1"/>
  <c r="J27" i="65"/>
  <c r="I27" i="65" s="1"/>
  <c r="G27" i="65"/>
  <c r="E27" i="65"/>
  <c r="AQ26" i="65"/>
  <c r="AH26" i="65"/>
  <c r="V26" i="65"/>
  <c r="R26" i="65"/>
  <c r="T26" i="65" s="1"/>
  <c r="J26" i="65"/>
  <c r="I26" i="65" s="1"/>
  <c r="G26" i="65"/>
  <c r="E26" i="65"/>
  <c r="AQ25" i="65"/>
  <c r="AH25" i="65"/>
  <c r="V25" i="65"/>
  <c r="R25" i="65"/>
  <c r="T25" i="65" s="1"/>
  <c r="J25" i="65"/>
  <c r="I25" i="65" s="1"/>
  <c r="G25" i="65"/>
  <c r="E25" i="65"/>
  <c r="AQ24" i="65"/>
  <c r="AH24" i="65"/>
  <c r="V24" i="65"/>
  <c r="R24" i="65"/>
  <c r="T24" i="65" s="1"/>
  <c r="J24" i="65"/>
  <c r="I24" i="65" s="1"/>
  <c r="G24" i="65"/>
  <c r="E24" i="65"/>
  <c r="AQ23" i="65"/>
  <c r="AH23" i="65"/>
  <c r="V23" i="65"/>
  <c r="R23" i="65"/>
  <c r="T23" i="65" s="1"/>
  <c r="J23" i="65"/>
  <c r="I23" i="65" s="1"/>
  <c r="G23" i="65"/>
  <c r="E23" i="65"/>
  <c r="AQ22" i="65"/>
  <c r="AH22" i="65"/>
  <c r="V22" i="65"/>
  <c r="R22" i="65"/>
  <c r="T22" i="65" s="1"/>
  <c r="J22" i="65"/>
  <c r="I22" i="65" s="1"/>
  <c r="G22" i="65"/>
  <c r="E22" i="65"/>
  <c r="AQ21" i="65"/>
  <c r="AH21" i="65"/>
  <c r="V21" i="65"/>
  <c r="R21" i="65"/>
  <c r="T21" i="65" s="1"/>
  <c r="J21" i="65"/>
  <c r="I21" i="65" s="1"/>
  <c r="G21" i="65"/>
  <c r="E21" i="65"/>
  <c r="AQ20" i="65"/>
  <c r="AH20" i="65"/>
  <c r="V20" i="65"/>
  <c r="R20" i="65"/>
  <c r="T20" i="65" s="1"/>
  <c r="J20" i="65"/>
  <c r="I20" i="65" s="1"/>
  <c r="G20" i="65"/>
  <c r="E20" i="65"/>
  <c r="AQ19" i="65"/>
  <c r="AH19" i="65"/>
  <c r="V19" i="65"/>
  <c r="R19" i="65"/>
  <c r="T19" i="65" s="1"/>
  <c r="J19" i="65"/>
  <c r="I19" i="65" s="1"/>
  <c r="G19" i="65"/>
  <c r="E19" i="65"/>
  <c r="AQ18" i="65"/>
  <c r="AH18" i="65"/>
  <c r="V18" i="65"/>
  <c r="R18" i="65"/>
  <c r="T18" i="65" s="1"/>
  <c r="J18" i="65"/>
  <c r="I18" i="65" s="1"/>
  <c r="G18" i="65"/>
  <c r="E18" i="65"/>
  <c r="AQ17" i="65"/>
  <c r="AH17" i="65"/>
  <c r="V17" i="65"/>
  <c r="R17" i="65"/>
  <c r="T17" i="65" s="1"/>
  <c r="J17" i="65"/>
  <c r="I17" i="65" s="1"/>
  <c r="G17" i="65"/>
  <c r="E17" i="65"/>
  <c r="AQ16" i="65"/>
  <c r="AH16" i="65"/>
  <c r="V16" i="65"/>
  <c r="R16" i="65"/>
  <c r="T16" i="65" s="1"/>
  <c r="J16" i="65"/>
  <c r="I16" i="65" s="1"/>
  <c r="G16" i="65"/>
  <c r="E16" i="65"/>
  <c r="AQ15" i="65"/>
  <c r="AH15" i="65"/>
  <c r="V15" i="65"/>
  <c r="R15" i="65"/>
  <c r="T15" i="65" s="1"/>
  <c r="J15" i="65"/>
  <c r="I15" i="65" s="1"/>
  <c r="G15" i="65"/>
  <c r="E15" i="65"/>
  <c r="AQ14" i="65"/>
  <c r="AH14" i="65"/>
  <c r="V14" i="65"/>
  <c r="R14" i="65"/>
  <c r="T14" i="65" s="1"/>
  <c r="J14" i="65"/>
  <c r="I14" i="65" s="1"/>
  <c r="G14" i="65"/>
  <c r="E14" i="65"/>
  <c r="AQ13" i="65"/>
  <c r="AH13" i="65"/>
  <c r="V13" i="65"/>
  <c r="R13" i="65"/>
  <c r="S13" i="65" s="1"/>
  <c r="J13" i="65"/>
  <c r="I13" i="65" s="1"/>
  <c r="G13" i="65"/>
  <c r="E13" i="65"/>
  <c r="AQ12" i="65"/>
  <c r="AH12" i="65"/>
  <c r="V12" i="65"/>
  <c r="R12" i="65"/>
  <c r="T12" i="65" s="1"/>
  <c r="J12" i="65"/>
  <c r="I12" i="65" s="1"/>
  <c r="G12" i="65"/>
  <c r="E12" i="65"/>
  <c r="AQ11" i="65"/>
  <c r="AH11" i="65"/>
  <c r="V11" i="65"/>
  <c r="R11" i="65"/>
  <c r="J11" i="65"/>
  <c r="I11" i="65" s="1"/>
  <c r="G11" i="65"/>
  <c r="E11" i="65"/>
  <c r="AG8" i="65"/>
  <c r="S35" i="66" l="1"/>
  <c r="T35" i="66"/>
  <c r="AI35" i="66" s="1"/>
  <c r="AI23" i="65"/>
  <c r="AI27" i="65"/>
  <c r="AI26" i="65"/>
  <c r="AI30" i="65"/>
  <c r="AI14" i="65"/>
  <c r="K33" i="65"/>
  <c r="AI22" i="65"/>
  <c r="AI19" i="65"/>
  <c r="AI18" i="65"/>
  <c r="I34" i="65"/>
  <c r="AI15" i="65"/>
  <c r="AH35" i="65"/>
  <c r="AQ35" i="65"/>
  <c r="AI33" i="65"/>
  <c r="R35" i="65"/>
  <c r="AI31" i="65"/>
  <c r="S33" i="65"/>
  <c r="AI17" i="65"/>
  <c r="AI21" i="65"/>
  <c r="AI25" i="65"/>
  <c r="AI29" i="65"/>
  <c r="AI12" i="65"/>
  <c r="AI16" i="65"/>
  <c r="AI20" i="65"/>
  <c r="AI24" i="65"/>
  <c r="AI28" i="65"/>
  <c r="AI32" i="65"/>
  <c r="T13" i="65"/>
  <c r="AI13" i="65" s="1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T34" i="65"/>
  <c r="AI34" i="65" s="1"/>
  <c r="S11" i="65"/>
  <c r="S12" i="65"/>
  <c r="S14" i="65"/>
  <c r="S15" i="65"/>
  <c r="S16" i="65"/>
  <c r="S17" i="65"/>
  <c r="S18" i="65"/>
  <c r="S19" i="65"/>
  <c r="S20" i="65"/>
  <c r="S21" i="65"/>
  <c r="S22" i="65"/>
  <c r="S23" i="65"/>
  <c r="S24" i="65"/>
  <c r="S25" i="65"/>
  <c r="S26" i="65"/>
  <c r="S27" i="65"/>
  <c r="S28" i="65"/>
  <c r="S29" i="65"/>
  <c r="S30" i="65"/>
  <c r="S31" i="65"/>
  <c r="S32" i="65"/>
  <c r="T11" i="65"/>
  <c r="AI11" i="65" s="1"/>
  <c r="AH31" i="64"/>
  <c r="S35" i="65" l="1"/>
  <c r="T35" i="65"/>
  <c r="AI35" i="65" s="1"/>
  <c r="AR35" i="64"/>
  <c r="AP35" i="64"/>
  <c r="AG35" i="64"/>
  <c r="Q35" i="64"/>
  <c r="P35" i="64"/>
  <c r="AQ34" i="64"/>
  <c r="AH34" i="64"/>
  <c r="V34" i="64"/>
  <c r="R34" i="64"/>
  <c r="T34" i="64" s="1"/>
  <c r="J34" i="64"/>
  <c r="K34" i="64" s="1"/>
  <c r="G34" i="64"/>
  <c r="E34" i="64"/>
  <c r="AQ33" i="64"/>
  <c r="AH33" i="64"/>
  <c r="V33" i="64"/>
  <c r="R33" i="64"/>
  <c r="T33" i="64" s="1"/>
  <c r="J33" i="64"/>
  <c r="K33" i="64" s="1"/>
  <c r="G33" i="64"/>
  <c r="E33" i="64"/>
  <c r="AW32" i="64"/>
  <c r="AQ32" i="64"/>
  <c r="AH32" i="64"/>
  <c r="V32" i="64"/>
  <c r="R32" i="64"/>
  <c r="T32" i="64" s="1"/>
  <c r="J32" i="64"/>
  <c r="I32" i="64" s="1"/>
  <c r="G32" i="64"/>
  <c r="E32" i="64"/>
  <c r="AQ31" i="64"/>
  <c r="V31" i="64"/>
  <c r="R31" i="64"/>
  <c r="S31" i="64" s="1"/>
  <c r="J31" i="64"/>
  <c r="I31" i="64" s="1"/>
  <c r="G31" i="64"/>
  <c r="E31" i="64"/>
  <c r="AQ30" i="64"/>
  <c r="AH30" i="64"/>
  <c r="V30" i="64"/>
  <c r="R30" i="64"/>
  <c r="S30" i="64" s="1"/>
  <c r="J30" i="64"/>
  <c r="I30" i="64" s="1"/>
  <c r="G30" i="64"/>
  <c r="E30" i="64"/>
  <c r="AQ29" i="64"/>
  <c r="AH29" i="64"/>
  <c r="V29" i="64"/>
  <c r="R29" i="64"/>
  <c r="T29" i="64" s="1"/>
  <c r="J29" i="64"/>
  <c r="I29" i="64" s="1"/>
  <c r="G29" i="64"/>
  <c r="E29" i="64"/>
  <c r="AQ28" i="64"/>
  <c r="AH28" i="64"/>
  <c r="V28" i="64"/>
  <c r="R28" i="64"/>
  <c r="T28" i="64" s="1"/>
  <c r="J28" i="64"/>
  <c r="I28" i="64" s="1"/>
  <c r="G28" i="64"/>
  <c r="E28" i="64"/>
  <c r="AQ27" i="64"/>
  <c r="AH27" i="64"/>
  <c r="V27" i="64"/>
  <c r="R27" i="64"/>
  <c r="S27" i="64" s="1"/>
  <c r="J27" i="64"/>
  <c r="I27" i="64" s="1"/>
  <c r="G27" i="64"/>
  <c r="E27" i="64"/>
  <c r="AQ26" i="64"/>
  <c r="AH26" i="64"/>
  <c r="V26" i="64"/>
  <c r="R26" i="64"/>
  <c r="S26" i="64" s="1"/>
  <c r="J26" i="64"/>
  <c r="I26" i="64" s="1"/>
  <c r="G26" i="64"/>
  <c r="E26" i="64"/>
  <c r="AQ25" i="64"/>
  <c r="AH25" i="64"/>
  <c r="V25" i="64"/>
  <c r="R25" i="64"/>
  <c r="S25" i="64" s="1"/>
  <c r="J25" i="64"/>
  <c r="I25" i="64" s="1"/>
  <c r="G25" i="64"/>
  <c r="E25" i="64"/>
  <c r="AQ24" i="64"/>
  <c r="AH24" i="64"/>
  <c r="V24" i="64"/>
  <c r="R24" i="64"/>
  <c r="T24" i="64" s="1"/>
  <c r="J24" i="64"/>
  <c r="I24" i="64" s="1"/>
  <c r="G24" i="64"/>
  <c r="E24" i="64"/>
  <c r="AQ23" i="64"/>
  <c r="AH23" i="64"/>
  <c r="V23" i="64"/>
  <c r="R23" i="64"/>
  <c r="S23" i="64" s="1"/>
  <c r="J23" i="64"/>
  <c r="I23" i="64" s="1"/>
  <c r="G23" i="64"/>
  <c r="E23" i="64"/>
  <c r="AQ22" i="64"/>
  <c r="AH22" i="64"/>
  <c r="V22" i="64"/>
  <c r="R22" i="64"/>
  <c r="T22" i="64" s="1"/>
  <c r="J22" i="64"/>
  <c r="I22" i="64" s="1"/>
  <c r="G22" i="64"/>
  <c r="E22" i="64"/>
  <c r="AQ21" i="64"/>
  <c r="AH21" i="64"/>
  <c r="V21" i="64"/>
  <c r="R21" i="64"/>
  <c r="T21" i="64" s="1"/>
  <c r="J21" i="64"/>
  <c r="I21" i="64" s="1"/>
  <c r="G21" i="64"/>
  <c r="E21" i="64"/>
  <c r="AQ20" i="64"/>
  <c r="AH20" i="64"/>
  <c r="V20" i="64"/>
  <c r="R20" i="64"/>
  <c r="S20" i="64" s="1"/>
  <c r="J20" i="64"/>
  <c r="I20" i="64" s="1"/>
  <c r="G20" i="64"/>
  <c r="E20" i="64"/>
  <c r="AQ19" i="64"/>
  <c r="AH19" i="64"/>
  <c r="V19" i="64"/>
  <c r="R19" i="64"/>
  <c r="T19" i="64" s="1"/>
  <c r="J19" i="64"/>
  <c r="I19" i="64" s="1"/>
  <c r="G19" i="64"/>
  <c r="E19" i="64"/>
  <c r="AQ18" i="64"/>
  <c r="AH18" i="64"/>
  <c r="V18" i="64"/>
  <c r="R18" i="64"/>
  <c r="S18" i="64" s="1"/>
  <c r="J18" i="64"/>
  <c r="I18" i="64" s="1"/>
  <c r="G18" i="64"/>
  <c r="E18" i="64"/>
  <c r="AQ17" i="64"/>
  <c r="AH17" i="64"/>
  <c r="V17" i="64"/>
  <c r="R17" i="64"/>
  <c r="T17" i="64" s="1"/>
  <c r="J17" i="64"/>
  <c r="I17" i="64" s="1"/>
  <c r="G17" i="64"/>
  <c r="E17" i="64"/>
  <c r="AQ16" i="64"/>
  <c r="AH16" i="64"/>
  <c r="V16" i="64"/>
  <c r="R16" i="64"/>
  <c r="S16" i="64" s="1"/>
  <c r="J16" i="64"/>
  <c r="I16" i="64" s="1"/>
  <c r="G16" i="64"/>
  <c r="E16" i="64"/>
  <c r="AQ15" i="64"/>
  <c r="AH15" i="64"/>
  <c r="V15" i="64"/>
  <c r="R15" i="64"/>
  <c r="T15" i="64" s="1"/>
  <c r="J15" i="64"/>
  <c r="I15" i="64" s="1"/>
  <c r="G15" i="64"/>
  <c r="E15" i="64"/>
  <c r="AQ14" i="64"/>
  <c r="AH14" i="64"/>
  <c r="V14" i="64"/>
  <c r="R14" i="64"/>
  <c r="S14" i="64" s="1"/>
  <c r="J14" i="64"/>
  <c r="I14" i="64" s="1"/>
  <c r="G14" i="64"/>
  <c r="E14" i="64"/>
  <c r="AQ13" i="64"/>
  <c r="AH13" i="64"/>
  <c r="V13" i="64"/>
  <c r="R13" i="64"/>
  <c r="T13" i="64" s="1"/>
  <c r="J13" i="64"/>
  <c r="I13" i="64" s="1"/>
  <c r="G13" i="64"/>
  <c r="E13" i="64"/>
  <c r="AQ12" i="64"/>
  <c r="AH12" i="64"/>
  <c r="V12" i="64"/>
  <c r="R12" i="64"/>
  <c r="S12" i="64" s="1"/>
  <c r="J12" i="64"/>
  <c r="I12" i="64" s="1"/>
  <c r="G12" i="64"/>
  <c r="E12" i="64"/>
  <c r="AQ11" i="64"/>
  <c r="AH11" i="64"/>
  <c r="V11" i="64"/>
  <c r="R11" i="64"/>
  <c r="J11" i="64"/>
  <c r="I11" i="64" s="1"/>
  <c r="G11" i="64"/>
  <c r="E11" i="64"/>
  <c r="AG8" i="64"/>
  <c r="I33" i="64" l="1"/>
  <c r="AI15" i="64"/>
  <c r="AI19" i="64"/>
  <c r="AI33" i="64"/>
  <c r="AI34" i="64"/>
  <c r="I34" i="64"/>
  <c r="S33" i="64"/>
  <c r="AQ35" i="64"/>
  <c r="AI22" i="64"/>
  <c r="R35" i="64"/>
  <c r="S34" i="64"/>
  <c r="AI13" i="64"/>
  <c r="AI17" i="64"/>
  <c r="AI21" i="64"/>
  <c r="AI29" i="64"/>
  <c r="AI24" i="64"/>
  <c r="AI28" i="64"/>
  <c r="AI32" i="64"/>
  <c r="T11" i="64"/>
  <c r="AI11" i="64" s="1"/>
  <c r="T12" i="64"/>
  <c r="AI12" i="64" s="1"/>
  <c r="T14" i="64"/>
  <c r="AI14" i="64" s="1"/>
  <c r="T16" i="64"/>
  <c r="AI16" i="64" s="1"/>
  <c r="T18" i="64"/>
  <c r="AI18" i="64" s="1"/>
  <c r="T20" i="64"/>
  <c r="AI20" i="64" s="1"/>
  <c r="T23" i="64"/>
  <c r="AI23" i="64" s="1"/>
  <c r="T25" i="64"/>
  <c r="AI25" i="64" s="1"/>
  <c r="T26" i="64"/>
  <c r="AI26" i="64" s="1"/>
  <c r="T27" i="64"/>
  <c r="AI27" i="64" s="1"/>
  <c r="T30" i="64"/>
  <c r="AI30" i="64" s="1"/>
  <c r="T31" i="64"/>
  <c r="AI31" i="64" s="1"/>
  <c r="AH35" i="64"/>
  <c r="K11" i="64"/>
  <c r="K12" i="64"/>
  <c r="K13" i="64"/>
  <c r="K14" i="64"/>
  <c r="K15" i="64"/>
  <c r="K16" i="64"/>
  <c r="K17" i="64"/>
  <c r="K18" i="64"/>
  <c r="K19" i="64"/>
  <c r="K20" i="64"/>
  <c r="K21" i="64"/>
  <c r="K22" i="64"/>
  <c r="K23" i="64"/>
  <c r="K24" i="64"/>
  <c r="K25" i="64"/>
  <c r="K26" i="64"/>
  <c r="K27" i="64"/>
  <c r="K28" i="64"/>
  <c r="K29" i="64"/>
  <c r="K30" i="64"/>
  <c r="K31" i="64"/>
  <c r="K32" i="64"/>
  <c r="S11" i="64"/>
  <c r="S13" i="64"/>
  <c r="S15" i="64"/>
  <c r="S17" i="64"/>
  <c r="S19" i="64"/>
  <c r="S21" i="64"/>
  <c r="S22" i="64"/>
  <c r="S24" i="64"/>
  <c r="S28" i="64"/>
  <c r="S29" i="64"/>
  <c r="S32" i="64"/>
  <c r="R21" i="62"/>
  <c r="S35" i="64" l="1"/>
  <c r="T35" i="64"/>
  <c r="AI35" i="64" s="1"/>
  <c r="AR35" i="62"/>
  <c r="AP35" i="62"/>
  <c r="AG35" i="62"/>
  <c r="Q35" i="62"/>
  <c r="P35" i="62"/>
  <c r="AQ34" i="62"/>
  <c r="AH34" i="62"/>
  <c r="V34" i="62"/>
  <c r="R34" i="62"/>
  <c r="S34" i="62" s="1"/>
  <c r="J34" i="62"/>
  <c r="I34" i="62" s="1"/>
  <c r="G34" i="62"/>
  <c r="E34" i="62"/>
  <c r="AQ33" i="62"/>
  <c r="AH33" i="62"/>
  <c r="V33" i="62"/>
  <c r="R33" i="62"/>
  <c r="S33" i="62" s="1"/>
  <c r="J33" i="62"/>
  <c r="I33" i="62" s="1"/>
  <c r="G33" i="62"/>
  <c r="E33" i="62"/>
  <c r="AW32" i="62"/>
  <c r="AQ32" i="62"/>
  <c r="AH32" i="62"/>
  <c r="V32" i="62"/>
  <c r="R32" i="62"/>
  <c r="T32" i="62" s="1"/>
  <c r="J32" i="62"/>
  <c r="K32" i="62" s="1"/>
  <c r="G32" i="62"/>
  <c r="E32" i="62"/>
  <c r="AQ31" i="62"/>
  <c r="AH31" i="62"/>
  <c r="V31" i="62"/>
  <c r="R31" i="62"/>
  <c r="T31" i="62" s="1"/>
  <c r="J31" i="62"/>
  <c r="K31" i="62" s="1"/>
  <c r="G31" i="62"/>
  <c r="E31" i="62"/>
  <c r="AQ30" i="62"/>
  <c r="AH30" i="62"/>
  <c r="V30" i="62"/>
  <c r="R30" i="62"/>
  <c r="T30" i="62" s="1"/>
  <c r="J30" i="62"/>
  <c r="K30" i="62" s="1"/>
  <c r="G30" i="62"/>
  <c r="E30" i="62"/>
  <c r="AQ29" i="62"/>
  <c r="AH29" i="62"/>
  <c r="V29" i="62"/>
  <c r="R29" i="62"/>
  <c r="T29" i="62" s="1"/>
  <c r="J29" i="62"/>
  <c r="K29" i="62" s="1"/>
  <c r="G29" i="62"/>
  <c r="E29" i="62"/>
  <c r="AQ28" i="62"/>
  <c r="AH28" i="62"/>
  <c r="V28" i="62"/>
  <c r="R28" i="62"/>
  <c r="T28" i="62" s="1"/>
  <c r="J28" i="62"/>
  <c r="K28" i="62" s="1"/>
  <c r="I28" i="62"/>
  <c r="G28" i="62"/>
  <c r="E28" i="62"/>
  <c r="AQ27" i="62"/>
  <c r="AH27" i="62"/>
  <c r="V27" i="62"/>
  <c r="R27" i="62"/>
  <c r="T27" i="62" s="1"/>
  <c r="J27" i="62"/>
  <c r="K27" i="62" s="1"/>
  <c r="I27" i="62"/>
  <c r="G27" i="62"/>
  <c r="E27" i="62"/>
  <c r="AQ26" i="62"/>
  <c r="AH26" i="62"/>
  <c r="V26" i="62"/>
  <c r="R26" i="62"/>
  <c r="T26" i="62" s="1"/>
  <c r="J26" i="62"/>
  <c r="K26" i="62" s="1"/>
  <c r="I26" i="62"/>
  <c r="G26" i="62"/>
  <c r="E26" i="62"/>
  <c r="AQ25" i="62"/>
  <c r="AH25" i="62"/>
  <c r="V25" i="62"/>
  <c r="R25" i="62"/>
  <c r="T25" i="62" s="1"/>
  <c r="J25" i="62"/>
  <c r="K25" i="62" s="1"/>
  <c r="G25" i="62"/>
  <c r="E25" i="62"/>
  <c r="AQ24" i="62"/>
  <c r="AH24" i="62"/>
  <c r="V24" i="62"/>
  <c r="R24" i="62"/>
  <c r="T24" i="62" s="1"/>
  <c r="J24" i="62"/>
  <c r="K24" i="62" s="1"/>
  <c r="G24" i="62"/>
  <c r="E24" i="62"/>
  <c r="AQ23" i="62"/>
  <c r="AH23" i="62"/>
  <c r="V23" i="62"/>
  <c r="R23" i="62"/>
  <c r="T23" i="62" s="1"/>
  <c r="J23" i="62"/>
  <c r="K23" i="62" s="1"/>
  <c r="G23" i="62"/>
  <c r="E23" i="62"/>
  <c r="AQ22" i="62"/>
  <c r="AH22" i="62"/>
  <c r="V22" i="62"/>
  <c r="R22" i="62"/>
  <c r="T22" i="62" s="1"/>
  <c r="J22" i="62"/>
  <c r="K22" i="62" s="1"/>
  <c r="G22" i="62"/>
  <c r="E22" i="62"/>
  <c r="AQ21" i="62"/>
  <c r="AH21" i="62"/>
  <c r="V21" i="62"/>
  <c r="T21" i="62"/>
  <c r="J21" i="62"/>
  <c r="K21" i="62" s="1"/>
  <c r="G21" i="62"/>
  <c r="E21" i="62"/>
  <c r="AQ20" i="62"/>
  <c r="AH20" i="62"/>
  <c r="V20" i="62"/>
  <c r="R20" i="62"/>
  <c r="T20" i="62" s="1"/>
  <c r="J20" i="62"/>
  <c r="K20" i="62" s="1"/>
  <c r="G20" i="62"/>
  <c r="E20" i="62"/>
  <c r="AQ19" i="62"/>
  <c r="AH19" i="62"/>
  <c r="V19" i="62"/>
  <c r="R19" i="62"/>
  <c r="T19" i="62" s="1"/>
  <c r="J19" i="62"/>
  <c r="K19" i="62" s="1"/>
  <c r="G19" i="62"/>
  <c r="E19" i="62"/>
  <c r="AQ18" i="62"/>
  <c r="AH18" i="62"/>
  <c r="V18" i="62"/>
  <c r="R18" i="62"/>
  <c r="T18" i="62" s="1"/>
  <c r="J18" i="62"/>
  <c r="K18" i="62" s="1"/>
  <c r="G18" i="62"/>
  <c r="E18" i="62"/>
  <c r="AQ17" i="62"/>
  <c r="AH17" i="62"/>
  <c r="V17" i="62"/>
  <c r="R17" i="62"/>
  <c r="T17" i="62" s="1"/>
  <c r="J17" i="62"/>
  <c r="K17" i="62" s="1"/>
  <c r="G17" i="62"/>
  <c r="E17" i="62"/>
  <c r="AQ16" i="62"/>
  <c r="AH16" i="62"/>
  <c r="V16" i="62"/>
  <c r="R16" i="62"/>
  <c r="T16" i="62" s="1"/>
  <c r="J16" i="62"/>
  <c r="K16" i="62" s="1"/>
  <c r="G16" i="62"/>
  <c r="E16" i="62"/>
  <c r="AQ15" i="62"/>
  <c r="AH15" i="62"/>
  <c r="V15" i="62"/>
  <c r="R15" i="62"/>
  <c r="T15" i="62" s="1"/>
  <c r="J15" i="62"/>
  <c r="K15" i="62" s="1"/>
  <c r="G15" i="62"/>
  <c r="E15" i="62"/>
  <c r="AQ14" i="62"/>
  <c r="AH14" i="62"/>
  <c r="V14" i="62"/>
  <c r="R14" i="62"/>
  <c r="T14" i="62" s="1"/>
  <c r="J14" i="62"/>
  <c r="K14" i="62" s="1"/>
  <c r="G14" i="62"/>
  <c r="E14" i="62"/>
  <c r="AQ13" i="62"/>
  <c r="AH13" i="62"/>
  <c r="V13" i="62"/>
  <c r="R13" i="62"/>
  <c r="T13" i="62" s="1"/>
  <c r="J13" i="62"/>
  <c r="I13" i="62" s="1"/>
  <c r="G13" i="62"/>
  <c r="E13" i="62"/>
  <c r="AQ12" i="62"/>
  <c r="AH12" i="62"/>
  <c r="V12" i="62"/>
  <c r="R12" i="62"/>
  <c r="T12" i="62" s="1"/>
  <c r="J12" i="62"/>
  <c r="K12" i="62" s="1"/>
  <c r="G12" i="62"/>
  <c r="E12" i="62"/>
  <c r="AQ11" i="62"/>
  <c r="AH11" i="62"/>
  <c r="V11" i="62"/>
  <c r="R11" i="62"/>
  <c r="J11" i="62"/>
  <c r="K11" i="62" s="1"/>
  <c r="G11" i="62"/>
  <c r="E11" i="62"/>
  <c r="AG8" i="62"/>
  <c r="I18" i="62" l="1"/>
  <c r="I19" i="62"/>
  <c r="I20" i="62"/>
  <c r="I11" i="62"/>
  <c r="I12" i="62"/>
  <c r="R35" i="62"/>
  <c r="I22" i="62"/>
  <c r="I23" i="62"/>
  <c r="I24" i="62"/>
  <c r="I14" i="62"/>
  <c r="I15" i="62"/>
  <c r="I16" i="62"/>
  <c r="I30" i="62"/>
  <c r="I31" i="62"/>
  <c r="I32" i="62"/>
  <c r="AI13" i="62"/>
  <c r="AI14" i="62"/>
  <c r="AI17" i="62"/>
  <c r="AI18" i="62"/>
  <c r="AI21" i="62"/>
  <c r="AI22" i="62"/>
  <c r="AI25" i="62"/>
  <c r="AI26" i="62"/>
  <c r="AI29" i="62"/>
  <c r="AI30" i="62"/>
  <c r="K13" i="62"/>
  <c r="AH35" i="62"/>
  <c r="T33" i="62"/>
  <c r="AI33" i="62" s="1"/>
  <c r="T34" i="62"/>
  <c r="AI34" i="62" s="1"/>
  <c r="AQ35" i="62"/>
  <c r="I17" i="62"/>
  <c r="I21" i="62"/>
  <c r="I25" i="62"/>
  <c r="I29" i="62"/>
  <c r="AI15" i="62"/>
  <c r="AI19" i="62"/>
  <c r="AI23" i="62"/>
  <c r="AI27" i="62"/>
  <c r="AI31" i="62"/>
  <c r="AI12" i="62"/>
  <c r="AI16" i="62"/>
  <c r="AI20" i="62"/>
  <c r="AI24" i="62"/>
  <c r="AI28" i="62"/>
  <c r="AI32" i="62"/>
  <c r="K33" i="62"/>
  <c r="K34" i="62"/>
  <c r="S13" i="62"/>
  <c r="S17" i="62"/>
  <c r="S21" i="62"/>
  <c r="S23" i="62"/>
  <c r="S27" i="62"/>
  <c r="S28" i="62"/>
  <c r="S32" i="62"/>
  <c r="S11" i="62"/>
  <c r="S12" i="62"/>
  <c r="S14" i="62"/>
  <c r="S15" i="62"/>
  <c r="S16" i="62"/>
  <c r="S18" i="62"/>
  <c r="S19" i="62"/>
  <c r="S20" i="62"/>
  <c r="S22" i="62"/>
  <c r="S24" i="62"/>
  <c r="S25" i="62"/>
  <c r="S26" i="62"/>
  <c r="S29" i="62"/>
  <c r="S30" i="62"/>
  <c r="S31" i="62"/>
  <c r="T11" i="62"/>
  <c r="AI11" i="62" s="1"/>
  <c r="AR35" i="61"/>
  <c r="AP35" i="61"/>
  <c r="AG35" i="61"/>
  <c r="Q35" i="61"/>
  <c r="P35" i="61"/>
  <c r="AQ34" i="61"/>
  <c r="AH34" i="61"/>
  <c r="V34" i="61"/>
  <c r="R34" i="61"/>
  <c r="T34" i="61" s="1"/>
  <c r="J34" i="61"/>
  <c r="I34" i="61" s="1"/>
  <c r="G34" i="61"/>
  <c r="E34" i="61"/>
  <c r="AQ33" i="61"/>
  <c r="AH33" i="61"/>
  <c r="V33" i="61"/>
  <c r="R33" i="61"/>
  <c r="T33" i="61" s="1"/>
  <c r="J33" i="61"/>
  <c r="K33" i="61" s="1"/>
  <c r="G33" i="61"/>
  <c r="E33" i="61"/>
  <c r="AW32" i="61"/>
  <c r="AQ32" i="61"/>
  <c r="AH32" i="61"/>
  <c r="V32" i="61"/>
  <c r="R32" i="61"/>
  <c r="T32" i="61" s="1"/>
  <c r="J32" i="61"/>
  <c r="I32" i="61" s="1"/>
  <c r="G32" i="61"/>
  <c r="E32" i="61"/>
  <c r="AQ31" i="61"/>
  <c r="AH31" i="61"/>
  <c r="V31" i="61"/>
  <c r="R31" i="61"/>
  <c r="T31" i="61" s="1"/>
  <c r="J31" i="61"/>
  <c r="I31" i="61" s="1"/>
  <c r="G31" i="61"/>
  <c r="E31" i="61"/>
  <c r="AQ30" i="61"/>
  <c r="AH30" i="61"/>
  <c r="V30" i="61"/>
  <c r="R30" i="61"/>
  <c r="T30" i="61" s="1"/>
  <c r="J30" i="61"/>
  <c r="I30" i="61" s="1"/>
  <c r="G30" i="61"/>
  <c r="E30" i="61"/>
  <c r="AQ29" i="61"/>
  <c r="AH29" i="61"/>
  <c r="V29" i="61"/>
  <c r="R29" i="61"/>
  <c r="T29" i="61" s="1"/>
  <c r="J29" i="61"/>
  <c r="I29" i="61" s="1"/>
  <c r="G29" i="61"/>
  <c r="E29" i="61"/>
  <c r="AQ28" i="61"/>
  <c r="AH28" i="61"/>
  <c r="V28" i="61"/>
  <c r="R28" i="61"/>
  <c r="T28" i="61" s="1"/>
  <c r="J28" i="61"/>
  <c r="I28" i="61" s="1"/>
  <c r="G28" i="61"/>
  <c r="E28" i="61"/>
  <c r="AQ27" i="61"/>
  <c r="AH27" i="61"/>
  <c r="V27" i="61"/>
  <c r="R27" i="61"/>
  <c r="T27" i="61" s="1"/>
  <c r="J27" i="61"/>
  <c r="I27" i="61" s="1"/>
  <c r="G27" i="61"/>
  <c r="E27" i="61"/>
  <c r="AQ26" i="61"/>
  <c r="AH26" i="61"/>
  <c r="V26" i="61"/>
  <c r="R26" i="61"/>
  <c r="T26" i="61" s="1"/>
  <c r="J26" i="61"/>
  <c r="I26" i="61" s="1"/>
  <c r="G26" i="61"/>
  <c r="E26" i="61"/>
  <c r="AQ25" i="61"/>
  <c r="AH25" i="61"/>
  <c r="V25" i="61"/>
  <c r="R25" i="61"/>
  <c r="T25" i="61" s="1"/>
  <c r="J25" i="61"/>
  <c r="I25" i="61" s="1"/>
  <c r="G25" i="61"/>
  <c r="E25" i="61"/>
  <c r="AQ24" i="61"/>
  <c r="AH24" i="61"/>
  <c r="V24" i="61"/>
  <c r="R24" i="61"/>
  <c r="T24" i="61" s="1"/>
  <c r="J24" i="61"/>
  <c r="I24" i="61" s="1"/>
  <c r="G24" i="61"/>
  <c r="E24" i="61"/>
  <c r="AQ23" i="61"/>
  <c r="AH23" i="61"/>
  <c r="V23" i="61"/>
  <c r="R23" i="61"/>
  <c r="T23" i="61" s="1"/>
  <c r="J23" i="61"/>
  <c r="I23" i="61" s="1"/>
  <c r="G23" i="61"/>
  <c r="E23" i="61"/>
  <c r="AQ22" i="61"/>
  <c r="AH22" i="61"/>
  <c r="V22" i="61"/>
  <c r="R22" i="61"/>
  <c r="T22" i="61" s="1"/>
  <c r="J22" i="61"/>
  <c r="I22" i="61" s="1"/>
  <c r="G22" i="61"/>
  <c r="E22" i="61"/>
  <c r="AQ21" i="61"/>
  <c r="AH21" i="61"/>
  <c r="V21" i="61"/>
  <c r="R21" i="61"/>
  <c r="T21" i="61" s="1"/>
  <c r="J21" i="61"/>
  <c r="I21" i="61" s="1"/>
  <c r="G21" i="61"/>
  <c r="E21" i="61"/>
  <c r="AQ20" i="61"/>
  <c r="AH20" i="61"/>
  <c r="V20" i="61"/>
  <c r="R20" i="61"/>
  <c r="S20" i="61" s="1"/>
  <c r="J20" i="61"/>
  <c r="I20" i="61" s="1"/>
  <c r="G20" i="61"/>
  <c r="E20" i="61"/>
  <c r="AQ19" i="61"/>
  <c r="AH19" i="61"/>
  <c r="V19" i="61"/>
  <c r="R19" i="61"/>
  <c r="S19" i="61" s="1"/>
  <c r="J19" i="61"/>
  <c r="I19" i="61" s="1"/>
  <c r="G19" i="61"/>
  <c r="E19" i="61"/>
  <c r="AQ18" i="61"/>
  <c r="AH18" i="61"/>
  <c r="V18" i="61"/>
  <c r="R18" i="61"/>
  <c r="S18" i="61" s="1"/>
  <c r="J18" i="61"/>
  <c r="I18" i="61" s="1"/>
  <c r="G18" i="61"/>
  <c r="E18" i="61"/>
  <c r="AQ17" i="61"/>
  <c r="AH17" i="61"/>
  <c r="V17" i="61"/>
  <c r="R17" i="61"/>
  <c r="T17" i="61" s="1"/>
  <c r="J17" i="61"/>
  <c r="I17" i="61" s="1"/>
  <c r="G17" i="61"/>
  <c r="E17" i="61"/>
  <c r="AQ16" i="61"/>
  <c r="AH16" i="61"/>
  <c r="V16" i="61"/>
  <c r="R16" i="61"/>
  <c r="S16" i="61" s="1"/>
  <c r="J16" i="61"/>
  <c r="I16" i="61" s="1"/>
  <c r="G16" i="61"/>
  <c r="E16" i="61"/>
  <c r="AQ15" i="61"/>
  <c r="AH15" i="61"/>
  <c r="V15" i="61"/>
  <c r="R15" i="61"/>
  <c r="S15" i="61" s="1"/>
  <c r="J15" i="61"/>
  <c r="I15" i="61" s="1"/>
  <c r="G15" i="61"/>
  <c r="E15" i="61"/>
  <c r="AQ14" i="61"/>
  <c r="AH14" i="61"/>
  <c r="V14" i="61"/>
  <c r="R14" i="61"/>
  <c r="S14" i="61" s="1"/>
  <c r="J14" i="61"/>
  <c r="I14" i="61" s="1"/>
  <c r="G14" i="61"/>
  <c r="E14" i="61"/>
  <c r="AQ13" i="61"/>
  <c r="AH13" i="61"/>
  <c r="V13" i="61"/>
  <c r="R13" i="61"/>
  <c r="S13" i="61" s="1"/>
  <c r="J13" i="61"/>
  <c r="I13" i="61" s="1"/>
  <c r="G13" i="61"/>
  <c r="E13" i="61"/>
  <c r="AQ12" i="61"/>
  <c r="AH12" i="61"/>
  <c r="V12" i="61"/>
  <c r="R12" i="61"/>
  <c r="T12" i="61" s="1"/>
  <c r="J12" i="61"/>
  <c r="I12" i="61" s="1"/>
  <c r="G12" i="61"/>
  <c r="E12" i="61"/>
  <c r="AQ11" i="61"/>
  <c r="AH11" i="61"/>
  <c r="V11" i="61"/>
  <c r="R11" i="61"/>
  <c r="J11" i="61"/>
  <c r="I11" i="61" s="1"/>
  <c r="G11" i="61"/>
  <c r="E11" i="61"/>
  <c r="AG8" i="61"/>
  <c r="T35" i="62" l="1"/>
  <c r="AI35" i="62" s="1"/>
  <c r="S35" i="62"/>
  <c r="S33" i="61"/>
  <c r="I33" i="61"/>
  <c r="K34" i="61"/>
  <c r="AI26" i="61"/>
  <c r="AI30" i="61"/>
  <c r="AI22" i="61"/>
  <c r="R35" i="61"/>
  <c r="AQ35" i="61"/>
  <c r="S34" i="61"/>
  <c r="AH35" i="61"/>
  <c r="AI34" i="61"/>
  <c r="AI33" i="61"/>
  <c r="AI23" i="61"/>
  <c r="AI27" i="61"/>
  <c r="AI31" i="61"/>
  <c r="AI17" i="61"/>
  <c r="AI21" i="61"/>
  <c r="AI25" i="61"/>
  <c r="AI29" i="61"/>
  <c r="AI12" i="61"/>
  <c r="AI24" i="61"/>
  <c r="AI28" i="61"/>
  <c r="AI32" i="61"/>
  <c r="T13" i="61"/>
  <c r="AI13" i="61" s="1"/>
  <c r="T14" i="61"/>
  <c r="AI14" i="61" s="1"/>
  <c r="T15" i="61"/>
  <c r="AI15" i="61" s="1"/>
  <c r="T16" i="61"/>
  <c r="AI16" i="61" s="1"/>
  <c r="T18" i="61"/>
  <c r="AI18" i="61" s="1"/>
  <c r="T19" i="61"/>
  <c r="AI19" i="61" s="1"/>
  <c r="T20" i="61"/>
  <c r="AI20" i="61" s="1"/>
  <c r="K11" i="61"/>
  <c r="K12" i="61"/>
  <c r="K13" i="61"/>
  <c r="K14" i="61"/>
  <c r="K15" i="61"/>
  <c r="K16" i="61"/>
  <c r="K17" i="61"/>
  <c r="K18" i="61"/>
  <c r="K19" i="61"/>
  <c r="K20" i="61"/>
  <c r="K21" i="61"/>
  <c r="K22" i="61"/>
  <c r="K23" i="61"/>
  <c r="K24" i="61"/>
  <c r="K25" i="61"/>
  <c r="K26" i="61"/>
  <c r="K27" i="61"/>
  <c r="K28" i="61"/>
  <c r="K29" i="61"/>
  <c r="K30" i="61"/>
  <c r="K31" i="61"/>
  <c r="K32" i="61"/>
  <c r="S11" i="61"/>
  <c r="S12" i="61"/>
  <c r="S17" i="61"/>
  <c r="S21" i="61"/>
  <c r="S22" i="61"/>
  <c r="S23" i="61"/>
  <c r="S24" i="61"/>
  <c r="S25" i="61"/>
  <c r="S26" i="61"/>
  <c r="S27" i="61"/>
  <c r="S28" i="61"/>
  <c r="S29" i="61"/>
  <c r="S30" i="61"/>
  <c r="S31" i="61"/>
  <c r="S32" i="61"/>
  <c r="T11" i="61"/>
  <c r="AI11" i="61" s="1"/>
  <c r="AH20" i="60"/>
  <c r="T35" i="61" l="1"/>
  <c r="AI35" i="61" s="1"/>
  <c r="S35" i="61"/>
  <c r="V12" i="60"/>
  <c r="V13" i="60"/>
  <c r="V14" i="60"/>
  <c r="V15" i="60"/>
  <c r="V16" i="60"/>
  <c r="V17" i="60"/>
  <c r="V18" i="60"/>
  <c r="V19" i="60"/>
  <c r="V20" i="60"/>
  <c r="V21" i="60"/>
  <c r="V22" i="60"/>
  <c r="V23" i="60"/>
  <c r="V24" i="60"/>
  <c r="V25" i="60"/>
  <c r="V26" i="60"/>
  <c r="V27" i="60"/>
  <c r="V28" i="60"/>
  <c r="V29" i="60"/>
  <c r="V30" i="60"/>
  <c r="V31" i="60"/>
  <c r="V32" i="60"/>
  <c r="V33" i="60"/>
  <c r="V34" i="60"/>
  <c r="V11" i="60"/>
  <c r="V12" i="58"/>
  <c r="V11" i="58"/>
  <c r="AR35" i="60" l="1"/>
  <c r="AP35" i="60"/>
  <c r="AG35" i="60"/>
  <c r="Q35" i="60"/>
  <c r="P35" i="60"/>
  <c r="AQ34" i="60"/>
  <c r="AH34" i="60"/>
  <c r="R34" i="60"/>
  <c r="S34" i="60" s="1"/>
  <c r="J34" i="60"/>
  <c r="I34" i="60" s="1"/>
  <c r="G34" i="60"/>
  <c r="E34" i="60"/>
  <c r="AQ33" i="60"/>
  <c r="AH33" i="60"/>
  <c r="R33" i="60"/>
  <c r="S33" i="60" s="1"/>
  <c r="J33" i="60"/>
  <c r="I33" i="60" s="1"/>
  <c r="G33" i="60"/>
  <c r="E33" i="60"/>
  <c r="AW32" i="60"/>
  <c r="AQ32" i="60"/>
  <c r="AH32" i="60"/>
  <c r="R32" i="60"/>
  <c r="T32" i="60" s="1"/>
  <c r="J32" i="60"/>
  <c r="K32" i="60" s="1"/>
  <c r="G32" i="60"/>
  <c r="E32" i="60"/>
  <c r="AQ31" i="60"/>
  <c r="AH31" i="60"/>
  <c r="R31" i="60"/>
  <c r="T31" i="60" s="1"/>
  <c r="J31" i="60"/>
  <c r="K31" i="60" s="1"/>
  <c r="G31" i="60"/>
  <c r="E31" i="60"/>
  <c r="AQ30" i="60"/>
  <c r="AH30" i="60"/>
  <c r="R30" i="60"/>
  <c r="T30" i="60" s="1"/>
  <c r="J30" i="60"/>
  <c r="K30" i="60" s="1"/>
  <c r="G30" i="60"/>
  <c r="E30" i="60"/>
  <c r="AQ29" i="60"/>
  <c r="AH29" i="60"/>
  <c r="R29" i="60"/>
  <c r="T29" i="60" s="1"/>
  <c r="J29" i="60"/>
  <c r="K29" i="60" s="1"/>
  <c r="G29" i="60"/>
  <c r="E29" i="60"/>
  <c r="AQ28" i="60"/>
  <c r="AH28" i="60"/>
  <c r="R28" i="60"/>
  <c r="T28" i="60" s="1"/>
  <c r="J28" i="60"/>
  <c r="K28" i="60" s="1"/>
  <c r="G28" i="60"/>
  <c r="E28" i="60"/>
  <c r="AQ27" i="60"/>
  <c r="AH27" i="60"/>
  <c r="R27" i="60"/>
  <c r="T27" i="60" s="1"/>
  <c r="J27" i="60"/>
  <c r="K27" i="60" s="1"/>
  <c r="G27" i="60"/>
  <c r="E27" i="60"/>
  <c r="AQ26" i="60"/>
  <c r="AH26" i="60"/>
  <c r="R26" i="60"/>
  <c r="T26" i="60" s="1"/>
  <c r="J26" i="60"/>
  <c r="K26" i="60" s="1"/>
  <c r="G26" i="60"/>
  <c r="E26" i="60"/>
  <c r="AQ25" i="60"/>
  <c r="AH25" i="60"/>
  <c r="R25" i="60"/>
  <c r="T25" i="60" s="1"/>
  <c r="J25" i="60"/>
  <c r="K25" i="60" s="1"/>
  <c r="G25" i="60"/>
  <c r="E25" i="60"/>
  <c r="AQ24" i="60"/>
  <c r="AH24" i="60"/>
  <c r="R24" i="60"/>
  <c r="T24" i="60" s="1"/>
  <c r="J24" i="60"/>
  <c r="K24" i="60" s="1"/>
  <c r="G24" i="60"/>
  <c r="E24" i="60"/>
  <c r="AQ23" i="60"/>
  <c r="AH23" i="60"/>
  <c r="R23" i="60"/>
  <c r="T23" i="60" s="1"/>
  <c r="J23" i="60"/>
  <c r="K23" i="60" s="1"/>
  <c r="G23" i="60"/>
  <c r="E23" i="60"/>
  <c r="AQ22" i="60"/>
  <c r="AH22" i="60"/>
  <c r="R22" i="60"/>
  <c r="T22" i="60" s="1"/>
  <c r="J22" i="60"/>
  <c r="K22" i="60" s="1"/>
  <c r="G22" i="60"/>
  <c r="E22" i="60"/>
  <c r="AQ21" i="60"/>
  <c r="AH21" i="60"/>
  <c r="R21" i="60"/>
  <c r="T21" i="60" s="1"/>
  <c r="J21" i="60"/>
  <c r="K21" i="60" s="1"/>
  <c r="G21" i="60"/>
  <c r="E21" i="60"/>
  <c r="AQ20" i="60"/>
  <c r="R20" i="60"/>
  <c r="T20" i="60" s="1"/>
  <c r="J20" i="60"/>
  <c r="K20" i="60" s="1"/>
  <c r="G20" i="60"/>
  <c r="E20" i="60"/>
  <c r="AQ19" i="60"/>
  <c r="AH19" i="60"/>
  <c r="R19" i="60"/>
  <c r="T19" i="60" s="1"/>
  <c r="J19" i="60"/>
  <c r="K19" i="60" s="1"/>
  <c r="G19" i="60"/>
  <c r="E19" i="60"/>
  <c r="AQ18" i="60"/>
  <c r="AH18" i="60"/>
  <c r="R18" i="60"/>
  <c r="T18" i="60" s="1"/>
  <c r="J18" i="60"/>
  <c r="K18" i="60" s="1"/>
  <c r="G18" i="60"/>
  <c r="E18" i="60"/>
  <c r="AQ17" i="60"/>
  <c r="AH17" i="60"/>
  <c r="R17" i="60"/>
  <c r="T17" i="60" s="1"/>
  <c r="J17" i="60"/>
  <c r="K17" i="60" s="1"/>
  <c r="G17" i="60"/>
  <c r="E17" i="60"/>
  <c r="AQ16" i="60"/>
  <c r="AH16" i="60"/>
  <c r="R16" i="60"/>
  <c r="T16" i="60" s="1"/>
  <c r="J16" i="60"/>
  <c r="K16" i="60" s="1"/>
  <c r="G16" i="60"/>
  <c r="E16" i="60"/>
  <c r="AQ15" i="60"/>
  <c r="AH15" i="60"/>
  <c r="R15" i="60"/>
  <c r="S15" i="60" s="1"/>
  <c r="J15" i="60"/>
  <c r="K15" i="60" s="1"/>
  <c r="G15" i="60"/>
  <c r="E15" i="60"/>
  <c r="AQ14" i="60"/>
  <c r="AH14" i="60"/>
  <c r="R14" i="60"/>
  <c r="S14" i="60" s="1"/>
  <c r="J14" i="60"/>
  <c r="K14" i="60" s="1"/>
  <c r="G14" i="60"/>
  <c r="E14" i="60"/>
  <c r="AQ13" i="60"/>
  <c r="AH13" i="60"/>
  <c r="R13" i="60"/>
  <c r="T13" i="60" s="1"/>
  <c r="J13" i="60"/>
  <c r="K13" i="60" s="1"/>
  <c r="G13" i="60"/>
  <c r="E13" i="60"/>
  <c r="AQ12" i="60"/>
  <c r="AH12" i="60"/>
  <c r="R12" i="60"/>
  <c r="S12" i="60" s="1"/>
  <c r="J12" i="60"/>
  <c r="K12" i="60" s="1"/>
  <c r="G12" i="60"/>
  <c r="E12" i="60"/>
  <c r="AQ11" i="60"/>
  <c r="AH11" i="60"/>
  <c r="R11" i="60"/>
  <c r="J11" i="60"/>
  <c r="K11" i="60" s="1"/>
  <c r="G11" i="60"/>
  <c r="E11" i="60"/>
  <c r="AG8" i="60"/>
  <c r="I29" i="60" l="1"/>
  <c r="I31" i="60"/>
  <c r="I15" i="60"/>
  <c r="I17" i="60"/>
  <c r="I25" i="60"/>
  <c r="AI28" i="60"/>
  <c r="I13" i="60"/>
  <c r="I23" i="60"/>
  <c r="AI20" i="60"/>
  <c r="I21" i="60"/>
  <c r="I11" i="60"/>
  <c r="I19" i="60"/>
  <c r="AI26" i="60"/>
  <c r="I27" i="60"/>
  <c r="AI22" i="60"/>
  <c r="AI30" i="60"/>
  <c r="AI24" i="60"/>
  <c r="AI32" i="60"/>
  <c r="K34" i="60"/>
  <c r="AI18" i="60"/>
  <c r="AI16" i="60"/>
  <c r="I14" i="60"/>
  <c r="AI17" i="60"/>
  <c r="I18" i="60"/>
  <c r="AI21" i="60"/>
  <c r="I22" i="60"/>
  <c r="AI25" i="60"/>
  <c r="I26" i="60"/>
  <c r="AI29" i="60"/>
  <c r="I30" i="60"/>
  <c r="K33" i="60"/>
  <c r="I12" i="60"/>
  <c r="I16" i="60"/>
  <c r="AI19" i="60"/>
  <c r="I20" i="60"/>
  <c r="AI23" i="60"/>
  <c r="I24" i="60"/>
  <c r="AI27" i="60"/>
  <c r="I28" i="60"/>
  <c r="AI31" i="60"/>
  <c r="I32" i="60"/>
  <c r="AI13" i="60"/>
  <c r="AQ35" i="60"/>
  <c r="AH35" i="60"/>
  <c r="R35" i="60"/>
  <c r="T11" i="60"/>
  <c r="AI11" i="60" s="1"/>
  <c r="T12" i="60"/>
  <c r="AI12" i="60" s="1"/>
  <c r="T14" i="60"/>
  <c r="AI14" i="60" s="1"/>
  <c r="T15" i="60"/>
  <c r="AI15" i="60" s="1"/>
  <c r="T33" i="60"/>
  <c r="AI33" i="60" s="1"/>
  <c r="T34" i="60"/>
  <c r="AI34" i="60" s="1"/>
  <c r="S13" i="60"/>
  <c r="S16" i="60"/>
  <c r="S17" i="60"/>
  <c r="S18" i="60"/>
  <c r="S19" i="60"/>
  <c r="S20" i="60"/>
  <c r="S21" i="60"/>
  <c r="S22" i="60"/>
  <c r="S23" i="60"/>
  <c r="S24" i="60"/>
  <c r="S25" i="60"/>
  <c r="S26" i="60"/>
  <c r="S27" i="60"/>
  <c r="S28" i="60"/>
  <c r="S29" i="60"/>
  <c r="S30" i="60"/>
  <c r="S31" i="60"/>
  <c r="S32" i="60"/>
  <c r="S11" i="60"/>
  <c r="AR35" i="59"/>
  <c r="AP35" i="59"/>
  <c r="AG35" i="59"/>
  <c r="Q35" i="59"/>
  <c r="P35" i="59"/>
  <c r="AQ34" i="59"/>
  <c r="AH34" i="59"/>
  <c r="V34" i="59"/>
  <c r="R34" i="59"/>
  <c r="T34" i="59" s="1"/>
  <c r="J34" i="59"/>
  <c r="K34" i="59" s="1"/>
  <c r="G34" i="59"/>
  <c r="E34" i="59"/>
  <c r="AQ33" i="59"/>
  <c r="AH33" i="59"/>
  <c r="V33" i="59"/>
  <c r="R33" i="59"/>
  <c r="T33" i="59" s="1"/>
  <c r="J33" i="59"/>
  <c r="I33" i="59" s="1"/>
  <c r="G33" i="59"/>
  <c r="E33" i="59"/>
  <c r="AW32" i="59"/>
  <c r="AQ32" i="59"/>
  <c r="AH32" i="59"/>
  <c r="V32" i="59"/>
  <c r="R32" i="59"/>
  <c r="T32" i="59" s="1"/>
  <c r="J32" i="59"/>
  <c r="K32" i="59" s="1"/>
  <c r="G32" i="59"/>
  <c r="E32" i="59"/>
  <c r="AQ31" i="59"/>
  <c r="AH31" i="59"/>
  <c r="V31" i="59"/>
  <c r="R31" i="59"/>
  <c r="T31" i="59" s="1"/>
  <c r="J31" i="59"/>
  <c r="K31" i="59" s="1"/>
  <c r="G31" i="59"/>
  <c r="E31" i="59"/>
  <c r="AQ30" i="59"/>
  <c r="AH30" i="59"/>
  <c r="V30" i="59"/>
  <c r="R30" i="59"/>
  <c r="T30" i="59" s="1"/>
  <c r="J30" i="59"/>
  <c r="K30" i="59" s="1"/>
  <c r="G30" i="59"/>
  <c r="E30" i="59"/>
  <c r="AQ29" i="59"/>
  <c r="AH29" i="59"/>
  <c r="V29" i="59"/>
  <c r="R29" i="59"/>
  <c r="S29" i="59" s="1"/>
  <c r="J29" i="59"/>
  <c r="K29" i="59" s="1"/>
  <c r="G29" i="59"/>
  <c r="E29" i="59"/>
  <c r="AQ28" i="59"/>
  <c r="AH28" i="59"/>
  <c r="V28" i="59"/>
  <c r="R28" i="59"/>
  <c r="S28" i="59" s="1"/>
  <c r="J28" i="59"/>
  <c r="K28" i="59" s="1"/>
  <c r="G28" i="59"/>
  <c r="E28" i="59"/>
  <c r="AQ27" i="59"/>
  <c r="AH27" i="59"/>
  <c r="V27" i="59"/>
  <c r="R27" i="59"/>
  <c r="T27" i="59" s="1"/>
  <c r="J27" i="59"/>
  <c r="K27" i="59" s="1"/>
  <c r="G27" i="59"/>
  <c r="E27" i="59"/>
  <c r="AQ26" i="59"/>
  <c r="AH26" i="59"/>
  <c r="V26" i="59"/>
  <c r="R26" i="59"/>
  <c r="T26" i="59" s="1"/>
  <c r="J26" i="59"/>
  <c r="K26" i="59" s="1"/>
  <c r="G26" i="59"/>
  <c r="E26" i="59"/>
  <c r="AQ25" i="59"/>
  <c r="AH25" i="59"/>
  <c r="V25" i="59"/>
  <c r="R25" i="59"/>
  <c r="S25" i="59" s="1"/>
  <c r="J25" i="59"/>
  <c r="K25" i="59" s="1"/>
  <c r="G25" i="59"/>
  <c r="E25" i="59"/>
  <c r="AQ24" i="59"/>
  <c r="AH24" i="59"/>
  <c r="V24" i="59"/>
  <c r="R24" i="59"/>
  <c r="S24" i="59" s="1"/>
  <c r="J24" i="59"/>
  <c r="K24" i="59" s="1"/>
  <c r="G24" i="59"/>
  <c r="E24" i="59"/>
  <c r="AQ23" i="59"/>
  <c r="AH23" i="59"/>
  <c r="V23" i="59"/>
  <c r="R23" i="59"/>
  <c r="S23" i="59" s="1"/>
  <c r="J23" i="59"/>
  <c r="K23" i="59" s="1"/>
  <c r="G23" i="59"/>
  <c r="E23" i="59"/>
  <c r="AQ22" i="59"/>
  <c r="AH22" i="59"/>
  <c r="V22" i="59"/>
  <c r="R22" i="59"/>
  <c r="T22" i="59" s="1"/>
  <c r="J22" i="59"/>
  <c r="K22" i="59" s="1"/>
  <c r="G22" i="59"/>
  <c r="E22" i="59"/>
  <c r="AQ21" i="59"/>
  <c r="AH21" i="59"/>
  <c r="V21" i="59"/>
  <c r="R21" i="59"/>
  <c r="S21" i="59" s="1"/>
  <c r="J21" i="59"/>
  <c r="K21" i="59" s="1"/>
  <c r="G21" i="59"/>
  <c r="E21" i="59"/>
  <c r="AQ20" i="59"/>
  <c r="AH20" i="59"/>
  <c r="V20" i="59"/>
  <c r="R20" i="59"/>
  <c r="S20" i="59" s="1"/>
  <c r="J20" i="59"/>
  <c r="K20" i="59" s="1"/>
  <c r="G20" i="59"/>
  <c r="E20" i="59"/>
  <c r="AQ19" i="59"/>
  <c r="AH19" i="59"/>
  <c r="V19" i="59"/>
  <c r="R19" i="59"/>
  <c r="T19" i="59" s="1"/>
  <c r="J19" i="59"/>
  <c r="K19" i="59" s="1"/>
  <c r="G19" i="59"/>
  <c r="E19" i="59"/>
  <c r="AQ18" i="59"/>
  <c r="AH18" i="59"/>
  <c r="V18" i="59"/>
  <c r="R18" i="59"/>
  <c r="S18" i="59" s="1"/>
  <c r="J18" i="59"/>
  <c r="K18" i="59" s="1"/>
  <c r="G18" i="59"/>
  <c r="E18" i="59"/>
  <c r="AQ17" i="59"/>
  <c r="AH17" i="59"/>
  <c r="V17" i="59"/>
  <c r="R17" i="59"/>
  <c r="T17" i="59" s="1"/>
  <c r="J17" i="59"/>
  <c r="K17" i="59" s="1"/>
  <c r="G17" i="59"/>
  <c r="E17" i="59"/>
  <c r="AQ16" i="59"/>
  <c r="AH16" i="59"/>
  <c r="V16" i="59"/>
  <c r="R16" i="59"/>
  <c r="S16" i="59" s="1"/>
  <c r="J16" i="59"/>
  <c r="K16" i="59" s="1"/>
  <c r="G16" i="59"/>
  <c r="E16" i="59"/>
  <c r="AQ15" i="59"/>
  <c r="AH15" i="59"/>
  <c r="V15" i="59"/>
  <c r="R15" i="59"/>
  <c r="T15" i="59" s="1"/>
  <c r="J15" i="59"/>
  <c r="K15" i="59" s="1"/>
  <c r="G15" i="59"/>
  <c r="E15" i="59"/>
  <c r="AQ14" i="59"/>
  <c r="AH14" i="59"/>
  <c r="V14" i="59"/>
  <c r="R14" i="59"/>
  <c r="S14" i="59" s="1"/>
  <c r="J14" i="59"/>
  <c r="K14" i="59" s="1"/>
  <c r="G14" i="59"/>
  <c r="E14" i="59"/>
  <c r="AQ13" i="59"/>
  <c r="AH13" i="59"/>
  <c r="V13" i="59"/>
  <c r="R13" i="59"/>
  <c r="S13" i="59" s="1"/>
  <c r="J13" i="59"/>
  <c r="K13" i="59" s="1"/>
  <c r="G13" i="59"/>
  <c r="E13" i="59"/>
  <c r="AQ12" i="59"/>
  <c r="AH12" i="59"/>
  <c r="V12" i="59"/>
  <c r="R12" i="59"/>
  <c r="S12" i="59" s="1"/>
  <c r="J12" i="59"/>
  <c r="K12" i="59" s="1"/>
  <c r="G12" i="59"/>
  <c r="E12" i="59"/>
  <c r="AQ11" i="59"/>
  <c r="AH11" i="59"/>
  <c r="V11" i="59"/>
  <c r="R11" i="59"/>
  <c r="S11" i="59" s="1"/>
  <c r="J11" i="59"/>
  <c r="K11" i="59" s="1"/>
  <c r="G11" i="59"/>
  <c r="E11" i="59"/>
  <c r="AG8" i="59"/>
  <c r="K33" i="59" l="1"/>
  <c r="S35" i="60"/>
  <c r="T35" i="60"/>
  <c r="AI35" i="60" s="1"/>
  <c r="AH35" i="59"/>
  <c r="AI31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S31" i="59"/>
  <c r="AI34" i="59"/>
  <c r="I34" i="59"/>
  <c r="AQ35" i="59"/>
  <c r="I32" i="59"/>
  <c r="AI32" i="59"/>
  <c r="S32" i="59"/>
  <c r="AI15" i="59"/>
  <c r="AI17" i="59"/>
  <c r="AI19" i="59"/>
  <c r="AI22" i="59"/>
  <c r="AI26" i="59"/>
  <c r="AI27" i="59"/>
  <c r="AI30" i="59"/>
  <c r="AI33" i="59"/>
  <c r="T11" i="59"/>
  <c r="AI11" i="59" s="1"/>
  <c r="T12" i="59"/>
  <c r="AI12" i="59" s="1"/>
  <c r="T13" i="59"/>
  <c r="AI13" i="59" s="1"/>
  <c r="T14" i="59"/>
  <c r="AI14" i="59" s="1"/>
  <c r="T16" i="59"/>
  <c r="AI16" i="59" s="1"/>
  <c r="T18" i="59"/>
  <c r="AI18" i="59" s="1"/>
  <c r="T20" i="59"/>
  <c r="AI20" i="59" s="1"/>
  <c r="T21" i="59"/>
  <c r="AI21" i="59" s="1"/>
  <c r="T23" i="59"/>
  <c r="AI23" i="59" s="1"/>
  <c r="T24" i="59"/>
  <c r="AI24" i="59" s="1"/>
  <c r="T25" i="59"/>
  <c r="AI25" i="59" s="1"/>
  <c r="T28" i="59"/>
  <c r="AI28" i="59" s="1"/>
  <c r="T29" i="59"/>
  <c r="AI29" i="59" s="1"/>
  <c r="S33" i="59"/>
  <c r="S34" i="59"/>
  <c r="R35" i="59"/>
  <c r="S15" i="59"/>
  <c r="S26" i="59"/>
  <c r="S17" i="59"/>
  <c r="S19" i="59"/>
  <c r="S22" i="59"/>
  <c r="S27" i="59"/>
  <c r="S30" i="59"/>
  <c r="AR35" i="58"/>
  <c r="AP35" i="58"/>
  <c r="AG35" i="58"/>
  <c r="Q35" i="58"/>
  <c r="P35" i="58"/>
  <c r="AQ34" i="58"/>
  <c r="AH34" i="58"/>
  <c r="V34" i="58"/>
  <c r="R34" i="58"/>
  <c r="T34" i="58" s="1"/>
  <c r="J34" i="58"/>
  <c r="K34" i="58" s="1"/>
  <c r="G34" i="58"/>
  <c r="E34" i="58"/>
  <c r="AQ33" i="58"/>
  <c r="AH33" i="58"/>
  <c r="V33" i="58"/>
  <c r="R33" i="58"/>
  <c r="T33" i="58" s="1"/>
  <c r="J33" i="58"/>
  <c r="K33" i="58" s="1"/>
  <c r="G33" i="58"/>
  <c r="E33" i="58"/>
  <c r="AW32" i="58"/>
  <c r="AQ32" i="58"/>
  <c r="AH32" i="58"/>
  <c r="V32" i="58"/>
  <c r="R32" i="58"/>
  <c r="T32" i="58" s="1"/>
  <c r="J32" i="58"/>
  <c r="K32" i="58" s="1"/>
  <c r="G32" i="58"/>
  <c r="E32" i="58"/>
  <c r="AQ31" i="58"/>
  <c r="AH31" i="58"/>
  <c r="V31" i="58"/>
  <c r="R31" i="58"/>
  <c r="T31" i="58" s="1"/>
  <c r="J31" i="58"/>
  <c r="K31" i="58" s="1"/>
  <c r="G31" i="58"/>
  <c r="E31" i="58"/>
  <c r="AQ30" i="58"/>
  <c r="AH30" i="58"/>
  <c r="V30" i="58"/>
  <c r="R30" i="58"/>
  <c r="T30" i="58" s="1"/>
  <c r="J30" i="58"/>
  <c r="K30" i="58" s="1"/>
  <c r="G30" i="58"/>
  <c r="E30" i="58"/>
  <c r="AQ29" i="58"/>
  <c r="AH29" i="58"/>
  <c r="V29" i="58"/>
  <c r="R29" i="58"/>
  <c r="T29" i="58" s="1"/>
  <c r="J29" i="58"/>
  <c r="K29" i="58" s="1"/>
  <c r="G29" i="58"/>
  <c r="E29" i="58"/>
  <c r="AQ28" i="58"/>
  <c r="AH28" i="58"/>
  <c r="V28" i="58"/>
  <c r="R28" i="58"/>
  <c r="T28" i="58" s="1"/>
  <c r="J28" i="58"/>
  <c r="K28" i="58" s="1"/>
  <c r="G28" i="58"/>
  <c r="E28" i="58"/>
  <c r="AQ27" i="58"/>
  <c r="AH27" i="58"/>
  <c r="V27" i="58"/>
  <c r="R27" i="58"/>
  <c r="T27" i="58" s="1"/>
  <c r="J27" i="58"/>
  <c r="K27" i="58" s="1"/>
  <c r="G27" i="58"/>
  <c r="E27" i="58"/>
  <c r="AQ26" i="58"/>
  <c r="AH26" i="58"/>
  <c r="V26" i="58"/>
  <c r="R26" i="58"/>
  <c r="T26" i="58" s="1"/>
  <c r="J26" i="58"/>
  <c r="K26" i="58" s="1"/>
  <c r="G26" i="58"/>
  <c r="E26" i="58"/>
  <c r="AQ25" i="58"/>
  <c r="AH25" i="58"/>
  <c r="V25" i="58"/>
  <c r="R25" i="58"/>
  <c r="T25" i="58" s="1"/>
  <c r="J25" i="58"/>
  <c r="K25" i="58" s="1"/>
  <c r="G25" i="58"/>
  <c r="E25" i="58"/>
  <c r="AQ24" i="58"/>
  <c r="AH24" i="58"/>
  <c r="V24" i="58"/>
  <c r="R24" i="58"/>
  <c r="T24" i="58" s="1"/>
  <c r="J24" i="58"/>
  <c r="K24" i="58" s="1"/>
  <c r="G24" i="58"/>
  <c r="E24" i="58"/>
  <c r="AQ23" i="58"/>
  <c r="AH23" i="58"/>
  <c r="V23" i="58"/>
  <c r="R23" i="58"/>
  <c r="T23" i="58" s="1"/>
  <c r="J23" i="58"/>
  <c r="K23" i="58" s="1"/>
  <c r="G23" i="58"/>
  <c r="E23" i="58"/>
  <c r="AQ22" i="58"/>
  <c r="AH22" i="58"/>
  <c r="V22" i="58"/>
  <c r="R22" i="58"/>
  <c r="T22" i="58" s="1"/>
  <c r="J22" i="58"/>
  <c r="K22" i="58" s="1"/>
  <c r="G22" i="58"/>
  <c r="E22" i="58"/>
  <c r="AQ21" i="58"/>
  <c r="AH21" i="58"/>
  <c r="V21" i="58"/>
  <c r="R21" i="58"/>
  <c r="T21" i="58" s="1"/>
  <c r="J21" i="58"/>
  <c r="K21" i="58" s="1"/>
  <c r="G21" i="58"/>
  <c r="E21" i="58"/>
  <c r="AQ20" i="58"/>
  <c r="AH20" i="58"/>
  <c r="V20" i="58"/>
  <c r="R20" i="58"/>
  <c r="T20" i="58" s="1"/>
  <c r="J20" i="58"/>
  <c r="K20" i="58" s="1"/>
  <c r="G20" i="58"/>
  <c r="E20" i="58"/>
  <c r="AQ19" i="58"/>
  <c r="AH19" i="58"/>
  <c r="V19" i="58"/>
  <c r="R19" i="58"/>
  <c r="T19" i="58" s="1"/>
  <c r="J19" i="58"/>
  <c r="K19" i="58" s="1"/>
  <c r="G19" i="58"/>
  <c r="E19" i="58"/>
  <c r="AQ18" i="58"/>
  <c r="AH18" i="58"/>
  <c r="V18" i="58"/>
  <c r="R18" i="58"/>
  <c r="T18" i="58" s="1"/>
  <c r="J18" i="58"/>
  <c r="K18" i="58" s="1"/>
  <c r="G18" i="58"/>
  <c r="E18" i="58"/>
  <c r="AQ17" i="58"/>
  <c r="AH17" i="58"/>
  <c r="V17" i="58"/>
  <c r="R17" i="58"/>
  <c r="S17" i="58" s="1"/>
  <c r="J17" i="58"/>
  <c r="K17" i="58" s="1"/>
  <c r="G17" i="58"/>
  <c r="E17" i="58"/>
  <c r="AQ16" i="58"/>
  <c r="AH16" i="58"/>
  <c r="V16" i="58"/>
  <c r="R16" i="58"/>
  <c r="S16" i="58" s="1"/>
  <c r="J16" i="58"/>
  <c r="K16" i="58" s="1"/>
  <c r="G16" i="58"/>
  <c r="E16" i="58"/>
  <c r="AQ15" i="58"/>
  <c r="AH15" i="58"/>
  <c r="V15" i="58"/>
  <c r="R15" i="58"/>
  <c r="T15" i="58" s="1"/>
  <c r="J15" i="58"/>
  <c r="K15" i="58" s="1"/>
  <c r="G15" i="58"/>
  <c r="E15" i="58"/>
  <c r="AQ14" i="58"/>
  <c r="AH14" i="58"/>
  <c r="V14" i="58"/>
  <c r="R14" i="58"/>
  <c r="S14" i="58" s="1"/>
  <c r="J14" i="58"/>
  <c r="K14" i="58" s="1"/>
  <c r="G14" i="58"/>
  <c r="E14" i="58"/>
  <c r="AQ13" i="58"/>
  <c r="AH13" i="58"/>
  <c r="V13" i="58"/>
  <c r="R13" i="58"/>
  <c r="T13" i="58" s="1"/>
  <c r="J13" i="58"/>
  <c r="K13" i="58" s="1"/>
  <c r="G13" i="58"/>
  <c r="E13" i="58"/>
  <c r="AQ12" i="58"/>
  <c r="AH12" i="58"/>
  <c r="R12" i="58"/>
  <c r="S12" i="58" s="1"/>
  <c r="J12" i="58"/>
  <c r="K12" i="58" s="1"/>
  <c r="G12" i="58"/>
  <c r="E12" i="58"/>
  <c r="AQ11" i="58"/>
  <c r="AH11" i="58"/>
  <c r="R11" i="58"/>
  <c r="T11" i="58" s="1"/>
  <c r="J11" i="58"/>
  <c r="K11" i="58" s="1"/>
  <c r="G11" i="58"/>
  <c r="E11" i="58"/>
  <c r="AG8" i="58"/>
  <c r="S35" i="59" l="1"/>
  <c r="T35" i="59"/>
  <c r="AI35" i="59" s="1"/>
  <c r="AI32" i="58"/>
  <c r="AI19" i="58"/>
  <c r="I24" i="58"/>
  <c r="I28" i="58"/>
  <c r="AI31" i="58"/>
  <c r="I26" i="58"/>
  <c r="AI18" i="58"/>
  <c r="AI30" i="58"/>
  <c r="AI34" i="58"/>
  <c r="I22" i="58"/>
  <c r="S28" i="58"/>
  <c r="S29" i="58"/>
  <c r="I33" i="58"/>
  <c r="AQ35" i="58"/>
  <c r="S30" i="58"/>
  <c r="S31" i="58"/>
  <c r="I11" i="58"/>
  <c r="I12" i="58"/>
  <c r="I13" i="58"/>
  <c r="I14" i="58"/>
  <c r="I15" i="58"/>
  <c r="I16" i="58"/>
  <c r="S26" i="58"/>
  <c r="S27" i="58"/>
  <c r="I32" i="58"/>
  <c r="I30" i="58"/>
  <c r="S23" i="58"/>
  <c r="S22" i="58"/>
  <c r="S21" i="58"/>
  <c r="S20" i="58"/>
  <c r="I18" i="58"/>
  <c r="I19" i="58"/>
  <c r="I20" i="58"/>
  <c r="I17" i="58"/>
  <c r="AI15" i="58"/>
  <c r="AI13" i="58"/>
  <c r="AI24" i="58"/>
  <c r="AI28" i="58"/>
  <c r="AI29" i="58"/>
  <c r="AI20" i="58"/>
  <c r="AI21" i="58"/>
  <c r="AI22" i="58"/>
  <c r="AI23" i="58"/>
  <c r="AI25" i="58"/>
  <c r="AI26" i="58"/>
  <c r="AI27" i="58"/>
  <c r="AI11" i="58"/>
  <c r="S24" i="58"/>
  <c r="S25" i="58"/>
  <c r="S32" i="58"/>
  <c r="I23" i="58"/>
  <c r="I27" i="58"/>
  <c r="I31" i="58"/>
  <c r="I34" i="58"/>
  <c r="I21" i="58"/>
  <c r="I25" i="58"/>
  <c r="I29" i="58"/>
  <c r="AI33" i="58"/>
  <c r="S11" i="58"/>
  <c r="S19" i="58"/>
  <c r="T12" i="58"/>
  <c r="AI12" i="58" s="1"/>
  <c r="T14" i="58"/>
  <c r="AI14" i="58" s="1"/>
  <c r="T16" i="58"/>
  <c r="AI16" i="58" s="1"/>
  <c r="T17" i="58"/>
  <c r="AI17" i="58" s="1"/>
  <c r="S33" i="58"/>
  <c r="S34" i="58"/>
  <c r="R35" i="58"/>
  <c r="AH35" i="58"/>
  <c r="S13" i="58"/>
  <c r="S15" i="58"/>
  <c r="S18" i="58"/>
  <c r="R11" i="57"/>
  <c r="S11" i="57" s="1"/>
  <c r="S35" i="58" l="1"/>
  <c r="T35" i="58"/>
  <c r="AI35" i="58" s="1"/>
  <c r="AR35" i="57"/>
  <c r="AP35" i="57"/>
  <c r="AG35" i="57"/>
  <c r="Q35" i="57"/>
  <c r="P35" i="57"/>
  <c r="AQ34" i="57"/>
  <c r="AH34" i="57"/>
  <c r="V34" i="57"/>
  <c r="R34" i="57"/>
  <c r="S34" i="57" s="1"/>
  <c r="J34" i="57"/>
  <c r="I34" i="57" s="1"/>
  <c r="G34" i="57"/>
  <c r="E34" i="57"/>
  <c r="AQ33" i="57"/>
  <c r="AH33" i="57"/>
  <c r="V33" i="57"/>
  <c r="R33" i="57"/>
  <c r="S33" i="57" s="1"/>
  <c r="J33" i="57"/>
  <c r="K33" i="57" s="1"/>
  <c r="G33" i="57"/>
  <c r="E33" i="57"/>
  <c r="AW32" i="57"/>
  <c r="AQ32" i="57"/>
  <c r="AH32" i="57"/>
  <c r="V32" i="57"/>
  <c r="R32" i="57"/>
  <c r="T32" i="57" s="1"/>
  <c r="J32" i="57"/>
  <c r="K32" i="57" s="1"/>
  <c r="G32" i="57"/>
  <c r="E32" i="57"/>
  <c r="AQ31" i="57"/>
  <c r="AH31" i="57"/>
  <c r="V31" i="57"/>
  <c r="R31" i="57"/>
  <c r="T31" i="57" s="1"/>
  <c r="J31" i="57"/>
  <c r="K31" i="57" s="1"/>
  <c r="G31" i="57"/>
  <c r="E31" i="57"/>
  <c r="AQ30" i="57"/>
  <c r="AH30" i="57"/>
  <c r="V30" i="57"/>
  <c r="R30" i="57"/>
  <c r="T30" i="57" s="1"/>
  <c r="J30" i="57"/>
  <c r="K30" i="57" s="1"/>
  <c r="G30" i="57"/>
  <c r="E30" i="57"/>
  <c r="AQ29" i="57"/>
  <c r="AH29" i="57"/>
  <c r="V29" i="57"/>
  <c r="R29" i="57"/>
  <c r="T29" i="57" s="1"/>
  <c r="J29" i="57"/>
  <c r="K29" i="57" s="1"/>
  <c r="G29" i="57"/>
  <c r="E29" i="57"/>
  <c r="AQ28" i="57"/>
  <c r="AH28" i="57"/>
  <c r="V28" i="57"/>
  <c r="R28" i="57"/>
  <c r="T28" i="57" s="1"/>
  <c r="J28" i="57"/>
  <c r="K28" i="57" s="1"/>
  <c r="G28" i="57"/>
  <c r="E28" i="57"/>
  <c r="AQ27" i="57"/>
  <c r="AH27" i="57"/>
  <c r="V27" i="57"/>
  <c r="R27" i="57"/>
  <c r="T27" i="57" s="1"/>
  <c r="J27" i="57"/>
  <c r="K27" i="57" s="1"/>
  <c r="G27" i="57"/>
  <c r="E27" i="57"/>
  <c r="AQ26" i="57"/>
  <c r="AH26" i="57"/>
  <c r="V26" i="57"/>
  <c r="R26" i="57"/>
  <c r="T26" i="57" s="1"/>
  <c r="J26" i="57"/>
  <c r="K26" i="57" s="1"/>
  <c r="G26" i="57"/>
  <c r="E26" i="57"/>
  <c r="AQ25" i="57"/>
  <c r="AH25" i="57"/>
  <c r="V25" i="57"/>
  <c r="R25" i="57"/>
  <c r="T25" i="57" s="1"/>
  <c r="J25" i="57"/>
  <c r="K25" i="57" s="1"/>
  <c r="G25" i="57"/>
  <c r="E25" i="57"/>
  <c r="AQ24" i="57"/>
  <c r="AH24" i="57"/>
  <c r="V24" i="57"/>
  <c r="R24" i="57"/>
  <c r="T24" i="57" s="1"/>
  <c r="J24" i="57"/>
  <c r="K24" i="57" s="1"/>
  <c r="G24" i="57"/>
  <c r="E24" i="57"/>
  <c r="AQ23" i="57"/>
  <c r="AH23" i="57"/>
  <c r="V23" i="57"/>
  <c r="R23" i="57"/>
  <c r="T23" i="57" s="1"/>
  <c r="J23" i="57"/>
  <c r="K23" i="57" s="1"/>
  <c r="G23" i="57"/>
  <c r="E23" i="57"/>
  <c r="AQ22" i="57"/>
  <c r="AH22" i="57"/>
  <c r="V22" i="57"/>
  <c r="R22" i="57"/>
  <c r="T22" i="57" s="1"/>
  <c r="J22" i="57"/>
  <c r="K22" i="57" s="1"/>
  <c r="G22" i="57"/>
  <c r="E22" i="57"/>
  <c r="AQ21" i="57"/>
  <c r="AH21" i="57"/>
  <c r="V21" i="57"/>
  <c r="R21" i="57"/>
  <c r="T21" i="57" s="1"/>
  <c r="J21" i="57"/>
  <c r="K21" i="57" s="1"/>
  <c r="I21" i="57"/>
  <c r="G21" i="57"/>
  <c r="E21" i="57"/>
  <c r="AQ20" i="57"/>
  <c r="AH20" i="57"/>
  <c r="V20" i="57"/>
  <c r="R20" i="57"/>
  <c r="T20" i="57" s="1"/>
  <c r="J20" i="57"/>
  <c r="K20" i="57" s="1"/>
  <c r="I20" i="57"/>
  <c r="G20" i="57"/>
  <c r="E20" i="57"/>
  <c r="AQ19" i="57"/>
  <c r="AH19" i="57"/>
  <c r="V19" i="57"/>
  <c r="R19" i="57"/>
  <c r="T19" i="57" s="1"/>
  <c r="J19" i="57"/>
  <c r="K19" i="57" s="1"/>
  <c r="G19" i="57"/>
  <c r="E19" i="57"/>
  <c r="AQ18" i="57"/>
  <c r="AH18" i="57"/>
  <c r="V18" i="57"/>
  <c r="R18" i="57"/>
  <c r="T18" i="57" s="1"/>
  <c r="J18" i="57"/>
  <c r="K18" i="57" s="1"/>
  <c r="G18" i="57"/>
  <c r="E18" i="57"/>
  <c r="AQ17" i="57"/>
  <c r="AH17" i="57"/>
  <c r="V17" i="57"/>
  <c r="R17" i="57"/>
  <c r="T17" i="57" s="1"/>
  <c r="J17" i="57"/>
  <c r="K17" i="57" s="1"/>
  <c r="G17" i="57"/>
  <c r="E17" i="57"/>
  <c r="AQ16" i="57"/>
  <c r="AH16" i="57"/>
  <c r="V16" i="57"/>
  <c r="R16" i="57"/>
  <c r="T16" i="57" s="1"/>
  <c r="J16" i="57"/>
  <c r="K16" i="57" s="1"/>
  <c r="G16" i="57"/>
  <c r="E16" i="57"/>
  <c r="AQ15" i="57"/>
  <c r="AH15" i="57"/>
  <c r="V15" i="57"/>
  <c r="R15" i="57"/>
  <c r="S15" i="57" s="1"/>
  <c r="J15" i="57"/>
  <c r="K15" i="57" s="1"/>
  <c r="G15" i="57"/>
  <c r="E15" i="57"/>
  <c r="AQ14" i="57"/>
  <c r="AH14" i="57"/>
  <c r="V14" i="57"/>
  <c r="R14" i="57"/>
  <c r="T14" i="57" s="1"/>
  <c r="J14" i="57"/>
  <c r="K14" i="57" s="1"/>
  <c r="G14" i="57"/>
  <c r="E14" i="57"/>
  <c r="AQ13" i="57"/>
  <c r="AH13" i="57"/>
  <c r="V13" i="57"/>
  <c r="R13" i="57"/>
  <c r="S13" i="57" s="1"/>
  <c r="J13" i="57"/>
  <c r="K13" i="57" s="1"/>
  <c r="G13" i="57"/>
  <c r="E13" i="57"/>
  <c r="AQ12" i="57"/>
  <c r="AH12" i="57"/>
  <c r="V12" i="57"/>
  <c r="R12" i="57"/>
  <c r="T12" i="57" s="1"/>
  <c r="J12" i="57"/>
  <c r="K12" i="57" s="1"/>
  <c r="G12" i="57"/>
  <c r="E12" i="57"/>
  <c r="AQ11" i="57"/>
  <c r="AH11" i="57"/>
  <c r="V11" i="57"/>
  <c r="J11" i="57"/>
  <c r="K11" i="57" s="1"/>
  <c r="G11" i="57"/>
  <c r="E11" i="57"/>
  <c r="AG8" i="57"/>
  <c r="I12" i="57" l="1"/>
  <c r="I13" i="57"/>
  <c r="I14" i="57"/>
  <c r="I15" i="57"/>
  <c r="I16" i="57"/>
  <c r="I17" i="57"/>
  <c r="I18" i="57"/>
  <c r="I19" i="57"/>
  <c r="AI32" i="57"/>
  <c r="I26" i="57"/>
  <c r="I27" i="57"/>
  <c r="I28" i="57"/>
  <c r="I29" i="57"/>
  <c r="I33" i="57"/>
  <c r="I11" i="57"/>
  <c r="AI31" i="57"/>
  <c r="AI30" i="57"/>
  <c r="S29" i="57"/>
  <c r="S25" i="57"/>
  <c r="I32" i="57"/>
  <c r="I31" i="57"/>
  <c r="I30" i="57"/>
  <c r="S21" i="57"/>
  <c r="AI20" i="57"/>
  <c r="AI19" i="57"/>
  <c r="AI18" i="57"/>
  <c r="AI16" i="57"/>
  <c r="AI17" i="57"/>
  <c r="S17" i="57"/>
  <c r="AI14" i="57"/>
  <c r="AI12" i="57"/>
  <c r="K34" i="57"/>
  <c r="I22" i="57"/>
  <c r="I23" i="57"/>
  <c r="I24" i="57"/>
  <c r="I25" i="57"/>
  <c r="AQ35" i="57"/>
  <c r="AI21" i="57"/>
  <c r="AH35" i="57"/>
  <c r="AI23" i="57"/>
  <c r="AI24" i="57"/>
  <c r="AI25" i="57"/>
  <c r="AI22" i="57"/>
  <c r="AI26" i="57"/>
  <c r="AI27" i="57"/>
  <c r="AI28" i="57"/>
  <c r="AI29" i="57"/>
  <c r="S18" i="57"/>
  <c r="S26" i="57"/>
  <c r="R35" i="57"/>
  <c r="S23" i="57"/>
  <c r="S16" i="57"/>
  <c r="S20" i="57"/>
  <c r="S24" i="57"/>
  <c r="S28" i="57"/>
  <c r="S32" i="57"/>
  <c r="S22" i="57"/>
  <c r="S30" i="57"/>
  <c r="S19" i="57"/>
  <c r="S27" i="57"/>
  <c r="S31" i="57"/>
  <c r="AI15" i="57"/>
  <c r="T11" i="57"/>
  <c r="T13" i="57"/>
  <c r="AI13" i="57" s="1"/>
  <c r="T15" i="57"/>
  <c r="T33" i="57"/>
  <c r="AI33" i="57" s="1"/>
  <c r="T34" i="57"/>
  <c r="AI34" i="57" s="1"/>
  <c r="S12" i="57"/>
  <c r="S14" i="57"/>
  <c r="V16" i="56"/>
  <c r="V17" i="56"/>
  <c r="V18" i="56"/>
  <c r="V19" i="56"/>
  <c r="V20" i="56"/>
  <c r="V21" i="56"/>
  <c r="V22" i="56"/>
  <c r="V23" i="56"/>
  <c r="V24" i="56"/>
  <c r="V25" i="56"/>
  <c r="V26" i="56"/>
  <c r="V27" i="56"/>
  <c r="V28" i="56"/>
  <c r="V29" i="56"/>
  <c r="V30" i="56"/>
  <c r="V31" i="56"/>
  <c r="V32" i="56"/>
  <c r="V33" i="56"/>
  <c r="V34" i="56"/>
  <c r="S35" i="57" l="1"/>
  <c r="T35" i="57"/>
  <c r="AI35" i="57" s="1"/>
  <c r="AI11" i="57"/>
  <c r="AH11" i="56"/>
  <c r="V34" i="54" l="1"/>
  <c r="V33" i="54"/>
  <c r="V32" i="54"/>
  <c r="V31" i="54" l="1"/>
  <c r="V30" i="54"/>
  <c r="V29" i="54"/>
  <c r="V28" i="54"/>
  <c r="V27" i="54"/>
  <c r="V26" i="54"/>
  <c r="V25" i="54"/>
  <c r="V24" i="54"/>
  <c r="V23" i="54" l="1"/>
  <c r="V22" i="54"/>
  <c r="V21" i="54"/>
  <c r="V20" i="54"/>
  <c r="V19" i="54"/>
  <c r="V18" i="54"/>
  <c r="V17" i="54"/>
  <c r="V16" i="54"/>
  <c r="AR35" i="56" l="1"/>
  <c r="AP35" i="56"/>
  <c r="AG35" i="56"/>
  <c r="Q35" i="56"/>
  <c r="P35" i="56"/>
  <c r="AQ34" i="56"/>
  <c r="AH34" i="56"/>
  <c r="R34" i="56"/>
  <c r="S34" i="56" s="1"/>
  <c r="J34" i="56"/>
  <c r="K34" i="56" s="1"/>
  <c r="G34" i="56"/>
  <c r="E34" i="56"/>
  <c r="AQ33" i="56"/>
  <c r="AH33" i="56"/>
  <c r="R33" i="56"/>
  <c r="S33" i="56" s="1"/>
  <c r="J33" i="56"/>
  <c r="K33" i="56" s="1"/>
  <c r="G33" i="56"/>
  <c r="E33" i="56"/>
  <c r="AW32" i="56"/>
  <c r="AQ32" i="56"/>
  <c r="AH32" i="56"/>
  <c r="R32" i="56"/>
  <c r="T32" i="56" s="1"/>
  <c r="J32" i="56"/>
  <c r="I32" i="56" s="1"/>
  <c r="G32" i="56"/>
  <c r="E32" i="56"/>
  <c r="AQ31" i="56"/>
  <c r="AH31" i="56"/>
  <c r="R31" i="56"/>
  <c r="T31" i="56" s="1"/>
  <c r="J31" i="56"/>
  <c r="K31" i="56" s="1"/>
  <c r="G31" i="56"/>
  <c r="E31" i="56"/>
  <c r="AQ30" i="56"/>
  <c r="AH30" i="56"/>
  <c r="R30" i="56"/>
  <c r="T30" i="56" s="1"/>
  <c r="J30" i="56"/>
  <c r="I30" i="56" s="1"/>
  <c r="G30" i="56"/>
  <c r="E30" i="56"/>
  <c r="AQ29" i="56"/>
  <c r="AH29" i="56"/>
  <c r="R29" i="56"/>
  <c r="S29" i="56" s="1"/>
  <c r="J29" i="56"/>
  <c r="K29" i="56" s="1"/>
  <c r="G29" i="56"/>
  <c r="E29" i="56"/>
  <c r="AQ28" i="56"/>
  <c r="AH28" i="56"/>
  <c r="R28" i="56"/>
  <c r="T28" i="56" s="1"/>
  <c r="J28" i="56"/>
  <c r="K28" i="56" s="1"/>
  <c r="G28" i="56"/>
  <c r="E28" i="56"/>
  <c r="AQ27" i="56"/>
  <c r="AH27" i="56"/>
  <c r="R27" i="56"/>
  <c r="S27" i="56" s="1"/>
  <c r="J27" i="56"/>
  <c r="K27" i="56" s="1"/>
  <c r="G27" i="56"/>
  <c r="E27" i="56"/>
  <c r="AQ26" i="56"/>
  <c r="AH26" i="56"/>
  <c r="R26" i="56"/>
  <c r="T26" i="56" s="1"/>
  <c r="J26" i="56"/>
  <c r="K26" i="56" s="1"/>
  <c r="G26" i="56"/>
  <c r="E26" i="56"/>
  <c r="AQ25" i="56"/>
  <c r="AH25" i="56"/>
  <c r="R25" i="56"/>
  <c r="S25" i="56" s="1"/>
  <c r="J25" i="56"/>
  <c r="I25" i="56" s="1"/>
  <c r="G25" i="56"/>
  <c r="E25" i="56"/>
  <c r="AQ24" i="56"/>
  <c r="AH24" i="56"/>
  <c r="R24" i="56"/>
  <c r="S24" i="56" s="1"/>
  <c r="J24" i="56"/>
  <c r="K24" i="56" s="1"/>
  <c r="G24" i="56"/>
  <c r="E24" i="56"/>
  <c r="AQ23" i="56"/>
  <c r="AH23" i="56"/>
  <c r="R23" i="56"/>
  <c r="T23" i="56" s="1"/>
  <c r="J23" i="56"/>
  <c r="K23" i="56" s="1"/>
  <c r="G23" i="56"/>
  <c r="E23" i="56"/>
  <c r="AQ22" i="56"/>
  <c r="AH22" i="56"/>
  <c r="R22" i="56"/>
  <c r="T22" i="56" s="1"/>
  <c r="J22" i="56"/>
  <c r="K22" i="56" s="1"/>
  <c r="G22" i="56"/>
  <c r="E22" i="56"/>
  <c r="AQ21" i="56"/>
  <c r="AH21" i="56"/>
  <c r="R21" i="56"/>
  <c r="S21" i="56" s="1"/>
  <c r="J21" i="56"/>
  <c r="I21" i="56" s="1"/>
  <c r="G21" i="56"/>
  <c r="E21" i="56"/>
  <c r="AQ20" i="56"/>
  <c r="AH20" i="56"/>
  <c r="R20" i="56"/>
  <c r="T20" i="56" s="1"/>
  <c r="J20" i="56"/>
  <c r="K20" i="56" s="1"/>
  <c r="G20" i="56"/>
  <c r="E20" i="56"/>
  <c r="AQ19" i="56"/>
  <c r="AH19" i="56"/>
  <c r="R19" i="56"/>
  <c r="T19" i="56" s="1"/>
  <c r="J19" i="56"/>
  <c r="K19" i="56" s="1"/>
  <c r="G19" i="56"/>
  <c r="E19" i="56"/>
  <c r="AQ18" i="56"/>
  <c r="AH18" i="56"/>
  <c r="R18" i="56"/>
  <c r="T18" i="56" s="1"/>
  <c r="J18" i="56"/>
  <c r="K18" i="56" s="1"/>
  <c r="G18" i="56"/>
  <c r="E18" i="56"/>
  <c r="AQ17" i="56"/>
  <c r="AH17" i="56"/>
  <c r="R17" i="56"/>
  <c r="S17" i="56" s="1"/>
  <c r="J17" i="56"/>
  <c r="I17" i="56" s="1"/>
  <c r="G17" i="56"/>
  <c r="E17" i="56"/>
  <c r="AQ16" i="56"/>
  <c r="AH16" i="56"/>
  <c r="R16" i="56"/>
  <c r="S16" i="56" s="1"/>
  <c r="J16" i="56"/>
  <c r="K16" i="56" s="1"/>
  <c r="G16" i="56"/>
  <c r="E16" i="56"/>
  <c r="AQ15" i="56"/>
  <c r="AH15" i="56"/>
  <c r="V15" i="56"/>
  <c r="R15" i="56"/>
  <c r="T15" i="56" s="1"/>
  <c r="J15" i="56"/>
  <c r="K15" i="56" s="1"/>
  <c r="G15" i="56"/>
  <c r="E15" i="56"/>
  <c r="AQ14" i="56"/>
  <c r="AH14" i="56"/>
  <c r="V14" i="56"/>
  <c r="R14" i="56"/>
  <c r="S14" i="56" s="1"/>
  <c r="J14" i="56"/>
  <c r="K14" i="56" s="1"/>
  <c r="G14" i="56"/>
  <c r="E14" i="56"/>
  <c r="AQ13" i="56"/>
  <c r="AH13" i="56"/>
  <c r="V13" i="56"/>
  <c r="R13" i="56"/>
  <c r="T13" i="56" s="1"/>
  <c r="J13" i="56"/>
  <c r="K13" i="56" s="1"/>
  <c r="G13" i="56"/>
  <c r="E13" i="56"/>
  <c r="AQ12" i="56"/>
  <c r="AH12" i="56"/>
  <c r="V12" i="56"/>
  <c r="R12" i="56"/>
  <c r="T12" i="56" s="1"/>
  <c r="J12" i="56"/>
  <c r="K12" i="56" s="1"/>
  <c r="G12" i="56"/>
  <c r="E12" i="56"/>
  <c r="AQ11" i="56"/>
  <c r="V11" i="56"/>
  <c r="R11" i="56"/>
  <c r="T11" i="56" s="1"/>
  <c r="J11" i="56"/>
  <c r="K11" i="56" s="1"/>
  <c r="G11" i="56"/>
  <c r="E11" i="56"/>
  <c r="AG8" i="56"/>
  <c r="AI15" i="56" l="1"/>
  <c r="I23" i="56"/>
  <c r="AI31" i="56"/>
  <c r="I33" i="56"/>
  <c r="I18" i="56"/>
  <c r="T24" i="56"/>
  <c r="AI24" i="56" s="1"/>
  <c r="AI19" i="56"/>
  <c r="I19" i="56"/>
  <c r="I24" i="56"/>
  <c r="T33" i="56"/>
  <c r="K30" i="56"/>
  <c r="AI26" i="56"/>
  <c r="S20" i="56"/>
  <c r="T21" i="56"/>
  <c r="AI21" i="56" s="1"/>
  <c r="I12" i="56"/>
  <c r="I13" i="56"/>
  <c r="I14" i="56"/>
  <c r="I15" i="56"/>
  <c r="I16" i="56"/>
  <c r="I20" i="56"/>
  <c r="I22" i="56"/>
  <c r="I26" i="56"/>
  <c r="S32" i="56"/>
  <c r="T16" i="56"/>
  <c r="AI16" i="56" s="1"/>
  <c r="S28" i="56"/>
  <c r="T29" i="56"/>
  <c r="AI29" i="56" s="1"/>
  <c r="S31" i="56"/>
  <c r="I11" i="56"/>
  <c r="AQ35" i="56"/>
  <c r="AI23" i="56"/>
  <c r="T25" i="56"/>
  <c r="AI25" i="56" s="1"/>
  <c r="I28" i="56"/>
  <c r="I31" i="56"/>
  <c r="AI32" i="56"/>
  <c r="T34" i="56"/>
  <c r="AI34" i="56" s="1"/>
  <c r="I27" i="56"/>
  <c r="AI28" i="56"/>
  <c r="AI33" i="56"/>
  <c r="T17" i="56"/>
  <c r="AI17" i="56" s="1"/>
  <c r="AI22" i="56"/>
  <c r="AI20" i="56"/>
  <c r="T14" i="56"/>
  <c r="AI14" i="56" s="1"/>
  <c r="S15" i="56"/>
  <c r="S13" i="56"/>
  <c r="AI13" i="56"/>
  <c r="AI12" i="56"/>
  <c r="S11" i="56"/>
  <c r="S12" i="56"/>
  <c r="AI11" i="56"/>
  <c r="AI18" i="56"/>
  <c r="AI30" i="56"/>
  <c r="K17" i="56"/>
  <c r="S19" i="56"/>
  <c r="K21" i="56"/>
  <c r="K25" i="56"/>
  <c r="S18" i="56"/>
  <c r="S22" i="56"/>
  <c r="S26" i="56"/>
  <c r="T27" i="56"/>
  <c r="AI27" i="56" s="1"/>
  <c r="S30" i="56"/>
  <c r="K32" i="56"/>
  <c r="R35" i="56"/>
  <c r="AH35" i="56"/>
  <c r="I29" i="56"/>
  <c r="I34" i="56"/>
  <c r="S23" i="56"/>
  <c r="AR35" i="54"/>
  <c r="AG35" i="54"/>
  <c r="Q35" i="54"/>
  <c r="P35" i="54"/>
  <c r="AQ34" i="54"/>
  <c r="AH34" i="54"/>
  <c r="R34" i="54"/>
  <c r="S34" i="54" s="1"/>
  <c r="J34" i="54"/>
  <c r="K34" i="54" s="1"/>
  <c r="G34" i="54"/>
  <c r="E34" i="54"/>
  <c r="AQ33" i="54"/>
  <c r="AH33" i="54"/>
  <c r="R33" i="54"/>
  <c r="S33" i="54" s="1"/>
  <c r="J33" i="54"/>
  <c r="K33" i="54" s="1"/>
  <c r="G33" i="54"/>
  <c r="E33" i="54"/>
  <c r="AW32" i="54"/>
  <c r="AQ32" i="54"/>
  <c r="AH32" i="54"/>
  <c r="R32" i="54"/>
  <c r="S32" i="54" s="1"/>
  <c r="J32" i="54"/>
  <c r="K32" i="54" s="1"/>
  <c r="G32" i="54"/>
  <c r="E32" i="54"/>
  <c r="AQ31" i="54"/>
  <c r="AH31" i="54"/>
  <c r="R31" i="54"/>
  <c r="T31" i="54" s="1"/>
  <c r="J31" i="54"/>
  <c r="K31" i="54" s="1"/>
  <c r="G31" i="54"/>
  <c r="E31" i="54"/>
  <c r="AQ30" i="54"/>
  <c r="AH30" i="54"/>
  <c r="R30" i="54"/>
  <c r="T30" i="54" s="1"/>
  <c r="J30" i="54"/>
  <c r="K30" i="54" s="1"/>
  <c r="G30" i="54"/>
  <c r="E30" i="54"/>
  <c r="AQ29" i="54"/>
  <c r="AH29" i="54"/>
  <c r="R29" i="54"/>
  <c r="S29" i="54" s="1"/>
  <c r="J29" i="54"/>
  <c r="K29" i="54" s="1"/>
  <c r="G29" i="54"/>
  <c r="E29" i="54"/>
  <c r="AQ28" i="54"/>
  <c r="AH28" i="54"/>
  <c r="R28" i="54"/>
  <c r="S28" i="54" s="1"/>
  <c r="J28" i="54"/>
  <c r="K28" i="54" s="1"/>
  <c r="G28" i="54"/>
  <c r="E28" i="54"/>
  <c r="AQ27" i="54"/>
  <c r="AH27" i="54"/>
  <c r="R27" i="54"/>
  <c r="S27" i="54" s="1"/>
  <c r="J27" i="54"/>
  <c r="K27" i="54" s="1"/>
  <c r="I27" i="54"/>
  <c r="G27" i="54"/>
  <c r="E27" i="54"/>
  <c r="AQ26" i="54"/>
  <c r="AH26" i="54"/>
  <c r="R26" i="54"/>
  <c r="T26" i="54" s="1"/>
  <c r="J26" i="54"/>
  <c r="K26" i="54" s="1"/>
  <c r="G26" i="54"/>
  <c r="E26" i="54"/>
  <c r="AQ25" i="54"/>
  <c r="AH25" i="54"/>
  <c r="R25" i="54"/>
  <c r="S25" i="54" s="1"/>
  <c r="J25" i="54"/>
  <c r="K25" i="54" s="1"/>
  <c r="G25" i="54"/>
  <c r="E25" i="54"/>
  <c r="AQ24" i="54"/>
  <c r="AH24" i="54"/>
  <c r="R24" i="54"/>
  <c r="S24" i="54" s="1"/>
  <c r="J24" i="54"/>
  <c r="K24" i="54" s="1"/>
  <c r="G24" i="54"/>
  <c r="E24" i="54"/>
  <c r="AQ23" i="54"/>
  <c r="AH23" i="54"/>
  <c r="R23" i="54"/>
  <c r="S23" i="54" s="1"/>
  <c r="J23" i="54"/>
  <c r="K23" i="54" s="1"/>
  <c r="G23" i="54"/>
  <c r="E23" i="54"/>
  <c r="AQ22" i="54"/>
  <c r="AH22" i="54"/>
  <c r="R22" i="54"/>
  <c r="T22" i="54" s="1"/>
  <c r="J22" i="54"/>
  <c r="K22" i="54" s="1"/>
  <c r="G22" i="54"/>
  <c r="E22" i="54"/>
  <c r="AQ21" i="54"/>
  <c r="AH21" i="54"/>
  <c r="R21" i="54"/>
  <c r="S21" i="54" s="1"/>
  <c r="J21" i="54"/>
  <c r="K21" i="54" s="1"/>
  <c r="G21" i="54"/>
  <c r="E21" i="54"/>
  <c r="AQ20" i="54"/>
  <c r="AH20" i="54"/>
  <c r="R20" i="54"/>
  <c r="S20" i="54" s="1"/>
  <c r="J20" i="54"/>
  <c r="K20" i="54" s="1"/>
  <c r="G20" i="54"/>
  <c r="E20" i="54"/>
  <c r="AQ19" i="54"/>
  <c r="AH19" i="54"/>
  <c r="R19" i="54"/>
  <c r="T19" i="54" s="1"/>
  <c r="J19" i="54"/>
  <c r="K19" i="54" s="1"/>
  <c r="G19" i="54"/>
  <c r="E19" i="54"/>
  <c r="AQ18" i="54"/>
  <c r="R18" i="54"/>
  <c r="T18" i="54" s="1"/>
  <c r="J18" i="54"/>
  <c r="K18" i="54" s="1"/>
  <c r="G18" i="54"/>
  <c r="E18" i="54"/>
  <c r="AQ17" i="54"/>
  <c r="AH17" i="54"/>
  <c r="R17" i="54"/>
  <c r="T17" i="54" s="1"/>
  <c r="J17" i="54"/>
  <c r="K17" i="54" s="1"/>
  <c r="G17" i="54"/>
  <c r="E17" i="54"/>
  <c r="AQ16" i="54"/>
  <c r="AH16" i="54"/>
  <c r="R16" i="54"/>
  <c r="S16" i="54" s="1"/>
  <c r="J16" i="54"/>
  <c r="K16" i="54" s="1"/>
  <c r="G16" i="54"/>
  <c r="E16" i="54"/>
  <c r="AQ15" i="54"/>
  <c r="AH15" i="54"/>
  <c r="V15" i="54"/>
  <c r="R15" i="54"/>
  <c r="S15" i="54" s="1"/>
  <c r="J15" i="54"/>
  <c r="K15" i="54" s="1"/>
  <c r="G15" i="54"/>
  <c r="E15" i="54"/>
  <c r="AQ14" i="54"/>
  <c r="AH14" i="54"/>
  <c r="V14" i="54"/>
  <c r="R14" i="54"/>
  <c r="S14" i="54" s="1"/>
  <c r="J14" i="54"/>
  <c r="K14" i="54" s="1"/>
  <c r="G14" i="54"/>
  <c r="E14" i="54"/>
  <c r="AQ13" i="54"/>
  <c r="AH13" i="54"/>
  <c r="V13" i="54"/>
  <c r="R13" i="54"/>
  <c r="S13" i="54" s="1"/>
  <c r="J13" i="54"/>
  <c r="K13" i="54" s="1"/>
  <c r="G13" i="54"/>
  <c r="E13" i="54"/>
  <c r="AQ12" i="54"/>
  <c r="AH12" i="54"/>
  <c r="V12" i="54"/>
  <c r="R12" i="54"/>
  <c r="S12" i="54" s="1"/>
  <c r="J12" i="54"/>
  <c r="K12" i="54" s="1"/>
  <c r="G12" i="54"/>
  <c r="E12" i="54"/>
  <c r="AH11" i="54"/>
  <c r="V11" i="54"/>
  <c r="J11" i="54"/>
  <c r="K11" i="54" s="1"/>
  <c r="G11" i="54"/>
  <c r="E11" i="54"/>
  <c r="AP35" i="54"/>
  <c r="R11" i="54"/>
  <c r="AG8" i="54"/>
  <c r="I19" i="54" l="1"/>
  <c r="I29" i="54"/>
  <c r="AI30" i="54"/>
  <c r="T35" i="56"/>
  <c r="AI35" i="56" s="1"/>
  <c r="S35" i="56"/>
  <c r="I23" i="54"/>
  <c r="I22" i="54"/>
  <c r="T23" i="54"/>
  <c r="I25" i="54"/>
  <c r="I21" i="54"/>
  <c r="AI18" i="54"/>
  <c r="AI22" i="54"/>
  <c r="T24" i="54"/>
  <c r="AI24" i="54" s="1"/>
  <c r="I26" i="54"/>
  <c r="I30" i="54"/>
  <c r="T27" i="54"/>
  <c r="AI27" i="54" s="1"/>
  <c r="S19" i="54"/>
  <c r="T20" i="54"/>
  <c r="T12" i="54"/>
  <c r="AI12" i="54" s="1"/>
  <c r="T14" i="54"/>
  <c r="AI14" i="54" s="1"/>
  <c r="T15" i="54"/>
  <c r="AI15" i="54" s="1"/>
  <c r="AI20" i="54"/>
  <c r="S31" i="54"/>
  <c r="T32" i="54"/>
  <c r="T33" i="54"/>
  <c r="AI33" i="54" s="1"/>
  <c r="I17" i="54"/>
  <c r="I18" i="54"/>
  <c r="AI19" i="54"/>
  <c r="AI26" i="54"/>
  <c r="T28" i="54"/>
  <c r="AI28" i="54" s="1"/>
  <c r="I31" i="54"/>
  <c r="AI32" i="54"/>
  <c r="I34" i="54"/>
  <c r="AI31" i="54"/>
  <c r="AH35" i="54"/>
  <c r="T13" i="54"/>
  <c r="AI13" i="54" s="1"/>
  <c r="T16" i="54"/>
  <c r="AI16" i="54" s="1"/>
  <c r="AI23" i="54"/>
  <c r="AI17" i="54"/>
  <c r="T11" i="54"/>
  <c r="AI11" i="54" s="1"/>
  <c r="R35" i="54"/>
  <c r="S11" i="54"/>
  <c r="AQ11" i="54"/>
  <c r="AQ35" i="54" s="1"/>
  <c r="S17" i="54"/>
  <c r="I11" i="54"/>
  <c r="I12" i="54"/>
  <c r="I13" i="54"/>
  <c r="I14" i="54"/>
  <c r="I15" i="54"/>
  <c r="I16" i="54"/>
  <c r="I20" i="54"/>
  <c r="T21" i="54"/>
  <c r="AI21" i="54" s="1"/>
  <c r="I24" i="54"/>
  <c r="T25" i="54"/>
  <c r="AI25" i="54" s="1"/>
  <c r="I28" i="54"/>
  <c r="T29" i="54"/>
  <c r="AI29" i="54" s="1"/>
  <c r="I32" i="54"/>
  <c r="I33" i="54"/>
  <c r="T34" i="54"/>
  <c r="AI34" i="54" s="1"/>
  <c r="S18" i="54"/>
  <c r="S22" i="54"/>
  <c r="S26" i="54"/>
  <c r="S30" i="54"/>
  <c r="T35" i="54" l="1"/>
  <c r="AI35" i="54" s="1"/>
  <c r="S35" i="54"/>
</calcChain>
</file>

<file path=xl/sharedStrings.xml><?xml version="1.0" encoding="utf-8"?>
<sst xmlns="http://schemas.openxmlformats.org/spreadsheetml/2006/main" count="11562" uniqueCount="326">
  <si>
    <t>ENGINEER / OPERATOR ON DUTY</t>
  </si>
  <si>
    <t>BDOM DAILY OPERATION REPORT</t>
  </si>
  <si>
    <t>6am - 2pm</t>
  </si>
  <si>
    <t xml:space="preserve"> ORLANDO L. OCAMPO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</si>
  <si>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</si>
  <si>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</si>
  <si>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</si>
  <si>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</si>
  <si>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</si>
  <si>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</si>
  <si>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</si>
  <si>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</si>
  <si>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</si>
  <si>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</si>
  <si>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</si>
  <si>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</si>
  <si>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</si>
  <si>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</si>
  <si>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</si>
  <si>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</si>
  <si>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</si>
  <si>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</si>
  <si>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</si>
  <si>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</si>
  <si>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</si>
  <si>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</si>
  <si>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</si>
  <si>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</si>
  <si>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</si>
  <si>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</si>
  <si>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</si>
  <si>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</si>
  <si>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</si>
  <si>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</si>
  <si>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</si>
  <si>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</si>
  <si>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</si>
  <si>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</si>
  <si>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</si>
  <si>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</si>
  <si>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</si>
  <si>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</si>
  <si>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</si>
  <si>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</si>
  <si>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</si>
  <si>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</si>
  <si>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</si>
  <si>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</si>
  <si>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</si>
  <si>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</si>
  <si>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</si>
  <si>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</si>
  <si>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</si>
  <si>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</si>
  <si>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</si>
  <si>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</si>
  <si>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</si>
  <si>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</si>
  <si>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</si>
  <si>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</si>
  <si>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</si>
  <si>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</si>
  <si>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</si>
  <si>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</si>
  <si>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</si>
  <si>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</si>
  <si>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</si>
  <si>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</si>
  <si>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</si>
  <si>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</si>
  <si>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</si>
  <si>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</si>
  <si>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</si>
  <si>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</si>
  <si>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</si>
  <si>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</si>
  <si>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</si>
  <si>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</si>
  <si>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</si>
  <si>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</si>
  <si>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</si>
  <si>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</si>
  <si>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</si>
  <si>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</si>
  <si>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</si>
  <si>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</si>
  <si>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</si>
  <si>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</si>
  <si>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</si>
  <si>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</si>
  <si>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</si>
  <si>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</si>
  <si>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</si>
  <si>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</si>
  <si>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</si>
  <si>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</si>
  <si>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</si>
  <si>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</si>
  <si>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</si>
  <si>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</si>
  <si>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</si>
  <si>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</si>
  <si>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</si>
  <si>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</si>
  <si>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</si>
  <si>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</si>
  <si>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</si>
  <si>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</si>
  <si>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</si>
  <si>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</si>
  <si>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</si>
  <si>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</si>
  <si>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</si>
  <si>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</si>
  <si>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</si>
  <si>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</si>
  <si>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</si>
  <si>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</si>
  <si>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</si>
  <si>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</si>
  <si>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</si>
  <si>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</si>
  <si>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</si>
  <si>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</si>
  <si>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</si>
  <si>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 xml:space="preserve"> XCV1 OPENING INCREASED TO 35 %  VALVE OPENING @ 12:01 AM FOR REFILLING</t>
  </si>
  <si>
    <t>Convert Flowrate (Enter Unit and Value)</t>
  </si>
  <si>
    <t>TARGET DISCHARGE PRESSURE SET TO  68 PSI @ 5:01 AM AS PER SCHEDULE</t>
  </si>
  <si>
    <t>TARGET DISCHARGE PRESSURE SET TO  83 PSI @ 6:01 AM AS PER SCHEDULE</t>
  </si>
  <si>
    <t>BP2 - STARTED @ 6:01 AM TO MEET 83 PSI TARGET PRESSURE</t>
  </si>
  <si>
    <t>TARGET DISCHARGE PRESSURE SET TO  78 PSI @ 12:01 PM AS PER SCHEDULE</t>
  </si>
  <si>
    <t>CONDUCTED MONITORING @ MAGALLANES- ONLINE BOOSTER @ 1:30 PM, NORMAL OPERATION</t>
  </si>
  <si>
    <t>SP2 - STOPPED @ 10:01 PM DUE TO EXCESS CAPACITY</t>
  </si>
  <si>
    <t>XCV1 - OPENED (25%) @ 10:01 PM FOR REFILLING</t>
  </si>
  <si>
    <t>NORMAL OPERATION</t>
  </si>
  <si>
    <t>Additional 3 psi to target discharge pressure from 12:01 am to 5am as per request of Engr.Edmundo Llagas Jr (SPM-South), due to shifting of WSR and Posadas Influence area.</t>
  </si>
  <si>
    <t>2B</t>
  </si>
  <si>
    <t>RANDY O. REGENCIA</t>
  </si>
  <si>
    <t>REIVIN M. MALLARI</t>
  </si>
  <si>
    <t>ALEXANDER CABREROS</t>
  </si>
  <si>
    <t>DENNIS L. GUANZON</t>
  </si>
  <si>
    <t>O. OCAMPO / A. CABREROS</t>
  </si>
  <si>
    <t>Target Discharge Pressure set to 66 psi @ 12:01 am as per request of Engr.Edmundo Llagas Jr (SPM-South)</t>
  </si>
  <si>
    <t>CONDUCTED MONITORING @ MAGALLANES- ONLINE BOOSTER @ 6:30 AM, NORMAL OPERATION</t>
  </si>
  <si>
    <t>SP2 - STARTED @ 6:01 AM TO MEET 83 PSI TARGET PRESSURE</t>
  </si>
  <si>
    <t>2B+1S</t>
  </si>
  <si>
    <t>3B+1S</t>
  </si>
  <si>
    <t>XCV1 CLOSED @ 4:15 AM,WATER  ELEVATION 9.5M</t>
  </si>
  <si>
    <t>Target Discharge Pressure set to 81 psi @ 12:01 pm as per request of Engr.Edmundo Llagas Jr (SPM-South)</t>
  </si>
  <si>
    <t>CONDUCTED MONITORING @ MAGALLANES- ONLINE BOOSTER @ 3:25 PM, NORMAL OPERATION</t>
  </si>
  <si>
    <t>Target Discharge Pressure set to 78 psi @ 5:01 pm as per request of Engr.Edmundo Llagas Jr (SPM-South)</t>
  </si>
  <si>
    <t>BP2 - STOPPED @ 5:01 PM DUE TO EXCESS CAPACITY</t>
  </si>
  <si>
    <t>Target Discharge Pressure set to 76 psi @ 7:01 pm as per request of Engr.Edmundo Llagas Jr (SPM-South)</t>
  </si>
  <si>
    <t>Target Discharge Pressure set to 66 psi @ 10:01 pm as per request of Engr Edmundo Llagas Jr (SPM-South)</t>
  </si>
  <si>
    <t>CONDUCTED MONITORING @ MAGALLANES- ONLINE BOOSTER @ 9:40 PM, NORMAL OPERATION</t>
  </si>
  <si>
    <t>Additional 3 psi to target discharge pressure @ 10:01 pm to 5am (AUGUST 2) as per request of Engr. Edmundo Llagas Jr (SPM-South), due to shifting of WSR and Posadas Influence area.</t>
  </si>
  <si>
    <t>XCV1 CLOSED @ 4:00 AM,WATER  ELEVATION 9.5M</t>
  </si>
  <si>
    <t>CONDUCTED MONITORING @ MAGALLANES- ONLINE BOOSTER @ 7:15 AM, NORMAL OPERATION</t>
  </si>
  <si>
    <t>BP2 - STARTED @ 7:01 AM TO MEET 83 PSI TARGET PRESSURE</t>
  </si>
  <si>
    <t>SP2 - STARTED @ 7:38 AM TO M 83 PSI TARGET PRESSURE</t>
  </si>
  <si>
    <t>BP2 - STOPPED @ 8:01 PM DUE TO EXCESS CAPACITY</t>
  </si>
  <si>
    <t>XCV 4 - OPENNED @ 2:00 PM  (13%)  / XCV 4 - CLOSED @ 9:17 PM</t>
  </si>
  <si>
    <t>CONDUCTED MONITORING @ MAGALLANES- ONLINE BOOSTER @ 9:20 PM, NORMAL OPERATION</t>
  </si>
  <si>
    <t>Additional 3 psi to target discharge pressure @ 10:01 pm to 5am (AUGUST 3) as per request of Engr. Edmundo Llagas Jr (SPM-South), due to shifting of WSR and Posadas Influence area.</t>
  </si>
  <si>
    <t>XCV1 - OPENED (30%) @ 10:01 PM FOR REFILLING</t>
  </si>
  <si>
    <t>Target Discharge Pressure set to 66psi @ 12:01 am as per request of Engr.Edmundo Llagas Jr (SPM-South)</t>
  </si>
  <si>
    <t>BP2 - STARTED @ 7:35 AM TO MEET 83 PSI TARGET PRESSURE</t>
  </si>
  <si>
    <t xml:space="preserve">XCV 4 - OPENNED @ 5:19 PM  (10%) </t>
  </si>
  <si>
    <t>XCV 4 - CLOSED @ 9:26 PM</t>
  </si>
  <si>
    <t>CONDUCTED MONITORING @ MAGALLANES- ONLINE BOOSTER @ 9:30 PM, NORMAL OPERATION</t>
  </si>
  <si>
    <t>XCV1 - OPENED (35%) @ 10:01 PM FOR REFILLING</t>
  </si>
  <si>
    <t>XCV1 CLOSED @ 4:21 AM,WATER  ELEVATION 9.5M</t>
  </si>
  <si>
    <t>3B</t>
  </si>
  <si>
    <t>CONDUCTED MONITORING @ MAGALLANES- ONLINE BOOSTER @ 5:30 AM, NORMAL OPERATION</t>
  </si>
  <si>
    <t>SP2 - STARTED @ 8:01 AM TO MEET 83 PSI TARGET PRESSURE</t>
  </si>
  <si>
    <t>CONDUCTED MONITORING @ MAGALLANES- ONLINE BOOSTER @ 3:30 PM, NORMAL OPERATION</t>
  </si>
  <si>
    <t>Additional 3 psi to target discharge pressure from 12:01 pm to 5am (Aug 5) as per request of Engr.Edmundo Llagas Jr (SPM-South), due to shifting of WSR and Posadas Influence area.</t>
  </si>
  <si>
    <t>Target Discharge Pressure set to 81psi @ 12:01 pm as per request of Engr.Edmundo Llagas Jr (SPM-South)</t>
  </si>
  <si>
    <t>XCV1 CLOSED @ 3:50 AM,WATER  ELEVATION 9.5M</t>
  </si>
  <si>
    <t>CONDUCTED MONITORING @ MAGALLANES- ONLINE BOOSTER @ 8:15 AM, NORMAL OPERATION</t>
  </si>
  <si>
    <t>SP2 - STARTED @ 7:30 AM TO MEET 83 PSI TARGET PRESSURE</t>
  </si>
  <si>
    <t>CONDUCTED MONITORING @ MAGALLANES- ONLINE BOOSTER @ 8:20 PM, NORMAL OPERATION</t>
  </si>
  <si>
    <t>Additional 3 psi to target discharge pressure @ 10:01 pm to 5am (AUGUST 5) as per request of Engr. Edmundo Llagas Jr (SPM-South), due to shifting of WSR and Posadas Influence area.</t>
  </si>
  <si>
    <t>Additional 3 psi to target discharge pressure @ 10:01 pm to 5am (AUGUST 4) as per request of Engr. Edmundo Llagas Jr (SPM-South), due to shifting of WSR and Posadas Influence area.</t>
  </si>
  <si>
    <t>Additional 3 psi to target discharge pressure @ 10:01 pm to 5am (AUGUST 6) as per request of Engr. Edmundo Llagas Jr (SPM-South), due to shifting of WSR and Posadas Influence area.</t>
  </si>
  <si>
    <t>Additional 3 psi to target discharge pressure from 12:01 pm to 5pm (Aug 4) as per request of Engr.Edmundo Llagas Jr (SPM-South), due to shifting of WSR and Posadas Influence area.</t>
  </si>
  <si>
    <t>Additional 3 psi to target discharge pressure from 12:01 pm to 5pm (Aug 1) as per request of Engr.Edmundo Llagas Jr (SPM-South), due to shifting of WSR and Posadas Influence area.</t>
  </si>
  <si>
    <t>XCV1 CLOSED @ 3:40 AM,WATER  ELEVATION 9.5M</t>
  </si>
  <si>
    <t>Additional 3 psi to target discharge pressure @ 10:01 pm to 5am (AUGUST 7) as per request of Engr. Edmundo Llagas Jr (SPM-South), due to shifting of WSR and Posadas Influence area.</t>
  </si>
  <si>
    <t>Additional 3 psi to target discharge pressure from 12:01 pm to 5am (Aug 6) as per request of Engr.Edmundo Llagas Jr (SPM-South), due to shifting of WSR and Posadas Influence area.</t>
  </si>
  <si>
    <t>Additional 3 psi to target discharge pressure from 12:01 pm to 5am (Aug 7) as per request of Engr.Edmundo Llagas Jr (SPM-South), due to shifting of WSR and Posadas Influence area.</t>
  </si>
  <si>
    <t>Additional 3 psi to target discharge pressure @ 10:01 pm to 5am (AUGUST 8) as per request of Engr. Edmundo Llagas Jr (SPM-South), due to shifting of WSR and Posadas Influence area.</t>
  </si>
  <si>
    <t>XCV1 CLOSED @ 4:08 AM,WATER  ELEVATION 9.5M</t>
  </si>
  <si>
    <t>CONDUCTED MONITORING @ MAGALLANES- ONLINE BOOSTER @ 5:20 PM, NORMAL OPERATION</t>
  </si>
  <si>
    <t>GENSET # 1 EXERCISED WITHOUT LOAD @ 4:02PM TO 4:12 PM FOR 10 MINUTES RUN</t>
  </si>
  <si>
    <t>GENSET # 2 EXERCISED WITHOUT LOAD @ 4:13PM TO 4:23 PM FOR 10 MINUTES RUN</t>
  </si>
  <si>
    <t>XCV1 CLOSED @ 4:10 AM,WATER  ELEVATION 9.5M</t>
  </si>
  <si>
    <t>CONDUCTED MONITORING @ MAGALLANES- ONLINE BOOSTER @ 7:30 AM, NORMAL OPERATION</t>
  </si>
  <si>
    <t>XCV4 - OPENED (10%) @ 5:01 PM DUE TO LOW WATER LEVEL</t>
  </si>
  <si>
    <t>SP2 - STOPPED @ 9:20 PM DUE TO LOW WATER LEVEL (1.3M)</t>
  </si>
  <si>
    <t>BP2 - STOPPED @ 10:01 PM DUE TO EXCESS CAPACITY</t>
  </si>
  <si>
    <t xml:space="preserve">BP2 - RESTARTED @ 9:20 PM </t>
  </si>
  <si>
    <t>Additional 3 psi to target discharge pressure from 12:01 pm to 5am (Aug 8) as per request of Engr.Edmundo Llagas Jr (SPM-South), due to shifting of WSR and Posadas Influence area.</t>
  </si>
  <si>
    <t>Additional 3 psi to target discharge pressure @ 10:01 pm to 5am (AUGUST 9) as per request of Engr. Edmundo Llagas Jr (SPM-South), due to shifting of WSR and Posadas Influence area.</t>
  </si>
  <si>
    <t>XCV4 - CLOSED @ 7:01 PM</t>
  </si>
  <si>
    <t>XCV1 CLOSED @ 4:20 AM,WATER  ELEVATION 9.5M</t>
  </si>
  <si>
    <t>Additional 3 psi to target discharge pressure @ 10:01 pm to 5am (AUGUST 10) as per request of Engr. Edmundo Llagas Jr (SPM-South), due to shifting of WSR and Posadas Influence area.</t>
  </si>
  <si>
    <t>SP2 - STARTED @ 6:30 AM TO MEET 83 PSI TARGET PRESSURE</t>
  </si>
  <si>
    <t>CONDUCTED MONITORING @ MAGALLANES- ONLINE BOOSTER @ 6:15 AM, NORMAL OPERATION</t>
  </si>
  <si>
    <t>XCV4 - OPENED (10%) @ 2:01 PM DUE TO LOW WATER LEVEL</t>
  </si>
  <si>
    <t>BP2 - STOPPED @ 9:01 PM DUE TO EXCESS CAPACITY</t>
  </si>
  <si>
    <t>XCV4 - CLOSED @ 9:01 PM</t>
  </si>
  <si>
    <t>Additional 3 psi to target discharge pressure from 12:01pm to 5am (Aug 9) as per request of Engr.Edmundo Llagas Jr (SPM-South), due to shifting of WSR and Posadas Influence area.</t>
  </si>
  <si>
    <t>XCV1 CLOSED @ 4:30 AM,WATER  ELEVATION 9.5M</t>
  </si>
  <si>
    <t>Additional 3 psi to target discharge pressure from 12:01pm to 5am (Aug 10) as per request of Engr.Edmundo Llagas Jr (SPM-South), due to shifting of WSR and Posadas Influence area.</t>
  </si>
  <si>
    <t>Additional 3 psi to target discharge pressure @ 10:01 pm to 5am (AUGUST 11) as per request of Engr. Edmundo Llagas Jr (SPM-South), due to shifting of WSR and Posadas Influence area.</t>
  </si>
  <si>
    <t>CONDUCTED MONITORING @ MAGALLANES- ONLINE BOOSTER @ 9:15 AM, NORMAL OPERATION</t>
  </si>
  <si>
    <t>SP2 - STARTED @ 7:01 AM TO MEET 83 PSI TARGET PRESSURE</t>
  </si>
  <si>
    <t>BP2 - STOPPED @ 7:01 PM DUE TO EXCESS CAPACITY</t>
  </si>
  <si>
    <t>XCV4 - OPENED (10%) @ 7:37 PM DUE TO LOW WATER LEVEL</t>
  </si>
  <si>
    <t xml:space="preserve">XCV4 - CLOSED @ 9:01 PM </t>
  </si>
  <si>
    <t>CONDUCTED MONITORING @ MAGALLANES- ONLINE BOOSTER @ 9:18 PM, NORMAL OPERATION</t>
  </si>
  <si>
    <t>XCV1 CLOSED @ 4:05 AM,WATER  ELEVATION 9.5M</t>
  </si>
  <si>
    <t>Additional 3 psi to target discharge pressure from 12:01pm to 5am (Aug 12) as per request of Engr.Edmundo Llagas Jr (SPM-South), due to shifting of WSR and Posadas Influence area.</t>
  </si>
  <si>
    <t>CONDUCTED MONITORING @ MAGALLANES- ONLINE BOOSTER @ 4:15 PM, NORMAL OPERATION</t>
  </si>
  <si>
    <t>BP2 - STOPPED @ 6:01 PM DUE TO EXCESS CAPACITY</t>
  </si>
  <si>
    <t>Additional 3 psi to target discharge pressure from 12:01pm to 5am (Aug 13) as per request of Engr.Edmundo Llagas Jr (SPM-South), due to shifting of WSR and Posadas Influence area.</t>
  </si>
  <si>
    <t>CONDUCTED MONITORING @ MAGALLANES- ONLINE BOOSTER @ 9:16 PM, NORMAL OPERATION</t>
  </si>
  <si>
    <t>Additional 3 psi to target discharge pressure @ 10:01 pm to 5am (AUGUST 13) as per request of Engr. Edmundo Llagas Jr (SPM-South), due to shifting of WSR and Posadas Influence area.</t>
  </si>
  <si>
    <t>Additional 3 psi to target discharge pressure @ 10:01 pm to 5am (AUGUST 14) as per request of Engr. Edmundo Llagas Jr (SPM-South), due to shifting of WSR and Posadas Influence area.</t>
  </si>
  <si>
    <t>XCV1 CLOSED @ 4:25 AM,WATER  ELEVATION 9.5M</t>
  </si>
  <si>
    <t>CONDUCTED MONITORING @ MAGALLANES- ONLINE BOOSTER @ 5:35 PM, NORMAL OPERATION</t>
  </si>
  <si>
    <t>XCV1 CLOSED @ 4:34 AM,WATER  ELEVATION 9.5M</t>
  </si>
  <si>
    <t>Additional 3 psi to target discharge pressure @ 10:01 pm to 5am (AUGUST 15) as per request of Engr. Edmundo Llagas Jr (SPM-South), due to shifting of WSR and Posadas Influence area.</t>
  </si>
  <si>
    <t>Additional 3 psi to target discharge pressure from 12:01pm to 5am (Aug 14) as per request of Engr.Edmundo Llagas Jr (SPM-South), due to shifting of WSR and Posadas Influence area.</t>
  </si>
  <si>
    <t>Additional 3 psi to target discharge pressure from 12:01pm to 5am (Aug 15) as per request of Engr.Edmundo Llagas Jr (SPM-South), due to shifting of WSR and Posadas Influence area.</t>
  </si>
  <si>
    <t>Additional 3 psi to target discharge pressure @ 10:01 pm to 5am (AUGUST 16) as per request of Engr. Edmundo Llagas Jr (SPM-South), due to shifting of WSR and Posadas Influence area.</t>
  </si>
  <si>
    <t>O. OCAMPO / D. GUANZON</t>
  </si>
  <si>
    <t xml:space="preserve">  </t>
  </si>
  <si>
    <t>XCV4 - OPENED @ 6:01 PM (10%) DUE TO LOW WATER LEVEL</t>
  </si>
  <si>
    <t>XCV4 - CLOSED @ 10:01 PM</t>
  </si>
  <si>
    <t>CONDUCTED MONITORING @ MAGALLANES- ONLINE BOOSTER @ 10:05 PM, NORMAL OPERATION</t>
  </si>
  <si>
    <t>Additional 3 psi to target discharge pressure from 12:01pm to 5am (Aug 16) as per request of Engr.Edmundo Llagas Jr (SPM-South), due to shifting of WSR and Posadas Influence area.</t>
  </si>
  <si>
    <t>Additional 3 psi to target discharge pressure @ 10:01 pm to 5am (AUGUST 17) as per request of Engr. Edmundo Llagas Jr (SPM-South), due to shifting of WSR and Posadas Influence area.</t>
  </si>
  <si>
    <t>XCV1 CLOSED @ 4:01 AM,WATER  ELEVATION 9.5M</t>
  </si>
  <si>
    <t>SP2 - STARTED @ 6:38 AM TO MEET 83 PSI TARGET PRESSURE</t>
  </si>
  <si>
    <t>XCV4 - OPENED @ 4:01 PM (10%) DUE TO LOW WATER LEVEL</t>
  </si>
  <si>
    <t>CONDUCTED MONITORING @ MAGALLANES- ONLINE BOOSTER @ 09:10 PM, NORMAL OPERATION</t>
  </si>
  <si>
    <t>SP2 - STARTED @ 8:30 AM TO MEET 83 PSI TARGET PRESSURE</t>
  </si>
  <si>
    <t>Additional 3 psi to target discharge pressure from 12:01pm to 5am (Aug 18) as per request of Engr.Edmundo Llagas Jr (SPM-South), due to shifting of WSR and Posadas Influence area.</t>
  </si>
  <si>
    <t>CONDUCTED MONITORING @ MAGALLANES- ONLINE BOOSTER @ 09:26 PM, NORMAL OPERATION</t>
  </si>
  <si>
    <t>CONDUCTED MONITORING @ MAGALLANES- ONLINE BOOSTER @ 2:30 PM, NORMAL OPERATION</t>
  </si>
  <si>
    <t>BP2 - RESTARTED @ 8:30 PM</t>
  </si>
  <si>
    <t>BP1  - STOPED @ 8:30 PM</t>
  </si>
  <si>
    <t>CONDUCTED MONITORING @ MAGALLANES- ONLINE BOOSTER @ 09:30 PM, NORMAL OPERATION</t>
  </si>
  <si>
    <t>BP1 - RESTARTED @ 10:01 PM</t>
  </si>
  <si>
    <t>BP3 - STOPED @ 10:01 PM</t>
  </si>
  <si>
    <t>XCV1 CLOSED @ 4:16 AM,WATER  ELEVATION 9.5M</t>
  </si>
  <si>
    <t>CONDUCTED MONITORING @ MAGALLANES- ONLINE BOOSTER @ 6:20 AM, NORMAL OPERATION</t>
  </si>
  <si>
    <t>Mr. Kim Francisco of Paranaque BA arrived @10:00am to reduce the preessure of 100mm G.I. pipe line to give way the repair of the joint clamp.</t>
  </si>
  <si>
    <t>Mr. Ralph Dumagpi of PMD arrived 10:09am to assist the C.M. Pancho Constn. (contractor) in repairing the joint clamp of the 100mm pipe.</t>
  </si>
  <si>
    <t>Engr. A. Trinidad along with the new cadettes arrived @ 11:00am for plant familiarization.</t>
  </si>
  <si>
    <t>Additional 3 psi to target discharge pressure from 12:01pm to 5am (Aug 20) as per request of Engr.Edmundo Llagas Jr (SPM-South), due to shifting of WSR and Posadas Influence area.</t>
  </si>
  <si>
    <t>Additional 3 psi to target discharge pressure @ 10:01 pm to 5am (AUGUST 20) as per request of Engr. Edmundo Llagas Jr (SPM-South), due to shifting of WSR and Posadas Influence area.</t>
  </si>
  <si>
    <t>Additional 3 psi to target discharge pressure from 12:01pm to 5am (Aug 19) as per request of Engr.Edmundo Llagas Jr (SPM-South), due to shifting of WSR and Posadas Influence area.</t>
  </si>
  <si>
    <t>CONDUCTED MONITORING @ MAGALLANES- ONLINE BOOSTER @ 1:15 PM, NORMAL OPERATION</t>
  </si>
  <si>
    <t>Additional 3 psi to target discharge pressure @ 10:01 pm to 5am (AUGUST 21) as per request of Engr. Edmundo Llagas Jr (SPM-South), due to shifting of WSR and Posadas Influence area.</t>
  </si>
  <si>
    <t>Additional 3 psi to target discharge pressure from 12:01pm to 5am (Aug 21) as per request of Engr.Edmundo Llagas Jr (SPM-South), due to shifting of WSR and Posadas Influence area.</t>
  </si>
  <si>
    <t>Additional 3 psi to target discharge pressure @ 10:01 pm to 5am (AUGUST 22) as per request of Engr. Edmundo Llagas Jr (SPM-South), due to shifting of WSR and Posadas Influence area.</t>
  </si>
  <si>
    <t>XCV1 CLOSED @ 4:35 AM,WATER  ELEVATION 9.5M</t>
  </si>
  <si>
    <t>SP2 - STARTED @ 7:42 AM TO MEET 83 PSI TARGET PRESSURE</t>
  </si>
  <si>
    <t>RESUME NORMAL OPERATION 8:22 AM</t>
  </si>
  <si>
    <t>POWER RESUME 8:16 AM</t>
  </si>
  <si>
    <t>POWER INTERUPTION 8:15 AM</t>
  </si>
  <si>
    <t>SP2 - STOPPED @ 3:15 LOW LEVEL OF RESERVOIR</t>
  </si>
  <si>
    <t>CONDUCTED MONITORING @ MAGALLANES- ONLINE BOOSTER @ 09:38 PM, NORMAL OPERATION</t>
  </si>
  <si>
    <t>MAGALLANES ONLINE MAIN CONTROL PANEL HAS TRIP OVER LOAD / NORMAL OPERATION @ 9:40 PM</t>
  </si>
  <si>
    <t>Additional 3 psi to target discharge pressure @ 10:01 pm to 5am (AUGUST 23) as per request of Engr. Edmundo Llagas Jr (SPM-South), due to shifting of WSR and Posadas Influence area.</t>
  </si>
  <si>
    <t>Additional 3 psi to target discharge pressure from 12:01pm to 5am (Aug 23) as per request of Engr.Edmundo Llagas Jr (SPM-South), due to shifting of WSR and Posadas Influence area.</t>
  </si>
  <si>
    <t>GENSET # 1 EXERCISED WITHOUT LOAD @ 4:13PM TO 4:23 PM FOR 10 MINUTES RUN</t>
  </si>
  <si>
    <t>GENSET # 2 EXERCISED WITHOUT LOAD @ 4:02PM TO 4:12 PM FOR 10 MINUTES RUN</t>
  </si>
  <si>
    <t>Additional 3 psi to target discharge pressure @ 10:01 pm to 5am (AUGUST 24) as per request of Engr. Edmundo Llagas Jr (SPM-South), due to shifting of WSR and Posadas Influence area.</t>
  </si>
  <si>
    <t>SP2 - STARTED @ 6:35 AM TO MEET 83 PSI TARGET PRESSURE</t>
  </si>
  <si>
    <t>CONDUCTED MONITORING @ MAGALLANES- ONLINE BOOSTER @ 7:10 AM, NORMAL OPERATION</t>
  </si>
  <si>
    <t>Additional 3 psi to target discharge pressure from 12:01pm to 5am (Aug 22) as per request of Engr.Edmundo Llagas Jr (SPM-South), due to shifting of WSR and Posadas Influence area.</t>
  </si>
  <si>
    <t>Additional 3 psi to target discharge pressure from 12:01pm to 5am (Aug 24) as per request of Engr.Edmundo Llagas Jr (SPM-South), due to shifting of WSR and Posadas Influence area.</t>
  </si>
  <si>
    <t>CONDUCTED MONITORING @ MAGALLANES- ONLINE BOOSTER @ 9:05 PM, NORMAL OPERATION</t>
  </si>
  <si>
    <t>Additional 3 psi to target discharge pressure @ 10:01 pm to 5am (AUGUST 25) as per request of Engr. Edmundo Llagas Jr (SPM-South), due to shifting of WSR and Posadas Influence area.</t>
  </si>
  <si>
    <t>SP2 - STARTED @ 8:40 AM TO MEET 83 PSI TARGET PRESSURE</t>
  </si>
  <si>
    <t>CONDUCTED MONITORING @ MAGALLANES- ONLINE BOOSTER @ 5:30 PM, NORMAL OPERATION</t>
  </si>
  <si>
    <t>`11</t>
  </si>
  <si>
    <t>XCV1 CLOSED @ 4:29 AM,WATER  ELEVATION 9.5M</t>
  </si>
  <si>
    <t>CONDUCTED MONITORING @ MAGALLANES- ONLINE BOOSTER @ 6:10 AM, NORMAL OPERATION</t>
  </si>
  <si>
    <t>SP2 - STARTED @ 10:10 AM TO MEET 83 PSI TARGET PRESSURE</t>
  </si>
  <si>
    <t>SP2 - STOPPED @ 12:01 PM DUE TO EXCESS CAPACITY / RESTARTED @ 4:01 PM</t>
  </si>
  <si>
    <t>CONDUCTED MONITORING @ MAGALLANES- ONLINE BOOSTER @ 8:30 PM, NORMAL OPERATION</t>
  </si>
  <si>
    <t>BP2 - STOPPED @ 4:01 PM DUE TO EXCESS CAPACITY</t>
  </si>
  <si>
    <t>XCV1 CLOSED @ 2:41 AM,WATER  ELEVATION 9.5M</t>
  </si>
  <si>
    <t>Additional 3 psi to target discharge pressure from 12:01pm to 5am (Aug 27) as per request of Engr.Edmundo Llagas Jr (SPM-South), due to shifting of WSR and Posadas Influence area.</t>
  </si>
  <si>
    <t>Additional 3 psi to target discharge pressure from 12:01pm to 5am (Aug 26) as per request of Engr.Edmundo Llagas Jr (SPM-South), due to shifting of WSR and Posadas Influence area.</t>
  </si>
  <si>
    <t>Additional 3 psi to target discharge pressure from 12:01pm to 5am (Aug 25) as per request of Engr.Edmundo Llagas Jr (SPM-South), due to shifting of WSR and Posadas Influence area.</t>
  </si>
  <si>
    <t xml:space="preserve">Additional 3 psi to target discharge pressure @ 10:01 pm to 5am (AUGUST 28) as per request of Engr. Edmundo Llagas Jr (SPM-South), due to shifting of WSR and Posadas </t>
  </si>
  <si>
    <t xml:space="preserve">Additional 3 psi to target discharge pressure @ 10:01 pm to 5am (AUGUST 27) as per request of Engr. Edmundo Llagas Jr (SPM-South), due to shifting of WSR and Posadas </t>
  </si>
  <si>
    <t>Additional 3 psi to target discharge pressure @ 10:01 pm to 5am (AUGUST 26) as per request of Engr. Edmundo Llagas Jr (SPM-South), due to shifting of WSR and Posadas Influence area.</t>
  </si>
  <si>
    <t>XCV1 CLOSED @ 4:44 AM,WATER  ELEVATION 9.5M</t>
  </si>
  <si>
    <t>CONDUCTED MONITORING @ MAGALLANES- ONLINE BOOSTER @5:30 AM, NORMAL OPERATION</t>
  </si>
  <si>
    <t>BP2 - STOPPED @ 12:35 PM DUE TO EXCESS CAPACITY</t>
  </si>
  <si>
    <t>Additional 3 psi to target discharge pressure from 12:01pm to 5am (Aug 28) as per request of Engr.Edmundo Llagas Jr (SPM-South), due to shifting of WSR and Posadas Influence area.</t>
  </si>
  <si>
    <t>CONDUCTED MONITORING @ MAGALLANES- ONLINE BOOSTER @ 4:10 PM, NORMAL OPERATION</t>
  </si>
  <si>
    <t>CONDUCTED MONITORING @ MAGALLANES- ONLINE BOOSTER @ 9:12 PM, NORMAL OPERATION</t>
  </si>
  <si>
    <t xml:space="preserve">Additional 3 psi to target discharge pressure @ 10:01 pm to 5am (AUGUST 29) as per request of Engr. Edmundo Llagas Jr (SPM-South), due to shifting of WSR and Posadas </t>
  </si>
  <si>
    <t>CONDUCTED MONITORING @ MAGALLANES- ONLINE BOOSTER @ 7:20 AM, NORMAL OPERATION</t>
  </si>
  <si>
    <t>BP2 - STOPPED @ 3:23 PM DUE TO EXCESS CAPACITY</t>
  </si>
  <si>
    <t xml:space="preserve">Additional 3 psi to target discharge pressure @ 10:01 pm to 5am (AUGUST 30) as per request of Engr. Edmundo Llagas Jr (SPM-South), due to shifting of WSR and Posadas </t>
  </si>
  <si>
    <t>Additional 3 psi to target discharge pressure from 12:01pm to 5am (Aug 29) as per request of Engr.Edmundo Llagas Jr (SPM-South), due to shifting of WSR and Posadas Influence area.</t>
  </si>
  <si>
    <t>XCV1 CLOSED @ 4:02AM,WATER  ELEVATION 9.5M</t>
  </si>
  <si>
    <t>XCV4 - OPENED @ 3:00 PM (10%) DUE TO LOW WATER LEVEL</t>
  </si>
  <si>
    <t xml:space="preserve">XCV4 - CLOSSED @ 8:01 PM </t>
  </si>
  <si>
    <t xml:space="preserve">Additional 3 psi to target discharge pressure @ 10:01 pm to 5am (AUGUST 31) as per request of Engr. Edmundo Llagas Jr (SPM-South), due to shifting of WSR and Posadas </t>
  </si>
  <si>
    <t>Additional 3 psi to target discharge pressure from 12:01pm to 5am (Aug 30) as per request of Engr.Edmundo Llagas Jr (SPM-South), due to shifting of WSR and Posadas Influence area.</t>
  </si>
  <si>
    <t>CONDUCTED MONITORING @ MAGALLANES- ONLINE BOOSTER @ 9:15 PM, NORMAL OPERATION</t>
  </si>
  <si>
    <t>XCV1 CLOSED @ 4:35AM,WATER  ELEVATION 9.5M</t>
  </si>
  <si>
    <t>CONDUCTED GENSET EXERCISES TO G1 AND G2 FOR 10 MINUTES EACH, NORMAL CONDITION</t>
  </si>
  <si>
    <t>CONDUCTED MONITORING @ MAGALLANES- ONLINE BOOSTER @ 9:25 PM, NORMAL OPERATION</t>
  </si>
  <si>
    <t xml:space="preserve">Additional 3 psi to target discharge pressure @ 10:01 pm to 5am (SEPT 1) as per request of Engr. Edmundo Llagas Jr (SPM-South), due to shifting of WSR and Posadas </t>
  </si>
  <si>
    <t>Additional 3 psi to target discharge pressure from 12:01pm to 5am (AUGUST 31) as per request of Engr.Edmundo Llagas Jr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</si>
</sst>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7" fillId="0" borderId="0"/>
    <xf numFmtId="0" fontId="34" fillId="0" borderId="0" applyNumberFormat="0" applyFill="0" applyBorder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20" borderId="0" applyNumberFormat="0" applyBorder="0" applyAlignment="0" applyProtection="0"/>
    <xf numFmtId="0" fontId="39" fillId="21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17" applyNumberFormat="0" applyAlignment="0" applyProtection="0"/>
    <xf numFmtId="0" fontId="42" fillId="24" borderId="18" applyNumberFormat="0" applyAlignment="0" applyProtection="0"/>
    <xf numFmtId="0" fontId="43" fillId="24" borderId="17" applyNumberFormat="0" applyAlignment="0" applyProtection="0"/>
    <xf numFmtId="0" fontId="44" fillId="0" borderId="19" applyNumberFormat="0" applyFill="0" applyAlignment="0" applyProtection="0"/>
    <xf numFmtId="0" fontId="45" fillId="25" borderId="20" applyNumberFormat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4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7" fillId="50" borderId="0" applyNumberFormat="0" applyBorder="0" applyAlignment="0" applyProtection="0"/>
    <xf numFmtId="0" fontId="49" fillId="0" borderId="0"/>
    <xf numFmtId="0" fontId="27" fillId="0" borderId="0"/>
    <xf numFmtId="0" fontId="27" fillId="0" borderId="0"/>
    <xf numFmtId="0" fontId="27" fillId="0" borderId="0"/>
    <xf numFmtId="0" fontId="48" fillId="26" borderId="21" applyNumberFormat="0" applyFont="0" applyAlignment="0" applyProtection="0"/>
    <xf numFmtId="0" fontId="27" fillId="0" borderId="0"/>
    <xf numFmtId="43" fontId="1" fillId="0" borderId="0" applyFont="0" applyFill="0" applyBorder="0" applyAlignment="0" applyProtection="0"/>
    <xf numFmtId="0" fontId="1" fillId="0" borderId="0"/>
    <xf numFmtId="43" fontId="50" fillId="0" borderId="0" applyFont="0" applyFill="0" applyBorder="0" applyAlignment="0" applyProtection="0"/>
    <xf numFmtId="0" fontId="50" fillId="0" borderId="0"/>
  </cellStyleXfs>
  <cellXfs count="389">
    <xf numFmtId="0" fontId="0" fillId="0" borderId="0" xfId="0"/>
    <xf numFmtId="0" fontId="5" fillId="7" borderId="1" xfId="0" applyFont="1" applyFill="1" applyBorder="1" applyAlignment="1">
      <alignment horizontal="center" vertical="center"/>
    </xf>
    <xf numFmtId="1" fontId="14" fillId="6" borderId="1" xfId="2" applyNumberFormat="1" applyFont="1" applyFill="1" applyBorder="1" applyAlignment="1">
      <alignment horizontal="center" vertical="center" wrapText="1"/>
    </xf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>
      <alignment horizontal="center" vertical="center"/>
    </xf>
    <xf numFmtId="18" fontId="5" fillId="8" borderId="1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" fontId="5" fillId="10" borderId="1" xfId="0" applyNumberFormat="1" applyFont="1" applyFill="1" applyBorder="1" applyAlignment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20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5" fillId="5" borderId="1" xfId="2" applyNumberFormat="1" applyFont="1" applyFill="1" applyBorder="1" applyAlignment="1">
      <alignment horizontal="center" vertical="center" wrapText="1"/>
    </xf>
    <xf numFmtId="0" fontId="5" fillId="5" borderId="1" xfId="2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43" fontId="21" fillId="14" borderId="1" xfId="0" applyNumberFormat="1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 wrapText="1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1" fontId="5" fillId="17" borderId="1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167" fontId="5" fillId="6" borderId="2" xfId="0" applyNumberFormat="1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3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4" xfId="0" applyFill="1" applyBorder="1"/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4" fillId="18" borderId="1" xfId="0" applyNumberFormat="1" applyFont="1" applyFill="1" applyBorder="1" applyAlignment="1"/>
    <xf numFmtId="2" fontId="23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6" fillId="0" borderId="13" xfId="0" applyFont="1" applyBorder="1"/>
    <xf numFmtId="0" fontId="5" fillId="0" borderId="11" xfId="0" applyFont="1" applyBorder="1"/>
    <xf numFmtId="0" fontId="26" fillId="0" borderId="0" xfId="0" applyFont="1" applyFill="1" applyBorder="1" applyAlignment="1"/>
    <xf numFmtId="0" fontId="6" fillId="0" borderId="0" xfId="0" applyFont="1" applyBorder="1"/>
    <xf numFmtId="0" fontId="28" fillId="19" borderId="3" xfId="4" applyFont="1" applyFill="1" applyBorder="1" applyAlignment="1">
      <alignment horizontal="left"/>
    </xf>
    <xf numFmtId="0" fontId="29" fillId="19" borderId="11" xfId="4" applyFont="1" applyFill="1" applyBorder="1" applyAlignment="1">
      <alignment horizontal="left"/>
    </xf>
    <xf numFmtId="0" fontId="30" fillId="19" borderId="11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 applyProtection="1"/>
    <xf numFmtId="0" fontId="30" fillId="19" borderId="11" xfId="4" applyFont="1" applyFill="1" applyBorder="1" applyAlignment="1"/>
    <xf numFmtId="0" fontId="29" fillId="19" borderId="3" xfId="4" applyFont="1" applyFill="1" applyBorder="1" applyAlignment="1">
      <alignment horizontal="left"/>
    </xf>
    <xf numFmtId="0" fontId="30" fillId="19" borderId="3" xfId="0" applyFont="1" applyFill="1" applyBorder="1" applyAlignment="1">
      <alignment horizontal="left"/>
    </xf>
    <xf numFmtId="0" fontId="31" fillId="0" borderId="3" xfId="0" applyFont="1" applyFill="1" applyBorder="1" applyAlignment="1"/>
    <xf numFmtId="9" fontId="26" fillId="0" borderId="0" xfId="2" applyFont="1" applyFill="1" applyBorder="1" applyAlignment="1"/>
    <xf numFmtId="9" fontId="26" fillId="0" borderId="0" xfId="2" applyFont="1" applyFill="1" applyBorder="1" applyAlignment="1">
      <alignment wrapText="1"/>
    </xf>
    <xf numFmtId="0" fontId="29" fillId="19" borderId="3" xfId="4" applyFont="1" applyFill="1" applyBorder="1" applyAlignment="1"/>
    <xf numFmtId="0" fontId="31" fillId="0" borderId="11" xfId="0" applyFont="1" applyFill="1" applyBorder="1" applyAlignment="1"/>
    <xf numFmtId="0" fontId="6" fillId="0" borderId="0" xfId="0" applyFont="1" applyBorder="1" applyAlignment="1">
      <alignment horizontal="center"/>
    </xf>
    <xf numFmtId="0" fontId="32" fillId="19" borderId="3" xfId="4" applyFont="1" applyFill="1" applyBorder="1" applyAlignment="1">
      <alignment horizontal="left"/>
    </xf>
    <xf numFmtId="0" fontId="32" fillId="19" borderId="11" xfId="4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21" fillId="0" borderId="11" xfId="0" applyFont="1" applyFill="1" applyBorder="1" applyAlignment="1" applyProtection="1"/>
    <xf numFmtId="0" fontId="33" fillId="0" borderId="11" xfId="0" applyFont="1" applyFill="1" applyBorder="1" applyAlignment="1"/>
    <xf numFmtId="0" fontId="5" fillId="2" borderId="0" xfId="0" applyFont="1" applyFill="1" applyBorder="1"/>
    <xf numFmtId="0" fontId="28" fillId="19" borderId="0" xfId="0" applyFont="1" applyFill="1" applyBorder="1" applyAlignment="1"/>
    <xf numFmtId="0" fontId="28" fillId="19" borderId="11" xfId="0" applyFont="1" applyFill="1" applyBorder="1" applyAlignment="1"/>
    <xf numFmtId="0" fontId="5" fillId="2" borderId="0" xfId="0" applyFont="1" applyFill="1" applyBorder="1" applyAlignment="1">
      <alignment horizontal="left" vertical="center"/>
    </xf>
    <xf numFmtId="0" fontId="33" fillId="0" borderId="3" xfId="0" applyFont="1" applyFill="1" applyBorder="1" applyAlignment="1"/>
    <xf numFmtId="0" fontId="30" fillId="0" borderId="3" xfId="0" applyFont="1" applyBorder="1"/>
    <xf numFmtId="0" fontId="51" fillId="2" borderId="1" xfId="0" applyFont="1" applyFill="1" applyBorder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28" fillId="19" borderId="3" xfId="4" applyFont="1" applyFill="1" applyBorder="1" applyAlignment="1">
      <alignment horizontal="left"/>
    </xf>
    <xf numFmtId="0" fontId="29" fillId="19" borderId="11" xfId="4" applyFont="1" applyFill="1" applyBorder="1" applyAlignment="1">
      <alignment horizontal="left"/>
    </xf>
    <xf numFmtId="0" fontId="30" fillId="19" borderId="11" xfId="0" applyFont="1" applyFill="1" applyBorder="1" applyAlignment="1">
      <alignment horizontal="left"/>
    </xf>
    <xf numFmtId="0" fontId="29" fillId="19" borderId="3" xfId="4" applyFont="1" applyFill="1" applyBorder="1" applyAlignment="1">
      <alignment horizontal="left"/>
    </xf>
    <xf numFmtId="0" fontId="31" fillId="0" borderId="3" xfId="0" applyFont="1" applyFill="1" applyBorder="1" applyAlignment="1"/>
    <xf numFmtId="0" fontId="29" fillId="19" borderId="3" xfId="4" applyFont="1" applyFill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 applyProtection="1"/>
    <xf numFmtId="0" fontId="6" fillId="0" borderId="0" xfId="0" applyFont="1" applyBorder="1" applyAlignment="1">
      <alignment horizontal="center"/>
    </xf>
    <xf numFmtId="0" fontId="0" fillId="0" borderId="0" xfId="0"/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5" fillId="5" borderId="1" xfId="2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/>
    <xf numFmtId="0" fontId="31" fillId="0" borderId="3" xfId="0" applyFont="1" applyFill="1" applyBorder="1" applyAlignment="1"/>
    <xf numFmtId="9" fontId="26" fillId="0" borderId="0" xfId="2" applyFont="1" applyFill="1" applyBorder="1" applyAlignment="1"/>
    <xf numFmtId="9" fontId="26" fillId="0" borderId="0" xfId="2" applyFont="1" applyFill="1" applyBorder="1" applyAlignment="1">
      <alignment wrapText="1"/>
    </xf>
    <xf numFmtId="0" fontId="6" fillId="0" borderId="11" xfId="0" applyFont="1" applyBorder="1" applyAlignment="1">
      <alignment horizontal="center"/>
    </xf>
    <xf numFmtId="0" fontId="32" fillId="19" borderId="3" xfId="4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 wrapText="1"/>
    </xf>
    <xf numFmtId="0" fontId="5" fillId="0" borderId="11" xfId="0" applyFont="1" applyBorder="1"/>
    <xf numFmtId="0" fontId="28" fillId="19" borderId="3" xfId="4" applyFont="1" applyFill="1" applyBorder="1" applyAlignment="1">
      <alignment horizontal="left"/>
    </xf>
    <xf numFmtId="0" fontId="29" fillId="19" borderId="11" xfId="4" applyFont="1" applyFill="1" applyBorder="1" applyAlignment="1">
      <alignment horizontal="left"/>
    </xf>
    <xf numFmtId="0" fontId="30" fillId="19" borderId="11" xfId="0" applyFont="1" applyFill="1" applyBorder="1" applyAlignment="1">
      <alignment horizontal="left"/>
    </xf>
    <xf numFmtId="0" fontId="30" fillId="19" borderId="11" xfId="4" applyFont="1" applyFill="1" applyBorder="1" applyAlignment="1"/>
    <xf numFmtId="0" fontId="29" fillId="19" borderId="3" xfId="4" applyFont="1" applyFill="1" applyBorder="1" applyAlignment="1">
      <alignment horizontal="left"/>
    </xf>
    <xf numFmtId="0" fontId="30" fillId="19" borderId="3" xfId="0" applyFont="1" applyFill="1" applyBorder="1" applyAlignment="1">
      <alignment horizontal="left"/>
    </xf>
    <xf numFmtId="0" fontId="31" fillId="0" borderId="3" xfId="0" applyFont="1" applyFill="1" applyBorder="1" applyAlignment="1"/>
    <xf numFmtId="0" fontId="29" fillId="19" borderId="3" xfId="4" applyFont="1" applyFill="1" applyBorder="1" applyAlignment="1"/>
    <xf numFmtId="0" fontId="31" fillId="0" borderId="11" xfId="0" applyFont="1" applyFill="1" applyBorder="1" applyAlignment="1"/>
    <xf numFmtId="0" fontId="28" fillId="19" borderId="3" xfId="4" applyFont="1" applyFill="1" applyBorder="1" applyAlignment="1"/>
    <xf numFmtId="0" fontId="6" fillId="0" borderId="1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28" fillId="19" borderId="11" xfId="4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0" fillId="0" borderId="0" xfId="0" applyFont="1"/>
    <xf numFmtId="0" fontId="30" fillId="19" borderId="3" xfId="4" applyFont="1" applyFill="1" applyBorder="1" applyAlignment="1">
      <alignment horizontal="left"/>
    </xf>
    <xf numFmtId="0" fontId="30" fillId="19" borderId="11" xfId="4" applyFont="1" applyFill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167" fontId="0" fillId="16" borderId="1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0" fillId="19" borderId="3" xfId="4" applyFont="1" applyFill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2" fillId="0" borderId="11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8" fillId="19" borderId="3" xfId="4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28" fillId="19" borderId="3" xfId="4" applyFont="1" applyFill="1" applyBorder="1" applyAlignment="1">
      <alignment horizontal="left"/>
    </xf>
  </cellXfs>
  <cellStyles count="5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 xr:uid="{00000000-0005-0000-0000-00001C000000}"/>
    <cellStyle name="Comma 3" xfId="53" xr:uid="{00000000-0005-0000-0000-00001D000000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 xr:uid="{00000000-0005-0000-0000-000029000000}"/>
    <cellStyle name="Normal 2 2" xfId="48" xr:uid="{00000000-0005-0000-0000-00002A000000}"/>
    <cellStyle name="Normal 2 3" xfId="45" xr:uid="{00000000-0005-0000-0000-00002B000000}"/>
    <cellStyle name="Normal 2 4" xfId="52" xr:uid="{00000000-0005-0000-0000-00002C000000}"/>
    <cellStyle name="Normal 2_JUNE 16-22" xfId="47" xr:uid="{00000000-0005-0000-0000-00002D000000}"/>
    <cellStyle name="Normal 3" xfId="4" xr:uid="{00000000-0005-0000-0000-00002E000000}"/>
    <cellStyle name="Normal 4" xfId="54" xr:uid="{00000000-0005-0000-0000-00002F000000}"/>
    <cellStyle name="Normal 5" xfId="46" xr:uid="{00000000-0005-0000-0000-000030000000}"/>
    <cellStyle name="Note 2" xfId="49" xr:uid="{00000000-0005-0000-0000-000031000000}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7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Y137"/>
  <sheetViews>
    <sheetView showGridLines="0" topLeftCell="A37" workbookViewId="0">
      <selection activeCell="J43" sqref="J43"/>
    </sheetView>
  </sheetViews>
  <sheetFormatPr defaultColWidth="9.1796875" defaultRowHeight="14.5" x14ac:dyDescent="0.35"/>
  <cols>
    <col min="1" max="1" width="7.1796875" style="136" customWidth="1"/>
    <col min="2" max="2" width="10.26953125" style="136" customWidth="1"/>
    <col min="3" max="3" width="10.54296875" style="136" customWidth="1"/>
    <col min="4" max="7" width="9.1796875" style="136"/>
    <col min="8" max="8" width="19.1796875" style="136" customWidth="1"/>
    <col min="9" max="10" width="9.1796875" style="136"/>
    <col min="11" max="11" width="9" style="136" customWidth="1"/>
    <col min="12" max="14" width="9.1796875" style="136" hidden="1" customWidth="1"/>
    <col min="15" max="16" width="9.1796875" style="136"/>
    <col min="17" max="18" width="9.1796875" style="136" customWidth="1"/>
    <col min="19" max="32" width="9.1796875" style="136"/>
    <col min="33" max="33" width="10.453125" style="136" bestFit="1" customWidth="1"/>
    <col min="34" max="44" width="9.1796875" style="136"/>
    <col min="45" max="45" width="83.81640625" style="15" customWidth="1"/>
    <col min="46" max="47" width="9.1796875" style="5"/>
    <col min="48" max="48" width="29.7265625" style="5" customWidth="1"/>
    <col min="49" max="49" width="22" style="5" customWidth="1"/>
    <col min="50" max="50" width="9.1796875" style="5"/>
    <col min="51" max="51" width="38.54296875" style="5" bestFit="1" customWidth="1"/>
    <col min="52" max="16384" width="9.1796875" style="136"/>
  </cols>
  <sheetData>
    <row r="2" spans="2:51" ht="21" x14ac:dyDescent="0.35">
      <c r="B2" s="4"/>
      <c r="C2" s="5"/>
      <c r="D2" s="5"/>
      <c r="E2" s="6"/>
      <c r="F2" s="6"/>
      <c r="G2" s="5"/>
      <c r="H2" s="7"/>
      <c r="I2" s="7"/>
      <c r="J2" s="5"/>
      <c r="K2" s="7"/>
      <c r="L2" s="7"/>
      <c r="M2" s="5"/>
      <c r="N2" s="5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5"/>
      <c r="AN2" s="5"/>
      <c r="AO2" s="5"/>
      <c r="AP2" s="5"/>
      <c r="AQ2" s="5"/>
      <c r="AR2" s="5"/>
    </row>
    <row r="3" spans="2:51" ht="21" x14ac:dyDescent="0.35">
      <c r="B3" s="16" t="s">
        <v>1</v>
      </c>
      <c r="C3" s="16"/>
      <c r="D3" s="16"/>
      <c r="E3" s="5"/>
      <c r="F3" s="7"/>
      <c r="G3" s="7"/>
      <c r="H3" s="5"/>
      <c r="I3" s="5"/>
      <c r="J3" s="5"/>
      <c r="K3" s="17"/>
      <c r="L3" s="18"/>
      <c r="M3" s="5"/>
      <c r="N3" s="5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5"/>
      <c r="AI3" s="5"/>
      <c r="AJ3" s="5"/>
      <c r="AK3" s="5"/>
      <c r="AL3" s="15"/>
      <c r="AM3" s="5"/>
      <c r="AN3" s="5"/>
      <c r="AO3" s="5"/>
      <c r="AP3" s="5"/>
      <c r="AQ3" s="5"/>
      <c r="AR3" s="5"/>
      <c r="AS3" s="5"/>
    </row>
    <row r="4" spans="2:51" x14ac:dyDescent="0.35">
      <c r="B4" s="21" t="s">
        <v>4</v>
      </c>
      <c r="C4" s="21"/>
      <c r="D4" s="21"/>
      <c r="E4" s="5"/>
      <c r="F4" s="22"/>
      <c r="G4" s="5"/>
      <c r="H4" s="5"/>
      <c r="I4" s="5"/>
      <c r="J4" s="5"/>
      <c r="K4" s="5"/>
      <c r="L4" s="5"/>
      <c r="M4" s="5"/>
      <c r="N4" s="5"/>
      <c r="O4" s="19" t="s">
        <v>5</v>
      </c>
      <c r="P4" s="381" t="s">
        <v>3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5"/>
      <c r="AI4" s="5"/>
      <c r="AJ4" s="5"/>
      <c r="AK4" s="5"/>
      <c r="AL4" s="15"/>
      <c r="AM4" s="5"/>
      <c r="AN4" s="5"/>
      <c r="AO4" s="5"/>
      <c r="AP4" s="5"/>
      <c r="AQ4" s="5"/>
      <c r="AR4" s="5"/>
      <c r="AS4" s="5"/>
    </row>
    <row r="5" spans="2:51" x14ac:dyDescent="0.35">
      <c r="B5" s="5"/>
      <c r="C5" s="5"/>
      <c r="D5" s="5"/>
      <c r="E5" s="23"/>
      <c r="F5" s="23"/>
      <c r="G5" s="5"/>
      <c r="H5" s="5"/>
      <c r="I5" s="5"/>
      <c r="J5" s="5"/>
      <c r="K5" s="5"/>
      <c r="L5" s="5"/>
      <c r="M5" s="5"/>
      <c r="N5" s="5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5"/>
      <c r="AI5" s="5"/>
      <c r="AJ5" s="5"/>
      <c r="AK5" s="5"/>
      <c r="AL5" s="15"/>
      <c r="AM5" s="5"/>
      <c r="AN5" s="5"/>
      <c r="AO5" s="5"/>
      <c r="AP5" s="5"/>
      <c r="AQ5" s="5"/>
      <c r="AR5" s="5"/>
      <c r="AS5" s="5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5"/>
      <c r="J6" s="5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137" t="s">
        <v>11</v>
      </c>
      <c r="I7" s="138" t="s">
        <v>12</v>
      </c>
      <c r="J7" s="138" t="s">
        <v>13</v>
      </c>
      <c r="K7" s="138" t="s">
        <v>14</v>
      </c>
      <c r="L7" s="15"/>
      <c r="M7" s="15"/>
      <c r="N7" s="15"/>
      <c r="O7" s="137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138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138" t="s">
        <v>23</v>
      </c>
      <c r="AG7" s="138" t="s">
        <v>24</v>
      </c>
      <c r="AH7" s="138" t="s">
        <v>25</v>
      </c>
      <c r="AI7" s="138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138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41852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24196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138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139" t="s">
        <v>52</v>
      </c>
      <c r="V9" s="139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141" t="s">
        <v>56</v>
      </c>
      <c r="AG9" s="141" t="s">
        <v>57</v>
      </c>
      <c r="AH9" s="341" t="s">
        <v>58</v>
      </c>
      <c r="AI9" s="357" t="s">
        <v>59</v>
      </c>
      <c r="AJ9" s="139" t="s">
        <v>60</v>
      </c>
      <c r="AK9" s="139" t="s">
        <v>61</v>
      </c>
      <c r="AL9" s="139" t="s">
        <v>62</v>
      </c>
      <c r="AM9" s="139" t="s">
        <v>63</v>
      </c>
      <c r="AN9" s="139" t="s">
        <v>64</v>
      </c>
      <c r="AO9" s="139" t="s">
        <v>65</v>
      </c>
      <c r="AP9" s="139" t="s">
        <v>66</v>
      </c>
      <c r="AQ9" s="359" t="s">
        <v>67</v>
      </c>
      <c r="AR9" s="139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139" t="s">
        <v>73</v>
      </c>
      <c r="C10" s="139" t="s">
        <v>74</v>
      </c>
      <c r="D10" s="139" t="s">
        <v>75</v>
      </c>
      <c r="E10" s="139" t="s">
        <v>76</v>
      </c>
      <c r="F10" s="139" t="s">
        <v>75</v>
      </c>
      <c r="G10" s="139" t="s">
        <v>76</v>
      </c>
      <c r="H10" s="368"/>
      <c r="I10" s="139" t="s">
        <v>76</v>
      </c>
      <c r="J10" s="139" t="s">
        <v>76</v>
      </c>
      <c r="K10" s="139" t="s">
        <v>76</v>
      </c>
      <c r="L10" s="31" t="s">
        <v>30</v>
      </c>
      <c r="M10" s="369"/>
      <c r="N10" s="31" t="s">
        <v>30</v>
      </c>
      <c r="O10" s="360"/>
      <c r="P10" s="360"/>
      <c r="Q10" s="3">
        <v>1176142</v>
      </c>
      <c r="R10" s="350"/>
      <c r="S10" s="351"/>
      <c r="T10" s="352"/>
      <c r="U10" s="139" t="s">
        <v>76</v>
      </c>
      <c r="V10" s="139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29745770</v>
      </c>
      <c r="AH10" s="341"/>
      <c r="AI10" s="358"/>
      <c r="AJ10" s="139" t="s">
        <v>85</v>
      </c>
      <c r="AK10" s="139" t="s">
        <v>85</v>
      </c>
      <c r="AL10" s="139" t="s">
        <v>85</v>
      </c>
      <c r="AM10" s="139" t="s">
        <v>85</v>
      </c>
      <c r="AN10" s="139" t="s">
        <v>85</v>
      </c>
      <c r="AO10" s="139" t="s">
        <v>85</v>
      </c>
      <c r="AP10" s="2">
        <v>6518002</v>
      </c>
      <c r="AQ10" s="360"/>
      <c r="AR10" s="140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17</v>
      </c>
      <c r="E11" s="46">
        <f>D11/1.42</f>
        <v>11.971830985915494</v>
      </c>
      <c r="F11" s="47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114</v>
      </c>
      <c r="P11" s="52">
        <v>93</v>
      </c>
      <c r="Q11" s="53">
        <v>1179844</v>
      </c>
      <c r="R11" s="53">
        <f t="shared" ref="R11:R34" si="0">Q11-Q10</f>
        <v>3702</v>
      </c>
      <c r="S11" s="54">
        <f>R11*24/1000</f>
        <v>88.847999999999999</v>
      </c>
      <c r="T11" s="54">
        <f>R11/1000</f>
        <v>3.702</v>
      </c>
      <c r="U11" s="55">
        <v>6.2</v>
      </c>
      <c r="V11" s="55">
        <f>U11</f>
        <v>6.2</v>
      </c>
      <c r="W11" s="56" t="s">
        <v>136</v>
      </c>
      <c r="X11" s="57">
        <v>0</v>
      </c>
      <c r="Y11" s="57">
        <v>0</v>
      </c>
      <c r="Z11" s="57">
        <v>982</v>
      </c>
      <c r="AA11" s="57">
        <v>0</v>
      </c>
      <c r="AB11" s="57">
        <v>1110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29746398</v>
      </c>
      <c r="AH11" s="60">
        <f>IF(ISBLANK(AG11),"-",AG11-AG10)</f>
        <v>628</v>
      </c>
      <c r="AI11" s="61">
        <f>AH11/T11</f>
        <v>169.63803349540788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57">
        <v>6518848</v>
      </c>
      <c r="AQ11" s="57">
        <f t="shared" ref="AQ11:AQ34" si="1">AP11-AP10</f>
        <v>846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20</v>
      </c>
      <c r="E12" s="46">
        <f t="shared" ref="E12:E34" si="2">D12/1.42</f>
        <v>14.084507042253522</v>
      </c>
      <c r="F12" s="47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114</v>
      </c>
      <c r="P12" s="52">
        <v>94</v>
      </c>
      <c r="Q12" s="53">
        <v>1183592</v>
      </c>
      <c r="R12" s="53">
        <f t="shared" si="0"/>
        <v>3748</v>
      </c>
      <c r="S12" s="54">
        <f t="shared" ref="S12:S34" si="5">R12*24/1000</f>
        <v>89.951999999999998</v>
      </c>
      <c r="T12" s="54">
        <f t="shared" ref="T12:T34" si="6">R12/1000</f>
        <v>3.7480000000000002</v>
      </c>
      <c r="U12" s="55">
        <v>7.2</v>
      </c>
      <c r="V12" s="55">
        <f t="shared" ref="V12:V34" si="7">U12</f>
        <v>7.2</v>
      </c>
      <c r="W12" s="56" t="s">
        <v>136</v>
      </c>
      <c r="X12" s="57">
        <v>0</v>
      </c>
      <c r="Y12" s="57">
        <v>0</v>
      </c>
      <c r="Z12" s="57">
        <v>936</v>
      </c>
      <c r="AA12" s="57">
        <v>0</v>
      </c>
      <c r="AB12" s="57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29747002</v>
      </c>
      <c r="AH12" s="60">
        <f t="shared" ref="AH12:AH34" si="8">IF(ISBLANK(AG12),"-",AG12-AG11)</f>
        <v>604</v>
      </c>
      <c r="AI12" s="61">
        <f t="shared" ref="AI12:AI34" si="9">AH12/T12</f>
        <v>161.15261472785485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57">
        <v>6519815</v>
      </c>
      <c r="AQ12" s="57">
        <f t="shared" si="1"/>
        <v>967</v>
      </c>
      <c r="AR12" s="65">
        <v>1.03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21</v>
      </c>
      <c r="E13" s="46">
        <f t="shared" si="2"/>
        <v>14.788732394366198</v>
      </c>
      <c r="F13" s="47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114</v>
      </c>
      <c r="P13" s="52">
        <v>90</v>
      </c>
      <c r="Q13" s="53">
        <v>1187184</v>
      </c>
      <c r="R13" s="53">
        <f t="shared" si="0"/>
        <v>3592</v>
      </c>
      <c r="S13" s="54">
        <f t="shared" si="5"/>
        <v>86.207999999999998</v>
      </c>
      <c r="T13" s="54">
        <f t="shared" si="6"/>
        <v>3.5920000000000001</v>
      </c>
      <c r="U13" s="55">
        <v>8.3000000000000007</v>
      </c>
      <c r="V13" s="55">
        <f t="shared" si="7"/>
        <v>8.3000000000000007</v>
      </c>
      <c r="W13" s="56" t="s">
        <v>136</v>
      </c>
      <c r="X13" s="57">
        <v>0</v>
      </c>
      <c r="Y13" s="57">
        <v>0</v>
      </c>
      <c r="Z13" s="57">
        <v>905</v>
      </c>
      <c r="AA13" s="57">
        <v>0</v>
      </c>
      <c r="AB13" s="57">
        <v>1110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29747582</v>
      </c>
      <c r="AH13" s="60">
        <f t="shared" si="8"/>
        <v>580</v>
      </c>
      <c r="AI13" s="61">
        <f t="shared" si="9"/>
        <v>161.46993318485522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57">
        <v>6520859</v>
      </c>
      <c r="AQ13" s="57">
        <f t="shared" si="1"/>
        <v>1044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24</v>
      </c>
      <c r="E14" s="46">
        <f t="shared" si="2"/>
        <v>16.901408450704228</v>
      </c>
      <c r="F14" s="47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114</v>
      </c>
      <c r="P14" s="52">
        <v>91</v>
      </c>
      <c r="Q14" s="52">
        <v>1190927</v>
      </c>
      <c r="R14" s="53">
        <f t="shared" si="0"/>
        <v>3743</v>
      </c>
      <c r="S14" s="54">
        <f t="shared" si="5"/>
        <v>89.831999999999994</v>
      </c>
      <c r="T14" s="54">
        <f t="shared" si="6"/>
        <v>3.7429999999999999</v>
      </c>
      <c r="U14" s="55">
        <v>9.1</v>
      </c>
      <c r="V14" s="55">
        <f t="shared" si="7"/>
        <v>9.1</v>
      </c>
      <c r="W14" s="56" t="s">
        <v>136</v>
      </c>
      <c r="X14" s="57">
        <v>0</v>
      </c>
      <c r="Y14" s="57">
        <v>0</v>
      </c>
      <c r="Z14" s="57">
        <v>887</v>
      </c>
      <c r="AA14" s="57">
        <v>0</v>
      </c>
      <c r="AB14" s="57">
        <v>1110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29748144</v>
      </c>
      <c r="AH14" s="60">
        <f t="shared" si="8"/>
        <v>562</v>
      </c>
      <c r="AI14" s="61">
        <f t="shared" si="9"/>
        <v>150.14694095645206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57">
        <v>6521842</v>
      </c>
      <c r="AQ14" s="57">
        <f t="shared" si="1"/>
        <v>983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27</v>
      </c>
      <c r="E15" s="46">
        <f t="shared" si="2"/>
        <v>19.014084507042256</v>
      </c>
      <c r="F15" s="47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105</v>
      </c>
      <c r="P15" s="52">
        <v>107</v>
      </c>
      <c r="Q15" s="52">
        <v>1194751</v>
      </c>
      <c r="R15" s="53">
        <f t="shared" si="0"/>
        <v>3824</v>
      </c>
      <c r="S15" s="54">
        <f t="shared" si="5"/>
        <v>91.775999999999996</v>
      </c>
      <c r="T15" s="54">
        <f t="shared" si="6"/>
        <v>3.8239999999999998</v>
      </c>
      <c r="U15" s="55">
        <v>9.5</v>
      </c>
      <c r="V15" s="55">
        <f t="shared" si="7"/>
        <v>9.5</v>
      </c>
      <c r="W15" s="56" t="s">
        <v>136</v>
      </c>
      <c r="X15" s="57">
        <v>0</v>
      </c>
      <c r="Y15" s="57">
        <v>0</v>
      </c>
      <c r="Z15" s="58">
        <v>980</v>
      </c>
      <c r="AA15" s="57">
        <v>0</v>
      </c>
      <c r="AB15" s="57">
        <v>1010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29748678</v>
      </c>
      <c r="AH15" s="60">
        <f t="shared" si="8"/>
        <v>534</v>
      </c>
      <c r="AI15" s="61">
        <f t="shared" si="9"/>
        <v>139.64435146443515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57">
        <v>6522087</v>
      </c>
      <c r="AQ15" s="57">
        <f t="shared" si="1"/>
        <v>245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15</v>
      </c>
      <c r="E16" s="46">
        <f t="shared" si="2"/>
        <v>10.563380281690142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123</v>
      </c>
      <c r="P16" s="52">
        <v>127</v>
      </c>
      <c r="Q16" s="52">
        <v>1199530</v>
      </c>
      <c r="R16" s="53">
        <f t="shared" si="0"/>
        <v>4779</v>
      </c>
      <c r="S16" s="54">
        <f t="shared" si="5"/>
        <v>114.696</v>
      </c>
      <c r="T16" s="54">
        <f t="shared" si="6"/>
        <v>4.7789999999999999</v>
      </c>
      <c r="U16" s="55">
        <v>9.5</v>
      </c>
      <c r="V16" s="55">
        <f t="shared" si="7"/>
        <v>9.5</v>
      </c>
      <c r="W16" s="56" t="s">
        <v>136</v>
      </c>
      <c r="X16" s="57">
        <v>0</v>
      </c>
      <c r="Y16" s="57">
        <v>0</v>
      </c>
      <c r="Z16" s="58">
        <v>1150</v>
      </c>
      <c r="AA16" s="57">
        <v>0</v>
      </c>
      <c r="AB16" s="57">
        <v>1170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29749410</v>
      </c>
      <c r="AH16" s="60">
        <f t="shared" si="8"/>
        <v>732</v>
      </c>
      <c r="AI16" s="61">
        <f t="shared" si="9"/>
        <v>153.1701192718142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57">
        <v>6522087</v>
      </c>
      <c r="AQ16" s="57">
        <f t="shared" si="1"/>
        <v>0</v>
      </c>
      <c r="AR16" s="65">
        <v>0.98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12</v>
      </c>
      <c r="E17" s="46">
        <f t="shared" si="2"/>
        <v>8.4507042253521139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142</v>
      </c>
      <c r="P17" s="52">
        <v>147</v>
      </c>
      <c r="Q17" s="52">
        <v>1205490</v>
      </c>
      <c r="R17" s="53">
        <f t="shared" si="0"/>
        <v>5960</v>
      </c>
      <c r="S17" s="54">
        <f t="shared" si="5"/>
        <v>143.04</v>
      </c>
      <c r="T17" s="54">
        <f t="shared" si="6"/>
        <v>5.96</v>
      </c>
      <c r="U17" s="55">
        <v>9.1999999999999993</v>
      </c>
      <c r="V17" s="55">
        <f t="shared" si="7"/>
        <v>9.1999999999999993</v>
      </c>
      <c r="W17" s="56" t="s">
        <v>146</v>
      </c>
      <c r="X17" s="57">
        <v>0</v>
      </c>
      <c r="Y17" s="57">
        <v>991</v>
      </c>
      <c r="Z17" s="57">
        <v>1196</v>
      </c>
      <c r="AA17" s="57">
        <v>1185</v>
      </c>
      <c r="AB17" s="57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29750726</v>
      </c>
      <c r="AH17" s="60">
        <f t="shared" si="8"/>
        <v>1316</v>
      </c>
      <c r="AI17" s="61">
        <f t="shared" si="9"/>
        <v>220.80536912751677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57">
        <v>6522087</v>
      </c>
      <c r="AQ17" s="57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68"/>
    </row>
    <row r="18" spans="2:51" x14ac:dyDescent="0.35">
      <c r="B18" s="44">
        <v>2.2916666666666701</v>
      </c>
      <c r="C18" s="44">
        <v>0.33333333333333298</v>
      </c>
      <c r="D18" s="45">
        <v>11</v>
      </c>
      <c r="E18" s="46">
        <f t="shared" si="2"/>
        <v>7.746478873239437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139</v>
      </c>
      <c r="P18" s="52">
        <v>145</v>
      </c>
      <c r="Q18" s="52">
        <v>1211570</v>
      </c>
      <c r="R18" s="53">
        <f t="shared" si="0"/>
        <v>6080</v>
      </c>
      <c r="S18" s="54">
        <f t="shared" si="5"/>
        <v>145.91999999999999</v>
      </c>
      <c r="T18" s="54">
        <f t="shared" si="6"/>
        <v>6.08</v>
      </c>
      <c r="U18" s="55">
        <v>8.9</v>
      </c>
      <c r="V18" s="55">
        <f t="shared" si="7"/>
        <v>8.9</v>
      </c>
      <c r="W18" s="56" t="s">
        <v>146</v>
      </c>
      <c r="X18" s="57">
        <v>0</v>
      </c>
      <c r="Y18" s="57">
        <v>1025</v>
      </c>
      <c r="Z18" s="57">
        <v>1196</v>
      </c>
      <c r="AA18" s="57">
        <v>1185</v>
      </c>
      <c r="AB18" s="57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29752070</v>
      </c>
      <c r="AH18" s="60">
        <v>1349</v>
      </c>
      <c r="AI18" s="61">
        <f t="shared" si="9"/>
        <v>221.875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57">
        <v>6522087</v>
      </c>
      <c r="AQ18" s="57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68"/>
    </row>
    <row r="19" spans="2:51" x14ac:dyDescent="0.35">
      <c r="B19" s="44">
        <v>2.3333333333333299</v>
      </c>
      <c r="C19" s="44">
        <v>0.375</v>
      </c>
      <c r="D19" s="45">
        <v>11</v>
      </c>
      <c r="E19" s="46">
        <f t="shared" si="2"/>
        <v>7.746478873239437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138</v>
      </c>
      <c r="P19" s="52">
        <v>146</v>
      </c>
      <c r="Q19" s="52">
        <v>1217817</v>
      </c>
      <c r="R19" s="53">
        <f t="shared" si="0"/>
        <v>6247</v>
      </c>
      <c r="S19" s="54">
        <f t="shared" si="5"/>
        <v>149.928</v>
      </c>
      <c r="T19" s="54">
        <f t="shared" si="6"/>
        <v>6.2469999999999999</v>
      </c>
      <c r="U19" s="55">
        <v>8.4</v>
      </c>
      <c r="V19" s="55">
        <f t="shared" si="7"/>
        <v>8.4</v>
      </c>
      <c r="W19" s="56" t="s">
        <v>146</v>
      </c>
      <c r="X19" s="57">
        <v>0</v>
      </c>
      <c r="Y19" s="57">
        <v>1040</v>
      </c>
      <c r="Z19" s="57">
        <v>1196</v>
      </c>
      <c r="AA19" s="57">
        <v>1185</v>
      </c>
      <c r="AB19" s="57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29753454</v>
      </c>
      <c r="AH19" s="60">
        <f t="shared" si="8"/>
        <v>1384</v>
      </c>
      <c r="AI19" s="61">
        <f t="shared" si="9"/>
        <v>221.54634224427727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57">
        <v>6522087</v>
      </c>
      <c r="AQ19" s="57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68"/>
    </row>
    <row r="20" spans="2:51" x14ac:dyDescent="0.35">
      <c r="B20" s="44">
        <v>2.375</v>
      </c>
      <c r="C20" s="44">
        <v>0.41666666666666669</v>
      </c>
      <c r="D20" s="45">
        <v>11</v>
      </c>
      <c r="E20" s="46">
        <f t="shared" si="2"/>
        <v>7.746478873239437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137</v>
      </c>
      <c r="P20" s="52">
        <v>145</v>
      </c>
      <c r="Q20" s="52">
        <v>1223907</v>
      </c>
      <c r="R20" s="53">
        <f t="shared" si="0"/>
        <v>6090</v>
      </c>
      <c r="S20" s="54">
        <f t="shared" si="5"/>
        <v>146.16</v>
      </c>
      <c r="T20" s="54">
        <f t="shared" si="6"/>
        <v>6.09</v>
      </c>
      <c r="U20" s="55">
        <v>7.9</v>
      </c>
      <c r="V20" s="55">
        <f t="shared" si="7"/>
        <v>7.9</v>
      </c>
      <c r="W20" s="56" t="s">
        <v>146</v>
      </c>
      <c r="X20" s="57">
        <v>0</v>
      </c>
      <c r="Y20" s="57">
        <v>1027</v>
      </c>
      <c r="Z20" s="57">
        <v>1196</v>
      </c>
      <c r="AA20" s="57">
        <v>1185</v>
      </c>
      <c r="AB20" s="57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29754814</v>
      </c>
      <c r="AH20" s="60">
        <f t="shared" si="8"/>
        <v>1360</v>
      </c>
      <c r="AI20" s="61">
        <f t="shared" si="9"/>
        <v>223.31691297208539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57">
        <v>6522087</v>
      </c>
      <c r="AQ20" s="57">
        <f t="shared" si="1"/>
        <v>0</v>
      </c>
      <c r="AR20" s="65">
        <v>0.91</v>
      </c>
      <c r="AS20" s="64" t="s">
        <v>102</v>
      </c>
      <c r="AY20" s="68"/>
    </row>
    <row r="21" spans="2:51" x14ac:dyDescent="0.35">
      <c r="B21" s="44">
        <v>2.4166666666666701</v>
      </c>
      <c r="C21" s="44">
        <v>0.45833333333333298</v>
      </c>
      <c r="D21" s="45">
        <v>12</v>
      </c>
      <c r="E21" s="46">
        <f t="shared" si="2"/>
        <v>8.4507042253521139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140</v>
      </c>
      <c r="P21" s="52">
        <v>158</v>
      </c>
      <c r="Q21" s="52">
        <v>1230165</v>
      </c>
      <c r="R21" s="53">
        <f t="shared" si="0"/>
        <v>6258</v>
      </c>
      <c r="S21" s="54">
        <f t="shared" si="5"/>
        <v>150.19200000000001</v>
      </c>
      <c r="T21" s="54">
        <f t="shared" si="6"/>
        <v>6.258</v>
      </c>
      <c r="U21" s="55">
        <v>7.5</v>
      </c>
      <c r="V21" s="55">
        <f t="shared" si="7"/>
        <v>7.5</v>
      </c>
      <c r="W21" s="56" t="s">
        <v>146</v>
      </c>
      <c r="X21" s="57">
        <v>0</v>
      </c>
      <c r="Y21" s="57">
        <v>1020</v>
      </c>
      <c r="Z21" s="57">
        <v>1196</v>
      </c>
      <c r="AA21" s="57">
        <v>1185</v>
      </c>
      <c r="AB21" s="57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29756198</v>
      </c>
      <c r="AH21" s="60">
        <f t="shared" si="8"/>
        <v>1384</v>
      </c>
      <c r="AI21" s="61">
        <f t="shared" si="9"/>
        <v>221.15691914349634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57">
        <v>6522087</v>
      </c>
      <c r="AQ21" s="57">
        <f t="shared" si="1"/>
        <v>0</v>
      </c>
      <c r="AR21" s="63"/>
      <c r="AS21" s="64" t="s">
        <v>102</v>
      </c>
      <c r="AY21" s="68"/>
    </row>
    <row r="22" spans="2:51" x14ac:dyDescent="0.35">
      <c r="B22" s="44">
        <v>2.4583333333333299</v>
      </c>
      <c r="C22" s="44">
        <v>0.5</v>
      </c>
      <c r="D22" s="45">
        <v>14</v>
      </c>
      <c r="E22" s="46">
        <f t="shared" si="2"/>
        <v>9.8591549295774659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140</v>
      </c>
      <c r="P22" s="52">
        <v>140</v>
      </c>
      <c r="Q22" s="52">
        <v>1236035</v>
      </c>
      <c r="R22" s="53">
        <f t="shared" si="0"/>
        <v>5870</v>
      </c>
      <c r="S22" s="54">
        <f t="shared" si="5"/>
        <v>140.88</v>
      </c>
      <c r="T22" s="54">
        <f t="shared" si="6"/>
        <v>5.87</v>
      </c>
      <c r="U22" s="55">
        <v>7.3</v>
      </c>
      <c r="V22" s="55">
        <f t="shared" si="7"/>
        <v>7.3</v>
      </c>
      <c r="W22" s="56" t="s">
        <v>146</v>
      </c>
      <c r="X22" s="57">
        <v>0</v>
      </c>
      <c r="Y22" s="57">
        <v>995</v>
      </c>
      <c r="Z22" s="57">
        <v>1196</v>
      </c>
      <c r="AA22" s="57">
        <v>1185</v>
      </c>
      <c r="AB22" s="57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29757504</v>
      </c>
      <c r="AH22" s="60">
        <f t="shared" si="8"/>
        <v>1306</v>
      </c>
      <c r="AI22" s="61">
        <f t="shared" si="9"/>
        <v>222.48722316865417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57">
        <v>6522087</v>
      </c>
      <c r="AQ22" s="57">
        <f t="shared" si="1"/>
        <v>0</v>
      </c>
      <c r="AR22" s="63"/>
      <c r="AS22" s="64" t="s">
        <v>102</v>
      </c>
      <c r="AV22" s="69" t="s">
        <v>111</v>
      </c>
      <c r="AY22" s="68"/>
    </row>
    <row r="23" spans="2:51" x14ac:dyDescent="0.35">
      <c r="B23" s="44">
        <v>2.5</v>
      </c>
      <c r="C23" s="44">
        <v>0.54166666666666696</v>
      </c>
      <c r="D23" s="45">
        <v>13</v>
      </c>
      <c r="E23" s="46">
        <f t="shared" si="2"/>
        <v>9.1549295774647899</v>
      </c>
      <c r="F23" s="47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130</v>
      </c>
      <c r="P23" s="52">
        <v>134</v>
      </c>
      <c r="Q23" s="52">
        <v>1241618</v>
      </c>
      <c r="R23" s="53">
        <f t="shared" si="0"/>
        <v>5583</v>
      </c>
      <c r="S23" s="54">
        <f t="shared" si="5"/>
        <v>133.99199999999999</v>
      </c>
      <c r="T23" s="54">
        <f t="shared" si="6"/>
        <v>5.5830000000000002</v>
      </c>
      <c r="U23" s="55">
        <v>7.1</v>
      </c>
      <c r="V23" s="55">
        <f t="shared" si="7"/>
        <v>7.1</v>
      </c>
      <c r="W23" s="56" t="s">
        <v>146</v>
      </c>
      <c r="X23" s="57">
        <v>0</v>
      </c>
      <c r="Y23" s="57">
        <v>1016</v>
      </c>
      <c r="Z23" s="57">
        <v>1144</v>
      </c>
      <c r="AA23" s="57">
        <v>1185</v>
      </c>
      <c r="AB23" s="57">
        <v>1148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29758726</v>
      </c>
      <c r="AH23" s="60">
        <f t="shared" si="8"/>
        <v>1222</v>
      </c>
      <c r="AI23" s="61">
        <f t="shared" si="9"/>
        <v>218.87873902919577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57">
        <v>6522087</v>
      </c>
      <c r="AQ23" s="57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68"/>
    </row>
    <row r="24" spans="2:51" x14ac:dyDescent="0.35">
      <c r="B24" s="44">
        <v>2.5416666666666701</v>
      </c>
      <c r="C24" s="44">
        <v>0.58333333333333404</v>
      </c>
      <c r="D24" s="45">
        <v>13</v>
      </c>
      <c r="E24" s="46">
        <f t="shared" si="2"/>
        <v>9.1549295774647899</v>
      </c>
      <c r="F24" s="47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129</v>
      </c>
      <c r="P24" s="52">
        <v>134</v>
      </c>
      <c r="Q24" s="52">
        <v>1247188</v>
      </c>
      <c r="R24" s="53">
        <f t="shared" si="0"/>
        <v>5570</v>
      </c>
      <c r="S24" s="54">
        <f t="shared" si="5"/>
        <v>133.68</v>
      </c>
      <c r="T24" s="54">
        <f t="shared" si="6"/>
        <v>5.57</v>
      </c>
      <c r="U24" s="55">
        <v>6.6</v>
      </c>
      <c r="V24" s="55">
        <f t="shared" si="7"/>
        <v>6.6</v>
      </c>
      <c r="W24" s="56" t="s">
        <v>146</v>
      </c>
      <c r="X24" s="57">
        <v>0</v>
      </c>
      <c r="Y24" s="57">
        <v>1024</v>
      </c>
      <c r="Z24" s="57">
        <v>1145</v>
      </c>
      <c r="AA24" s="57">
        <v>1185</v>
      </c>
      <c r="AB24" s="57">
        <v>1148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29759957</v>
      </c>
      <c r="AH24" s="60">
        <f t="shared" si="8"/>
        <v>1231</v>
      </c>
      <c r="AI24" s="61">
        <f t="shared" si="9"/>
        <v>221.00538599640933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57">
        <v>6522087</v>
      </c>
      <c r="AQ24" s="57">
        <f t="shared" si="1"/>
        <v>0</v>
      </c>
      <c r="AR24" s="65">
        <v>0.94</v>
      </c>
      <c r="AS24" s="64" t="s">
        <v>114</v>
      </c>
      <c r="AV24" s="73" t="s">
        <v>30</v>
      </c>
      <c r="AW24" s="73">
        <v>14.7</v>
      </c>
      <c r="AY24" s="68"/>
    </row>
    <row r="25" spans="2:51" x14ac:dyDescent="0.35">
      <c r="B25" s="44">
        <v>2.5833333333333299</v>
      </c>
      <c r="C25" s="44">
        <v>0.625</v>
      </c>
      <c r="D25" s="45">
        <v>12</v>
      </c>
      <c r="E25" s="46">
        <f t="shared" si="2"/>
        <v>8.4507042253521139</v>
      </c>
      <c r="F25" s="47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128</v>
      </c>
      <c r="P25" s="52">
        <v>133</v>
      </c>
      <c r="Q25" s="52">
        <v>1252909</v>
      </c>
      <c r="R25" s="53">
        <f t="shared" si="0"/>
        <v>5721</v>
      </c>
      <c r="S25" s="54">
        <f t="shared" si="5"/>
        <v>137.304</v>
      </c>
      <c r="T25" s="54">
        <f t="shared" si="6"/>
        <v>5.7210000000000001</v>
      </c>
      <c r="U25" s="55">
        <v>6.2</v>
      </c>
      <c r="V25" s="55">
        <f t="shared" si="7"/>
        <v>6.2</v>
      </c>
      <c r="W25" s="56" t="s">
        <v>146</v>
      </c>
      <c r="X25" s="57">
        <v>0</v>
      </c>
      <c r="Y25" s="57">
        <v>1056</v>
      </c>
      <c r="Z25" s="57">
        <v>1145</v>
      </c>
      <c r="AA25" s="57">
        <v>1185</v>
      </c>
      <c r="AB25" s="57">
        <v>1148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29761218</v>
      </c>
      <c r="AH25" s="60">
        <f t="shared" si="8"/>
        <v>1261</v>
      </c>
      <c r="AI25" s="61">
        <f t="shared" si="9"/>
        <v>220.41601118685543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57">
        <v>6522087</v>
      </c>
      <c r="AQ25" s="57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68"/>
    </row>
    <row r="26" spans="2:51" x14ac:dyDescent="0.35">
      <c r="B26" s="44">
        <v>2.625</v>
      </c>
      <c r="C26" s="44">
        <v>0.66666666666666696</v>
      </c>
      <c r="D26" s="45">
        <v>9</v>
      </c>
      <c r="E26" s="46">
        <f t="shared" si="2"/>
        <v>6.3380281690140849</v>
      </c>
      <c r="F26" s="47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132</v>
      </c>
      <c r="P26" s="52">
        <v>132</v>
      </c>
      <c r="Q26" s="52">
        <v>1258299</v>
      </c>
      <c r="R26" s="53">
        <f t="shared" si="0"/>
        <v>5390</v>
      </c>
      <c r="S26" s="54">
        <f t="shared" si="5"/>
        <v>129.36000000000001</v>
      </c>
      <c r="T26" s="54">
        <f t="shared" si="6"/>
        <v>5.39</v>
      </c>
      <c r="U26" s="55">
        <v>5.9</v>
      </c>
      <c r="V26" s="55">
        <f t="shared" si="7"/>
        <v>5.9</v>
      </c>
      <c r="W26" s="56" t="s">
        <v>146</v>
      </c>
      <c r="X26" s="57">
        <v>0</v>
      </c>
      <c r="Y26" s="57">
        <v>999</v>
      </c>
      <c r="Z26" s="57">
        <v>1176</v>
      </c>
      <c r="AA26" s="57">
        <v>1185</v>
      </c>
      <c r="AB26" s="57">
        <v>1198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29762438</v>
      </c>
      <c r="AH26" s="60">
        <f t="shared" si="8"/>
        <v>1220</v>
      </c>
      <c r="AI26" s="61">
        <f t="shared" si="9"/>
        <v>226.34508348794066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57">
        <v>6522087</v>
      </c>
      <c r="AQ26" s="57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68"/>
    </row>
    <row r="27" spans="2:51" x14ac:dyDescent="0.35">
      <c r="B27" s="44">
        <v>2.6666666666666701</v>
      </c>
      <c r="C27" s="44">
        <v>0.70833333333333404</v>
      </c>
      <c r="D27" s="45">
        <v>13</v>
      </c>
      <c r="E27" s="46">
        <f t="shared" si="2"/>
        <v>9.1549295774647899</v>
      </c>
      <c r="F27" s="47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130</v>
      </c>
      <c r="P27" s="52">
        <v>132</v>
      </c>
      <c r="Q27" s="52">
        <v>1263786</v>
      </c>
      <c r="R27" s="53">
        <f t="shared" si="0"/>
        <v>5487</v>
      </c>
      <c r="S27" s="54">
        <f t="shared" si="5"/>
        <v>131.68799999999999</v>
      </c>
      <c r="T27" s="54">
        <f t="shared" si="6"/>
        <v>5.4870000000000001</v>
      </c>
      <c r="U27" s="55">
        <v>5.7</v>
      </c>
      <c r="V27" s="55">
        <f t="shared" si="7"/>
        <v>5.7</v>
      </c>
      <c r="W27" s="56" t="s">
        <v>146</v>
      </c>
      <c r="X27" s="57">
        <v>0</v>
      </c>
      <c r="Y27" s="57">
        <v>996</v>
      </c>
      <c r="Z27" s="57">
        <v>1145</v>
      </c>
      <c r="AA27" s="57">
        <v>1185</v>
      </c>
      <c r="AB27" s="57">
        <v>1148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29763684</v>
      </c>
      <c r="AH27" s="60">
        <f t="shared" si="8"/>
        <v>1246</v>
      </c>
      <c r="AI27" s="61">
        <f t="shared" si="9"/>
        <v>227.08219427738291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57">
        <v>6522087</v>
      </c>
      <c r="AQ27" s="57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68"/>
    </row>
    <row r="28" spans="2:51" x14ac:dyDescent="0.35">
      <c r="B28" s="44">
        <v>2.7083333333333299</v>
      </c>
      <c r="C28" s="44">
        <v>0.750000000000002</v>
      </c>
      <c r="D28" s="45">
        <v>17</v>
      </c>
      <c r="E28" s="46">
        <f t="shared" si="2"/>
        <v>11.971830985915494</v>
      </c>
      <c r="F28" s="47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124</v>
      </c>
      <c r="P28" s="52">
        <v>128</v>
      </c>
      <c r="Q28" s="52">
        <v>1269012</v>
      </c>
      <c r="R28" s="53">
        <f t="shared" si="0"/>
        <v>5226</v>
      </c>
      <c r="S28" s="54">
        <f t="shared" si="5"/>
        <v>125.42400000000001</v>
      </c>
      <c r="T28" s="54">
        <f t="shared" si="6"/>
        <v>5.226</v>
      </c>
      <c r="U28" s="55">
        <v>5.5</v>
      </c>
      <c r="V28" s="55">
        <f t="shared" si="7"/>
        <v>5.5</v>
      </c>
      <c r="W28" s="56" t="s">
        <v>145</v>
      </c>
      <c r="X28" s="57">
        <v>0</v>
      </c>
      <c r="Y28" s="57">
        <v>1003</v>
      </c>
      <c r="Z28" s="57">
        <v>1195</v>
      </c>
      <c r="AA28" s="57">
        <v>0</v>
      </c>
      <c r="AB28" s="57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29764786</v>
      </c>
      <c r="AH28" s="60">
        <f t="shared" si="8"/>
        <v>1102</v>
      </c>
      <c r="AI28" s="61">
        <f t="shared" si="9"/>
        <v>210.86873325679295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57">
        <v>6522087</v>
      </c>
      <c r="AQ28" s="57">
        <f t="shared" si="1"/>
        <v>0</v>
      </c>
      <c r="AR28" s="65">
        <v>1.04</v>
      </c>
      <c r="AS28" s="64" t="s">
        <v>114</v>
      </c>
      <c r="AV28" s="73" t="s">
        <v>117</v>
      </c>
      <c r="AW28" s="73">
        <v>101.325</v>
      </c>
      <c r="AY28" s="68"/>
    </row>
    <row r="29" spans="2:51" x14ac:dyDescent="0.35">
      <c r="B29" s="44">
        <v>2.75</v>
      </c>
      <c r="C29" s="44">
        <v>0.79166666666666896</v>
      </c>
      <c r="D29" s="45">
        <v>15</v>
      </c>
      <c r="E29" s="46">
        <f t="shared" si="2"/>
        <v>10.563380281690142</v>
      </c>
      <c r="F29" s="47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119</v>
      </c>
      <c r="P29" s="52">
        <v>126</v>
      </c>
      <c r="Q29" s="52">
        <v>1274150</v>
      </c>
      <c r="R29" s="53">
        <f t="shared" si="0"/>
        <v>5138</v>
      </c>
      <c r="S29" s="54">
        <f t="shared" si="5"/>
        <v>123.312</v>
      </c>
      <c r="T29" s="54">
        <f t="shared" si="6"/>
        <v>5.1379999999999999</v>
      </c>
      <c r="U29" s="55">
        <v>5.0999999999999996</v>
      </c>
      <c r="V29" s="55">
        <f t="shared" si="7"/>
        <v>5.0999999999999996</v>
      </c>
      <c r="W29" s="56" t="s">
        <v>145</v>
      </c>
      <c r="X29" s="57">
        <v>0</v>
      </c>
      <c r="Y29" s="57">
        <v>1086</v>
      </c>
      <c r="Z29" s="57">
        <v>1195</v>
      </c>
      <c r="AA29" s="57">
        <v>0</v>
      </c>
      <c r="AB29" s="57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29765736</v>
      </c>
      <c r="AH29" s="60">
        <f t="shared" si="8"/>
        <v>950</v>
      </c>
      <c r="AI29" s="61">
        <f t="shared" si="9"/>
        <v>184.89684702218761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57">
        <v>6522087</v>
      </c>
      <c r="AQ29" s="57">
        <f t="shared" si="1"/>
        <v>0</v>
      </c>
      <c r="AR29" s="63"/>
      <c r="AS29" s="64" t="s">
        <v>114</v>
      </c>
      <c r="AY29" s="68"/>
    </row>
    <row r="30" spans="2:51" x14ac:dyDescent="0.35">
      <c r="B30" s="44">
        <v>2.7916666666666701</v>
      </c>
      <c r="C30" s="44">
        <v>0.83333333333333703</v>
      </c>
      <c r="D30" s="45">
        <v>15</v>
      </c>
      <c r="E30" s="46">
        <f t="shared" si="2"/>
        <v>10.563380281690142</v>
      </c>
      <c r="F30" s="47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118</v>
      </c>
      <c r="P30" s="52">
        <v>125</v>
      </c>
      <c r="Q30" s="52">
        <v>1279461</v>
      </c>
      <c r="R30" s="53">
        <f t="shared" si="0"/>
        <v>5311</v>
      </c>
      <c r="S30" s="54">
        <f t="shared" si="5"/>
        <v>127.464</v>
      </c>
      <c r="T30" s="54">
        <f t="shared" si="6"/>
        <v>5.3109999999999999</v>
      </c>
      <c r="U30" s="55">
        <v>4.5</v>
      </c>
      <c r="V30" s="55">
        <f t="shared" si="7"/>
        <v>4.5</v>
      </c>
      <c r="W30" s="56" t="s">
        <v>145</v>
      </c>
      <c r="X30" s="57">
        <v>0</v>
      </c>
      <c r="Y30" s="57">
        <v>1030</v>
      </c>
      <c r="Z30" s="57">
        <v>1195</v>
      </c>
      <c r="AA30" s="57">
        <v>0</v>
      </c>
      <c r="AB30" s="57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29766785</v>
      </c>
      <c r="AH30" s="60">
        <f t="shared" si="8"/>
        <v>1049</v>
      </c>
      <c r="AI30" s="61">
        <f t="shared" si="9"/>
        <v>197.51459235548862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57">
        <v>6522087</v>
      </c>
      <c r="AQ30" s="57">
        <f t="shared" si="1"/>
        <v>0</v>
      </c>
      <c r="AR30" s="63"/>
      <c r="AS30" s="64" t="s">
        <v>114</v>
      </c>
      <c r="AV30" s="342" t="s">
        <v>118</v>
      </c>
      <c r="AW30" s="342"/>
      <c r="AY30" s="68"/>
    </row>
    <row r="31" spans="2:51" x14ac:dyDescent="0.35">
      <c r="B31" s="44">
        <v>2.8333333333333299</v>
      </c>
      <c r="C31" s="44">
        <v>0.875000000000004</v>
      </c>
      <c r="D31" s="45">
        <v>15</v>
      </c>
      <c r="E31" s="46">
        <f>D31/1.42</f>
        <v>10.563380281690142</v>
      </c>
      <c r="F31" s="47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114</v>
      </c>
      <c r="P31" s="52">
        <v>121</v>
      </c>
      <c r="Q31" s="52">
        <v>1284719</v>
      </c>
      <c r="R31" s="53">
        <f t="shared" si="0"/>
        <v>5258</v>
      </c>
      <c r="S31" s="54">
        <f t="shared" si="5"/>
        <v>126.19199999999999</v>
      </c>
      <c r="T31" s="54">
        <f t="shared" si="6"/>
        <v>5.258</v>
      </c>
      <c r="U31" s="55">
        <v>4.2</v>
      </c>
      <c r="V31" s="55">
        <f t="shared" si="7"/>
        <v>4.2</v>
      </c>
      <c r="W31" s="56" t="s">
        <v>145</v>
      </c>
      <c r="X31" s="57">
        <v>0</v>
      </c>
      <c r="Y31" s="57">
        <v>988</v>
      </c>
      <c r="Z31" s="57">
        <v>1195</v>
      </c>
      <c r="AA31" s="57">
        <v>0</v>
      </c>
      <c r="AB31" s="57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29767800</v>
      </c>
      <c r="AH31" s="60">
        <f t="shared" si="8"/>
        <v>1015</v>
      </c>
      <c r="AI31" s="61">
        <f t="shared" si="9"/>
        <v>193.03917839482693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57">
        <v>6522087</v>
      </c>
      <c r="AQ31" s="57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68"/>
    </row>
    <row r="32" spans="2:51" x14ac:dyDescent="0.35">
      <c r="B32" s="44">
        <v>2.875</v>
      </c>
      <c r="C32" s="44">
        <v>0.91666666666667096</v>
      </c>
      <c r="D32" s="45">
        <v>20</v>
      </c>
      <c r="E32" s="46">
        <f t="shared" si="2"/>
        <v>14.084507042253522</v>
      </c>
      <c r="F32" s="47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117</v>
      </c>
      <c r="P32" s="52">
        <v>119</v>
      </c>
      <c r="Q32" s="52">
        <v>1289744</v>
      </c>
      <c r="R32" s="53">
        <f t="shared" si="0"/>
        <v>5025</v>
      </c>
      <c r="S32" s="54">
        <f t="shared" si="5"/>
        <v>120.6</v>
      </c>
      <c r="T32" s="54">
        <f t="shared" si="6"/>
        <v>5.0250000000000004</v>
      </c>
      <c r="U32" s="55">
        <v>3.8</v>
      </c>
      <c r="V32" s="55">
        <f t="shared" si="7"/>
        <v>3.8</v>
      </c>
      <c r="W32" s="56" t="s">
        <v>145</v>
      </c>
      <c r="X32" s="57">
        <v>0</v>
      </c>
      <c r="Y32" s="57">
        <v>986</v>
      </c>
      <c r="Z32" s="57">
        <v>1156</v>
      </c>
      <c r="AA32" s="57">
        <v>0</v>
      </c>
      <c r="AB32" s="57">
        <v>1161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29768738</v>
      </c>
      <c r="AH32" s="60">
        <f t="shared" si="8"/>
        <v>938</v>
      </c>
      <c r="AI32" s="61">
        <f t="shared" si="9"/>
        <v>186.66666666666666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57">
        <v>6522087</v>
      </c>
      <c r="AQ32" s="57">
        <f t="shared" si="1"/>
        <v>0</v>
      </c>
      <c r="AR32" s="72">
        <v>0.87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68"/>
    </row>
    <row r="33" spans="2:51" x14ac:dyDescent="0.35">
      <c r="B33" s="44">
        <v>2.9166666666666701</v>
      </c>
      <c r="C33" s="44">
        <v>0.95833333333333803</v>
      </c>
      <c r="D33" s="45">
        <v>19</v>
      </c>
      <c r="E33" s="46">
        <f t="shared" si="2"/>
        <v>13.380281690140846</v>
      </c>
      <c r="F33" s="47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113</v>
      </c>
      <c r="P33" s="52">
        <v>103</v>
      </c>
      <c r="Q33" s="52">
        <v>1293905</v>
      </c>
      <c r="R33" s="53">
        <f t="shared" si="0"/>
        <v>4161</v>
      </c>
      <c r="S33" s="54">
        <f t="shared" si="5"/>
        <v>99.864000000000004</v>
      </c>
      <c r="T33" s="54">
        <f t="shared" si="6"/>
        <v>4.1609999999999996</v>
      </c>
      <c r="U33" s="55">
        <v>4.5</v>
      </c>
      <c r="V33" s="55">
        <f t="shared" si="7"/>
        <v>4.5</v>
      </c>
      <c r="W33" s="56" t="s">
        <v>136</v>
      </c>
      <c r="X33" s="57">
        <v>0</v>
      </c>
      <c r="Y33" s="57">
        <v>0</v>
      </c>
      <c r="Z33" s="57">
        <v>996</v>
      </c>
      <c r="AA33" s="57">
        <v>0</v>
      </c>
      <c r="AB33" s="57">
        <v>1099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29769390</v>
      </c>
      <c r="AH33" s="60">
        <f t="shared" si="8"/>
        <v>652</v>
      </c>
      <c r="AI33" s="61">
        <f t="shared" si="9"/>
        <v>156.69310261956261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57">
        <v>6522699</v>
      </c>
      <c r="AQ33" s="57">
        <f t="shared" si="1"/>
        <v>612</v>
      </c>
      <c r="AR33" s="63"/>
      <c r="AS33" s="64" t="s">
        <v>114</v>
      </c>
      <c r="AY33" s="68"/>
    </row>
    <row r="34" spans="2:51" x14ac:dyDescent="0.35">
      <c r="B34" s="44">
        <v>2.9583333333333299</v>
      </c>
      <c r="C34" s="44">
        <v>1</v>
      </c>
      <c r="D34" s="45">
        <v>24</v>
      </c>
      <c r="E34" s="46">
        <f t="shared" si="2"/>
        <v>16.901408450704228</v>
      </c>
      <c r="F34" s="47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114</v>
      </c>
      <c r="P34" s="52">
        <v>94</v>
      </c>
      <c r="Q34" s="52">
        <v>1297745</v>
      </c>
      <c r="R34" s="53">
        <f t="shared" si="0"/>
        <v>3840</v>
      </c>
      <c r="S34" s="54">
        <f t="shared" si="5"/>
        <v>92.16</v>
      </c>
      <c r="T34" s="54">
        <f t="shared" si="6"/>
        <v>3.84</v>
      </c>
      <c r="U34" s="55">
        <v>5.3</v>
      </c>
      <c r="V34" s="55">
        <f t="shared" si="7"/>
        <v>5.3</v>
      </c>
      <c r="W34" s="56" t="s">
        <v>136</v>
      </c>
      <c r="X34" s="57">
        <v>0</v>
      </c>
      <c r="Y34" s="57">
        <v>0</v>
      </c>
      <c r="Z34" s="57">
        <v>895</v>
      </c>
      <c r="AA34" s="57">
        <v>0</v>
      </c>
      <c r="AB34" s="57">
        <v>1100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29769966</v>
      </c>
      <c r="AH34" s="60">
        <f t="shared" si="8"/>
        <v>576</v>
      </c>
      <c r="AI34" s="61">
        <f t="shared" si="9"/>
        <v>150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57">
        <v>6523519</v>
      </c>
      <c r="AQ34" s="57">
        <f t="shared" si="1"/>
        <v>820</v>
      </c>
      <c r="AR34" s="63"/>
      <c r="AS34" s="64" t="s">
        <v>114</v>
      </c>
      <c r="AV34" s="70" t="s">
        <v>120</v>
      </c>
      <c r="AW34" s="77" t="s">
        <v>31</v>
      </c>
      <c r="AY34" s="68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123.5</v>
      </c>
      <c r="Q35" s="84">
        <f>Q34-Q10</f>
        <v>121603</v>
      </c>
      <c r="R35" s="85">
        <f>SUM(R11:R34)</f>
        <v>121603</v>
      </c>
      <c r="S35" s="86">
        <f>AVERAGE(S11:S34)</f>
        <v>121.60299999999999</v>
      </c>
      <c r="T35" s="86">
        <f>SUM(T11:T34)</f>
        <v>121.60299999999999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24196</v>
      </c>
      <c r="AH35" s="92">
        <f>SUM(AH11:AH34)</f>
        <v>24201</v>
      </c>
      <c r="AI35" s="93">
        <f>$AH$35/$T35</f>
        <v>199.01647163310116</v>
      </c>
      <c r="AJ35" s="90"/>
      <c r="AK35" s="94"/>
      <c r="AL35" s="94"/>
      <c r="AM35" s="94"/>
      <c r="AN35" s="95"/>
      <c r="AO35" s="96"/>
      <c r="AP35" s="97">
        <f>AP34-AP10</f>
        <v>5517</v>
      </c>
      <c r="AQ35" s="98">
        <f>SUM(AQ11:AQ34)</f>
        <v>5517</v>
      </c>
      <c r="AR35" s="99">
        <f>AVERAGE(AR11:AR34)</f>
        <v>0.96166666666666678</v>
      </c>
      <c r="AS35" s="96"/>
      <c r="AV35" s="100" t="s">
        <v>31</v>
      </c>
      <c r="AW35" s="100">
        <v>1</v>
      </c>
      <c r="AY35" s="68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5"/>
      <c r="M36" s="5"/>
      <c r="N36" s="5"/>
      <c r="O36" s="5"/>
      <c r="P36" s="5"/>
      <c r="Q36" s="5"/>
      <c r="R36" s="5"/>
      <c r="S36" s="5"/>
      <c r="T36" s="5"/>
      <c r="U36" s="104"/>
      <c r="V36" s="104"/>
      <c r="W36" s="5"/>
      <c r="X36" s="5"/>
      <c r="Y36" s="5"/>
      <c r="Z36" s="5"/>
      <c r="AA36" s="5"/>
      <c r="AB36" s="5"/>
      <c r="AC36" s="5"/>
      <c r="AD36" s="5"/>
      <c r="AE36" s="5"/>
      <c r="AH36" s="105"/>
      <c r="AM36" s="5"/>
      <c r="AN36" s="5"/>
      <c r="AO36" s="5"/>
      <c r="AP36" s="5"/>
      <c r="AQ36" s="5"/>
      <c r="AR36" s="5"/>
      <c r="AV36" s="100" t="s">
        <v>122</v>
      </c>
      <c r="AW36" s="100">
        <v>41.67</v>
      </c>
      <c r="AY36" s="68"/>
    </row>
    <row r="37" spans="2:51" ht="15" thickBot="1" x14ac:dyDescent="0.4">
      <c r="B37" s="106" t="s">
        <v>123</v>
      </c>
      <c r="C37" s="106"/>
      <c r="D37" s="106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8"/>
      <c r="X37" s="108"/>
      <c r="Y37" s="108"/>
      <c r="Z37" s="108"/>
      <c r="AA37" s="108"/>
      <c r="AB37" s="108"/>
      <c r="AC37" s="108"/>
      <c r="AD37" s="108"/>
      <c r="AE37" s="108"/>
      <c r="AM37" s="23"/>
      <c r="AN37" s="5"/>
      <c r="AO37" s="5"/>
      <c r="AP37" s="5"/>
      <c r="AQ37" s="5"/>
      <c r="AR37" s="108"/>
      <c r="AV37" s="100" t="s">
        <v>124</v>
      </c>
      <c r="AW37" s="100">
        <v>11.574999999999999</v>
      </c>
      <c r="AY37" s="68"/>
    </row>
    <row r="38" spans="2:51" x14ac:dyDescent="0.35">
      <c r="B38" s="109"/>
      <c r="C38" s="110" t="s">
        <v>135</v>
      </c>
      <c r="D38" s="111"/>
      <c r="E38" s="111"/>
      <c r="F38" s="111"/>
      <c r="G38" s="111"/>
      <c r="H38" s="111"/>
      <c r="I38" s="111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07"/>
      <c r="U38" s="107"/>
      <c r="V38" s="107"/>
      <c r="W38" s="108"/>
      <c r="X38" s="108"/>
      <c r="Y38" s="108"/>
      <c r="Z38" s="108"/>
      <c r="AA38" s="108"/>
      <c r="AB38" s="108"/>
      <c r="AC38" s="108"/>
      <c r="AD38" s="108"/>
      <c r="AE38" s="108"/>
      <c r="AM38" s="23"/>
      <c r="AN38" s="5"/>
      <c r="AO38" s="5"/>
      <c r="AP38" s="5"/>
      <c r="AQ38" s="5"/>
      <c r="AR38" s="108"/>
      <c r="AV38" s="113"/>
      <c r="AW38" s="113"/>
      <c r="AY38" s="68"/>
    </row>
    <row r="39" spans="2:51" x14ac:dyDescent="0.35">
      <c r="B39" s="109"/>
      <c r="C39" s="110" t="s">
        <v>142</v>
      </c>
      <c r="D39" s="111"/>
      <c r="E39" s="111"/>
      <c r="F39" s="111"/>
      <c r="G39" s="111"/>
      <c r="H39" s="111"/>
      <c r="I39" s="111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07"/>
      <c r="U39" s="107"/>
      <c r="V39" s="107"/>
      <c r="W39" s="108"/>
      <c r="X39" s="108"/>
      <c r="Y39" s="108"/>
      <c r="Z39" s="108"/>
      <c r="AA39" s="108"/>
      <c r="AB39" s="108"/>
      <c r="AC39" s="108"/>
      <c r="AD39" s="108"/>
      <c r="AE39" s="108"/>
      <c r="AM39" s="23"/>
      <c r="AN39" s="5"/>
      <c r="AO39" s="5"/>
      <c r="AP39" s="5"/>
      <c r="AQ39" s="5"/>
      <c r="AR39" s="108"/>
      <c r="AV39" s="113"/>
      <c r="AW39" s="113"/>
      <c r="AY39" s="68"/>
    </row>
    <row r="40" spans="2:51" x14ac:dyDescent="0.35">
      <c r="B40" s="114"/>
      <c r="C40" s="115" t="s">
        <v>125</v>
      </c>
      <c r="D40" s="116"/>
      <c r="E40" s="116"/>
      <c r="F40" s="116"/>
      <c r="G40" s="116"/>
      <c r="H40" s="116"/>
      <c r="I40" s="116"/>
      <c r="J40" s="117"/>
      <c r="K40" s="117"/>
      <c r="L40" s="117"/>
      <c r="M40" s="117"/>
      <c r="N40" s="117"/>
      <c r="O40" s="117"/>
      <c r="P40" s="117"/>
      <c r="Q40" s="117"/>
      <c r="R40" s="112"/>
      <c r="S40" s="112"/>
      <c r="T40" s="118"/>
      <c r="U40" s="118"/>
      <c r="V40" s="118"/>
      <c r="W40" s="108"/>
      <c r="X40" s="108"/>
      <c r="Y40" s="108"/>
      <c r="Z40" s="108"/>
      <c r="AA40" s="108"/>
      <c r="AB40" s="108"/>
      <c r="AC40" s="108"/>
      <c r="AD40" s="108"/>
      <c r="AE40" s="108"/>
      <c r="AM40" s="119"/>
      <c r="AN40" s="119"/>
      <c r="AO40" s="119"/>
      <c r="AP40" s="119"/>
      <c r="AQ40" s="119"/>
      <c r="AR40" s="119"/>
      <c r="AS40" s="120"/>
      <c r="AV40" s="346" t="s">
        <v>126</v>
      </c>
      <c r="AW40" s="346"/>
      <c r="AY40" s="68"/>
    </row>
    <row r="41" spans="2:51" x14ac:dyDescent="0.35">
      <c r="B41" s="114"/>
      <c r="C41" s="117" t="s">
        <v>147</v>
      </c>
      <c r="D41" s="111"/>
      <c r="E41" s="111"/>
      <c r="F41" s="111"/>
      <c r="G41" s="111"/>
      <c r="H41" s="111"/>
      <c r="I41" s="111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8"/>
      <c r="U41" s="118"/>
      <c r="V41" s="118"/>
      <c r="W41" s="108"/>
      <c r="X41" s="108"/>
      <c r="Y41" s="108"/>
      <c r="Z41" s="108"/>
      <c r="AA41" s="108"/>
      <c r="AB41" s="108"/>
      <c r="AC41" s="108"/>
      <c r="AD41" s="108"/>
      <c r="AE41" s="108"/>
      <c r="AM41" s="119"/>
      <c r="AN41" s="119"/>
      <c r="AO41" s="119"/>
      <c r="AP41" s="119"/>
      <c r="AQ41" s="119"/>
      <c r="AR41" s="119"/>
      <c r="AS41" s="120"/>
      <c r="AV41" s="142"/>
      <c r="AW41" s="142"/>
      <c r="AY41" s="68"/>
    </row>
    <row r="42" spans="2:51" x14ac:dyDescent="0.35">
      <c r="B42" s="114"/>
      <c r="C42" s="116" t="s">
        <v>127</v>
      </c>
      <c r="D42" s="111"/>
      <c r="E42" s="111"/>
      <c r="F42" s="111"/>
      <c r="G42" s="111"/>
      <c r="H42" s="111"/>
      <c r="I42" s="111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8"/>
      <c r="U42" s="118"/>
      <c r="V42" s="118"/>
      <c r="W42" s="108"/>
      <c r="X42" s="108"/>
      <c r="Y42" s="108"/>
      <c r="Z42" s="108"/>
      <c r="AA42" s="108"/>
      <c r="AB42" s="108"/>
      <c r="AC42" s="108"/>
      <c r="AD42" s="108"/>
      <c r="AE42" s="108"/>
      <c r="AM42" s="119"/>
      <c r="AN42" s="119"/>
      <c r="AO42" s="119"/>
      <c r="AP42" s="119"/>
      <c r="AQ42" s="119"/>
      <c r="AR42" s="119"/>
      <c r="AS42" s="120"/>
      <c r="AV42" s="142"/>
      <c r="AW42" s="142"/>
      <c r="AY42" s="68"/>
    </row>
    <row r="43" spans="2:51" x14ac:dyDescent="0.35">
      <c r="B43" s="114"/>
      <c r="C43" s="116" t="s">
        <v>128</v>
      </c>
      <c r="D43" s="111"/>
      <c r="E43" s="111"/>
      <c r="F43" s="111"/>
      <c r="G43" s="111"/>
      <c r="H43" s="111"/>
      <c r="I43" s="111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22"/>
      <c r="U43" s="122"/>
      <c r="V43" s="122"/>
      <c r="W43" s="108"/>
      <c r="X43" s="108"/>
      <c r="Y43" s="108"/>
      <c r="Z43" s="108"/>
      <c r="AA43" s="108"/>
      <c r="AB43" s="108"/>
      <c r="AC43" s="108"/>
      <c r="AD43" s="108"/>
      <c r="AE43" s="108"/>
      <c r="AM43" s="119"/>
      <c r="AN43" s="119"/>
      <c r="AO43" s="119"/>
      <c r="AP43" s="119"/>
      <c r="AQ43" s="119"/>
      <c r="AR43" s="119"/>
      <c r="AS43" s="120"/>
      <c r="AV43" s="123"/>
      <c r="AW43" s="123"/>
      <c r="AY43" s="68"/>
    </row>
    <row r="44" spans="2:51" x14ac:dyDescent="0.35">
      <c r="B44" s="114"/>
      <c r="C44" s="116" t="s">
        <v>129</v>
      </c>
      <c r="D44" s="111"/>
      <c r="E44" s="111"/>
      <c r="F44" s="111"/>
      <c r="G44" s="111"/>
      <c r="H44" s="111"/>
      <c r="I44" s="111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22"/>
      <c r="U44" s="122"/>
      <c r="V44" s="122"/>
      <c r="W44" s="108"/>
      <c r="X44" s="108"/>
      <c r="Y44" s="108"/>
      <c r="Z44" s="108"/>
      <c r="AA44" s="108"/>
      <c r="AB44" s="108"/>
      <c r="AC44" s="108"/>
      <c r="AD44" s="108"/>
      <c r="AE44" s="108"/>
      <c r="AM44" s="119"/>
      <c r="AN44" s="119"/>
      <c r="AO44" s="119"/>
      <c r="AP44" s="119"/>
      <c r="AQ44" s="119"/>
      <c r="AR44" s="119"/>
      <c r="AS44" s="120"/>
      <c r="AV44" s="123"/>
      <c r="AW44" s="123"/>
      <c r="AY44" s="68"/>
    </row>
    <row r="45" spans="2:51" x14ac:dyDescent="0.35">
      <c r="B45" s="114"/>
      <c r="C45" s="116" t="s">
        <v>144</v>
      </c>
      <c r="D45" s="111"/>
      <c r="E45" s="111"/>
      <c r="F45" s="111"/>
      <c r="G45" s="111"/>
      <c r="H45" s="111"/>
      <c r="I45" s="111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22"/>
      <c r="U45" s="122"/>
      <c r="V45" s="122"/>
      <c r="W45" s="108"/>
      <c r="X45" s="108"/>
      <c r="Y45" s="108"/>
      <c r="Z45" s="108"/>
      <c r="AA45" s="108"/>
      <c r="AB45" s="108"/>
      <c r="AC45" s="108"/>
      <c r="AD45" s="108"/>
      <c r="AE45" s="108"/>
      <c r="AM45" s="119"/>
      <c r="AN45" s="119"/>
      <c r="AO45" s="119"/>
      <c r="AP45" s="119"/>
      <c r="AQ45" s="119"/>
      <c r="AR45" s="119"/>
      <c r="AS45" s="120"/>
      <c r="AV45" s="123"/>
      <c r="AW45" s="123"/>
      <c r="AY45" s="68"/>
    </row>
    <row r="46" spans="2:51" x14ac:dyDescent="0.35">
      <c r="B46" s="114"/>
      <c r="C46" s="121" t="s">
        <v>143</v>
      </c>
      <c r="D46" s="111"/>
      <c r="E46" s="111"/>
      <c r="F46" s="111"/>
      <c r="G46" s="111"/>
      <c r="H46" s="111"/>
      <c r="I46" s="111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22"/>
      <c r="U46" s="122"/>
      <c r="V46" s="122"/>
      <c r="W46" s="108"/>
      <c r="X46" s="108"/>
      <c r="Y46" s="108"/>
      <c r="Z46" s="108"/>
      <c r="AA46" s="108"/>
      <c r="AB46" s="108"/>
      <c r="AC46" s="108"/>
      <c r="AD46" s="108"/>
      <c r="AE46" s="108"/>
      <c r="AM46" s="119"/>
      <c r="AN46" s="119"/>
      <c r="AO46" s="119"/>
      <c r="AP46" s="119"/>
      <c r="AQ46" s="119"/>
      <c r="AR46" s="119"/>
      <c r="AS46" s="120"/>
      <c r="AV46" s="123"/>
      <c r="AW46" s="123"/>
      <c r="AY46" s="68"/>
    </row>
    <row r="47" spans="2:51" x14ac:dyDescent="0.35">
      <c r="B47" s="114"/>
      <c r="C47" s="110" t="s">
        <v>186</v>
      </c>
      <c r="D47" s="111"/>
      <c r="E47" s="111"/>
      <c r="F47" s="111"/>
      <c r="G47" s="111"/>
      <c r="H47" s="111"/>
      <c r="I47" s="111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22"/>
      <c r="U47" s="122"/>
      <c r="V47" s="122"/>
      <c r="W47" s="108"/>
      <c r="X47" s="108"/>
      <c r="Y47" s="108"/>
      <c r="Z47" s="108"/>
      <c r="AA47" s="108"/>
      <c r="AB47" s="108"/>
      <c r="AC47" s="108"/>
      <c r="AD47" s="108"/>
      <c r="AE47" s="108"/>
      <c r="AM47" s="119"/>
      <c r="AN47" s="119"/>
      <c r="AO47" s="119"/>
      <c r="AP47" s="119"/>
      <c r="AQ47" s="119"/>
      <c r="AR47" s="119"/>
      <c r="AS47" s="120"/>
      <c r="AV47" s="123"/>
      <c r="AW47" s="123"/>
      <c r="AY47" s="68"/>
    </row>
    <row r="48" spans="2:51" x14ac:dyDescent="0.35">
      <c r="B48" s="114"/>
      <c r="C48" s="149" t="s">
        <v>148</v>
      </c>
      <c r="D48" s="150"/>
      <c r="E48" s="150"/>
      <c r="F48" s="150"/>
      <c r="G48" s="150"/>
      <c r="H48" s="111"/>
      <c r="I48" s="111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22"/>
      <c r="U48" s="122"/>
      <c r="V48" s="122"/>
      <c r="W48" s="108"/>
      <c r="X48" s="108"/>
      <c r="Y48" s="108"/>
      <c r="Z48" s="108"/>
      <c r="AA48" s="108"/>
      <c r="AB48" s="108"/>
      <c r="AC48" s="108"/>
      <c r="AD48" s="108"/>
      <c r="AE48" s="108"/>
      <c r="AM48" s="119"/>
      <c r="AN48" s="119"/>
      <c r="AO48" s="119"/>
      <c r="AP48" s="119"/>
      <c r="AQ48" s="119"/>
      <c r="AR48" s="119"/>
      <c r="AS48" s="120"/>
      <c r="AV48" s="123"/>
      <c r="AW48" s="123"/>
      <c r="AY48" s="68"/>
    </row>
    <row r="49" spans="2:51" x14ac:dyDescent="0.35">
      <c r="B49" s="114"/>
      <c r="C49" s="154" t="s">
        <v>149</v>
      </c>
      <c r="D49" s="150"/>
      <c r="E49" s="150"/>
      <c r="F49" s="150"/>
      <c r="G49" s="150"/>
      <c r="H49" s="111"/>
      <c r="I49" s="111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8"/>
      <c r="U49" s="118"/>
      <c r="V49" s="118"/>
      <c r="W49" s="108"/>
      <c r="X49" s="108"/>
      <c r="Y49" s="108"/>
      <c r="Z49" s="108"/>
      <c r="AA49" s="108"/>
      <c r="AB49" s="108"/>
      <c r="AC49" s="108"/>
      <c r="AD49" s="108"/>
      <c r="AE49" s="108"/>
      <c r="AM49" s="119"/>
      <c r="AN49" s="119"/>
      <c r="AO49" s="119"/>
      <c r="AP49" s="119"/>
      <c r="AQ49" s="119"/>
      <c r="AR49" s="119"/>
      <c r="AS49" s="120"/>
      <c r="AV49" s="142"/>
      <c r="AW49" s="142"/>
      <c r="AY49" s="68"/>
    </row>
    <row r="50" spans="2:51" x14ac:dyDescent="0.35">
      <c r="B50" s="114"/>
      <c r="C50" s="110" t="s">
        <v>150</v>
      </c>
      <c r="D50" s="111"/>
      <c r="E50" s="111"/>
      <c r="F50" s="111"/>
      <c r="G50" s="111"/>
      <c r="H50" s="111"/>
      <c r="I50" s="111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8"/>
      <c r="U50" s="118"/>
      <c r="V50" s="118"/>
      <c r="W50" s="108"/>
      <c r="X50" s="108"/>
      <c r="Y50" s="108"/>
      <c r="Z50" s="108"/>
      <c r="AA50" s="108"/>
      <c r="AB50" s="108"/>
      <c r="AC50" s="108"/>
      <c r="AD50" s="108"/>
      <c r="AE50" s="108"/>
      <c r="AM50" s="119"/>
      <c r="AN50" s="119"/>
      <c r="AO50" s="119"/>
      <c r="AP50" s="119"/>
      <c r="AQ50" s="119"/>
      <c r="AR50" s="119"/>
      <c r="AS50" s="120"/>
      <c r="AV50" s="142"/>
      <c r="AW50" s="142"/>
      <c r="AY50" s="68"/>
    </row>
    <row r="51" spans="2:51" x14ac:dyDescent="0.35">
      <c r="B51" s="114"/>
      <c r="C51" s="121" t="s">
        <v>151</v>
      </c>
      <c r="D51" s="111"/>
      <c r="E51" s="111"/>
      <c r="F51" s="111"/>
      <c r="G51" s="111"/>
      <c r="H51" s="111"/>
      <c r="I51" s="111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8"/>
      <c r="U51" s="118"/>
      <c r="V51" s="118"/>
      <c r="W51" s="108"/>
      <c r="X51" s="108"/>
      <c r="Y51" s="108"/>
      <c r="Z51" s="108"/>
      <c r="AA51" s="108"/>
      <c r="AB51" s="108"/>
      <c r="AC51" s="108"/>
      <c r="AD51" s="108"/>
      <c r="AE51" s="108"/>
      <c r="AM51" s="119"/>
      <c r="AN51" s="119"/>
      <c r="AO51" s="119"/>
      <c r="AP51" s="119"/>
      <c r="AQ51" s="119"/>
      <c r="AR51" s="119"/>
      <c r="AS51" s="120"/>
      <c r="AV51" s="142"/>
      <c r="AW51" s="142"/>
      <c r="AY51" s="68"/>
    </row>
    <row r="52" spans="2:51" x14ac:dyDescent="0.35">
      <c r="B52" s="114"/>
      <c r="C52" s="110" t="s">
        <v>152</v>
      </c>
      <c r="D52" s="111"/>
      <c r="E52" s="111"/>
      <c r="F52" s="111"/>
      <c r="G52" s="111"/>
      <c r="H52" s="111"/>
      <c r="I52" s="111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8"/>
      <c r="U52" s="118"/>
      <c r="V52" s="118"/>
      <c r="W52" s="108"/>
      <c r="X52" s="108"/>
      <c r="Y52" s="108"/>
      <c r="Z52" s="108"/>
      <c r="AA52" s="108"/>
      <c r="AB52" s="108"/>
      <c r="AC52" s="108"/>
      <c r="AD52" s="108"/>
      <c r="AE52" s="108"/>
      <c r="AM52" s="119"/>
      <c r="AN52" s="119"/>
      <c r="AO52" s="119"/>
      <c r="AP52" s="119"/>
      <c r="AQ52" s="119"/>
      <c r="AR52" s="119"/>
      <c r="AS52" s="120"/>
      <c r="AV52" s="142"/>
      <c r="AW52" s="142"/>
      <c r="AY52" s="68"/>
    </row>
    <row r="53" spans="2:51" x14ac:dyDescent="0.35">
      <c r="B53" s="114"/>
      <c r="C53" s="154" t="s">
        <v>154</v>
      </c>
      <c r="D53" s="150"/>
      <c r="E53" s="150"/>
      <c r="F53" s="150"/>
      <c r="G53" s="150"/>
      <c r="H53" s="150"/>
      <c r="I53" s="150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3"/>
      <c r="U53" s="118"/>
      <c r="V53" s="118"/>
      <c r="W53" s="108"/>
      <c r="X53" s="108"/>
      <c r="Y53" s="108"/>
      <c r="Z53" s="108"/>
      <c r="AA53" s="108"/>
      <c r="AB53" s="108"/>
      <c r="AC53" s="108"/>
      <c r="AD53" s="108"/>
      <c r="AE53" s="108"/>
      <c r="AM53" s="119"/>
      <c r="AN53" s="119"/>
      <c r="AO53" s="119"/>
      <c r="AP53" s="119"/>
      <c r="AQ53" s="119"/>
      <c r="AR53" s="119"/>
      <c r="AS53" s="120"/>
      <c r="AV53" s="142"/>
      <c r="AW53" s="142"/>
      <c r="AY53" s="68"/>
    </row>
    <row r="54" spans="2:51" x14ac:dyDescent="0.35">
      <c r="B54" s="114"/>
      <c r="C54" s="149" t="s">
        <v>155</v>
      </c>
      <c r="D54" s="150"/>
      <c r="E54" s="150"/>
      <c r="F54" s="150"/>
      <c r="G54" s="150"/>
      <c r="H54" s="150"/>
      <c r="I54" s="150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3"/>
      <c r="U54" s="118"/>
      <c r="V54" s="118"/>
      <c r="W54" s="108"/>
      <c r="X54" s="108"/>
      <c r="Y54" s="108"/>
      <c r="Z54" s="108"/>
      <c r="AA54" s="108"/>
      <c r="AB54" s="108"/>
      <c r="AC54" s="108"/>
      <c r="AD54" s="108"/>
      <c r="AE54" s="108"/>
      <c r="AM54" s="119"/>
      <c r="AN54" s="119"/>
      <c r="AO54" s="119"/>
      <c r="AP54" s="119"/>
      <c r="AQ54" s="119"/>
      <c r="AR54" s="119"/>
      <c r="AS54" s="120"/>
      <c r="AV54" s="142"/>
      <c r="AW54" s="142"/>
      <c r="AY54" s="68"/>
    </row>
    <row r="55" spans="2:51" x14ac:dyDescent="0.35">
      <c r="B55" s="114"/>
      <c r="C55" s="149" t="s">
        <v>153</v>
      </c>
      <c r="D55" s="150"/>
      <c r="E55" s="150"/>
      <c r="F55" s="150"/>
      <c r="G55" s="150"/>
      <c r="H55" s="150"/>
      <c r="I55" s="150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3"/>
      <c r="U55" s="118"/>
      <c r="V55" s="118"/>
      <c r="W55" s="108"/>
      <c r="X55" s="108"/>
      <c r="Y55" s="108"/>
      <c r="Z55" s="108"/>
      <c r="AA55" s="108"/>
      <c r="AB55" s="108"/>
      <c r="AC55" s="108"/>
      <c r="AD55" s="108"/>
      <c r="AE55" s="108"/>
      <c r="AM55" s="119"/>
      <c r="AN55" s="119"/>
      <c r="AO55" s="119"/>
      <c r="AP55" s="119"/>
      <c r="AQ55" s="119"/>
      <c r="AR55" s="119"/>
      <c r="AS55" s="120"/>
      <c r="AV55" s="142"/>
      <c r="AW55" s="142"/>
      <c r="AY55" s="68"/>
    </row>
    <row r="56" spans="2:51" x14ac:dyDescent="0.35">
      <c r="B56" s="114"/>
      <c r="C56" s="152" t="s">
        <v>132</v>
      </c>
      <c r="D56" s="150"/>
      <c r="E56" s="150"/>
      <c r="F56" s="150"/>
      <c r="G56" s="150"/>
      <c r="H56" s="150"/>
      <c r="I56" s="150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3"/>
      <c r="U56" s="118"/>
      <c r="V56" s="118"/>
      <c r="W56" s="108"/>
      <c r="X56" s="108"/>
      <c r="Y56" s="108"/>
      <c r="Z56" s="108"/>
      <c r="AA56" s="108"/>
      <c r="AB56" s="108"/>
      <c r="AC56" s="108"/>
      <c r="AD56" s="108"/>
      <c r="AE56" s="108"/>
      <c r="AM56" s="119"/>
      <c r="AN56" s="119"/>
      <c r="AO56" s="119"/>
      <c r="AP56" s="119"/>
      <c r="AQ56" s="119"/>
      <c r="AR56" s="119"/>
      <c r="AS56" s="120"/>
      <c r="AV56" s="142"/>
      <c r="AW56" s="142"/>
      <c r="AY56" s="68"/>
    </row>
    <row r="57" spans="2:51" x14ac:dyDescent="0.35">
      <c r="B57" s="114"/>
      <c r="C57" s="152" t="s">
        <v>133</v>
      </c>
      <c r="D57" s="150"/>
      <c r="E57" s="150"/>
      <c r="F57" s="150"/>
      <c r="G57" s="150"/>
      <c r="H57" s="150"/>
      <c r="I57" s="150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3"/>
      <c r="U57" s="118"/>
      <c r="V57" s="118"/>
      <c r="W57" s="108"/>
      <c r="X57" s="108"/>
      <c r="Y57" s="108"/>
      <c r="Z57" s="108"/>
      <c r="AA57" s="108"/>
      <c r="AB57" s="108"/>
      <c r="AC57" s="108"/>
      <c r="AD57" s="108"/>
      <c r="AE57" s="108"/>
      <c r="AM57" s="119"/>
      <c r="AN57" s="119"/>
      <c r="AO57" s="119"/>
      <c r="AP57" s="119"/>
      <c r="AQ57" s="119"/>
      <c r="AR57" s="119"/>
      <c r="AS57" s="120"/>
      <c r="AV57" s="142"/>
      <c r="AW57" s="142"/>
      <c r="AY57" s="68"/>
    </row>
    <row r="58" spans="2:51" x14ac:dyDescent="0.35">
      <c r="B58" s="114"/>
      <c r="C58" s="152" t="s">
        <v>134</v>
      </c>
      <c r="D58" s="150"/>
      <c r="E58" s="150"/>
      <c r="F58" s="150"/>
      <c r="G58" s="150"/>
      <c r="H58" s="150"/>
      <c r="I58" s="150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3"/>
      <c r="U58" s="118"/>
      <c r="V58" s="118"/>
      <c r="W58" s="108"/>
      <c r="X58" s="108"/>
      <c r="Y58" s="108"/>
      <c r="Z58" s="108"/>
      <c r="AA58" s="108"/>
      <c r="AB58" s="108"/>
      <c r="AC58" s="108"/>
      <c r="AD58" s="108"/>
      <c r="AE58" s="108"/>
      <c r="AM58" s="119"/>
      <c r="AN58" s="119"/>
      <c r="AO58" s="119"/>
      <c r="AP58" s="119"/>
      <c r="AQ58" s="119"/>
      <c r="AR58" s="119"/>
      <c r="AS58" s="120"/>
      <c r="AV58" s="142"/>
      <c r="AW58" s="142"/>
      <c r="AY58" s="68"/>
    </row>
    <row r="59" spans="2:51" x14ac:dyDescent="0.35">
      <c r="B59" s="114"/>
      <c r="C59" s="110"/>
      <c r="D59" s="125"/>
      <c r="E59" s="125"/>
      <c r="F59" s="125"/>
      <c r="G59" s="126"/>
      <c r="H59" s="126"/>
      <c r="I59" s="111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8"/>
      <c r="U59" s="118"/>
      <c r="V59" s="118"/>
      <c r="W59" s="108"/>
      <c r="X59" s="108"/>
      <c r="Y59" s="108"/>
      <c r="Z59" s="108"/>
      <c r="AA59" s="108"/>
      <c r="AB59" s="108"/>
      <c r="AC59" s="108"/>
      <c r="AD59" s="108"/>
      <c r="AE59" s="108"/>
      <c r="AM59" s="119"/>
      <c r="AN59" s="119"/>
      <c r="AO59" s="119"/>
      <c r="AP59" s="119"/>
      <c r="AQ59" s="119"/>
      <c r="AR59" s="119"/>
      <c r="AS59" s="120"/>
      <c r="AV59" s="142"/>
      <c r="AW59" s="142"/>
      <c r="AY59" s="68"/>
    </row>
    <row r="60" spans="2:51" x14ac:dyDescent="0.35">
      <c r="B60" s="114"/>
      <c r="C60" s="110"/>
      <c r="D60" s="111"/>
      <c r="E60" s="111"/>
      <c r="F60" s="111"/>
      <c r="G60" s="111"/>
      <c r="H60" s="111"/>
      <c r="I60" s="111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8"/>
      <c r="U60" s="118"/>
      <c r="V60" s="118"/>
      <c r="W60" s="108"/>
      <c r="X60" s="108"/>
      <c r="Y60" s="108"/>
      <c r="Z60" s="108"/>
      <c r="AA60" s="108"/>
      <c r="AB60" s="108"/>
      <c r="AC60" s="108"/>
      <c r="AD60" s="108"/>
      <c r="AE60" s="108"/>
      <c r="AM60" s="119"/>
      <c r="AN60" s="119"/>
      <c r="AO60" s="119"/>
      <c r="AP60" s="119"/>
      <c r="AQ60" s="119"/>
      <c r="AR60" s="119"/>
      <c r="AS60" s="120"/>
      <c r="AV60" s="142"/>
      <c r="AW60" s="142"/>
      <c r="AY60" s="68"/>
    </row>
    <row r="61" spans="2:51" x14ac:dyDescent="0.35">
      <c r="B61" s="114"/>
      <c r="C61" s="116"/>
      <c r="D61" s="111"/>
      <c r="E61" s="111"/>
      <c r="F61" s="111"/>
      <c r="G61" s="111"/>
      <c r="H61" s="111"/>
      <c r="I61" s="111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8"/>
      <c r="U61" s="118"/>
      <c r="V61" s="118"/>
      <c r="W61" s="108"/>
      <c r="X61" s="108"/>
      <c r="Y61" s="108"/>
      <c r="Z61" s="108"/>
      <c r="AA61" s="108"/>
      <c r="AB61" s="108"/>
      <c r="AC61" s="108"/>
      <c r="AD61" s="108"/>
      <c r="AE61" s="108"/>
      <c r="AM61" s="119"/>
      <c r="AN61" s="119"/>
      <c r="AO61" s="119"/>
      <c r="AP61" s="119"/>
      <c r="AQ61" s="119"/>
      <c r="AR61" s="119"/>
      <c r="AS61" s="120"/>
      <c r="AV61" s="142"/>
      <c r="AW61" s="142"/>
      <c r="AY61" s="68"/>
    </row>
    <row r="62" spans="2:51" x14ac:dyDescent="0.35">
      <c r="B62" s="114"/>
      <c r="C62" s="116"/>
      <c r="D62" s="111"/>
      <c r="E62" s="111"/>
      <c r="F62" s="111"/>
      <c r="G62" s="111"/>
      <c r="H62" s="111"/>
      <c r="I62" s="111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8"/>
      <c r="U62" s="118"/>
      <c r="V62" s="118"/>
      <c r="W62" s="108"/>
      <c r="X62" s="108"/>
      <c r="Y62" s="108"/>
      <c r="Z62" s="108"/>
      <c r="AA62" s="108"/>
      <c r="AB62" s="108"/>
      <c r="AC62" s="108"/>
      <c r="AD62" s="108"/>
      <c r="AE62" s="108"/>
      <c r="AM62" s="119"/>
      <c r="AN62" s="119"/>
      <c r="AO62" s="119"/>
      <c r="AP62" s="119"/>
      <c r="AQ62" s="119"/>
      <c r="AR62" s="119"/>
      <c r="AS62" s="120"/>
      <c r="AV62" s="142"/>
      <c r="AW62" s="142"/>
      <c r="AY62" s="68"/>
    </row>
    <row r="63" spans="2:51" x14ac:dyDescent="0.35">
      <c r="B63" s="114"/>
      <c r="C63" s="116"/>
      <c r="D63" s="111"/>
      <c r="E63" s="111"/>
      <c r="F63" s="111"/>
      <c r="G63" s="111"/>
      <c r="H63" s="111"/>
      <c r="I63" s="111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8"/>
      <c r="U63" s="118"/>
      <c r="V63" s="118"/>
      <c r="W63" s="108"/>
      <c r="X63" s="108"/>
      <c r="Y63" s="108"/>
      <c r="Z63" s="108"/>
      <c r="AA63" s="108"/>
      <c r="AB63" s="108"/>
      <c r="AC63" s="108"/>
      <c r="AD63" s="108"/>
      <c r="AE63" s="108"/>
      <c r="AM63" s="119"/>
      <c r="AN63" s="119"/>
      <c r="AO63" s="119"/>
      <c r="AP63" s="119"/>
      <c r="AQ63" s="119"/>
      <c r="AR63" s="119"/>
      <c r="AS63" s="120"/>
      <c r="AV63" s="142"/>
      <c r="AW63" s="142"/>
      <c r="AY63" s="68"/>
    </row>
    <row r="64" spans="2:51" x14ac:dyDescent="0.35">
      <c r="B64" s="114"/>
      <c r="C64" s="116"/>
      <c r="D64" s="111"/>
      <c r="E64" s="111"/>
      <c r="F64" s="111"/>
      <c r="G64" s="111"/>
      <c r="H64" s="111"/>
      <c r="I64" s="111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8"/>
      <c r="U64" s="118"/>
      <c r="V64" s="118"/>
      <c r="W64" s="108"/>
      <c r="X64" s="108"/>
      <c r="Y64" s="108"/>
      <c r="Z64" s="108"/>
      <c r="AA64" s="108"/>
      <c r="AB64" s="108"/>
      <c r="AC64" s="108"/>
      <c r="AD64" s="108"/>
      <c r="AE64" s="108"/>
      <c r="AM64" s="119"/>
      <c r="AN64" s="119"/>
      <c r="AO64" s="119"/>
      <c r="AP64" s="119"/>
      <c r="AQ64" s="119"/>
      <c r="AR64" s="119"/>
      <c r="AS64" s="120"/>
      <c r="AV64" s="142"/>
      <c r="AW64" s="142"/>
      <c r="AY64" s="68"/>
    </row>
    <row r="65" spans="2:51" x14ac:dyDescent="0.35">
      <c r="B65" s="114"/>
      <c r="C65" s="116"/>
      <c r="D65" s="111"/>
      <c r="E65" s="111"/>
      <c r="F65" s="111"/>
      <c r="G65" s="111"/>
      <c r="H65" s="111"/>
      <c r="I65" s="111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8"/>
      <c r="U65" s="118"/>
      <c r="V65" s="118"/>
      <c r="W65" s="108"/>
      <c r="X65" s="108"/>
      <c r="Y65" s="108"/>
      <c r="Z65" s="108"/>
      <c r="AA65" s="108"/>
      <c r="AB65" s="108"/>
      <c r="AC65" s="108"/>
      <c r="AD65" s="108"/>
      <c r="AE65" s="108"/>
      <c r="AM65" s="119"/>
      <c r="AN65" s="119"/>
      <c r="AO65" s="119"/>
      <c r="AP65" s="119"/>
      <c r="AQ65" s="119"/>
      <c r="AR65" s="119"/>
      <c r="AS65" s="120"/>
      <c r="AV65" s="142"/>
      <c r="AW65" s="142"/>
      <c r="AY65" s="68"/>
    </row>
    <row r="66" spans="2:51" x14ac:dyDescent="0.35">
      <c r="B66" s="114"/>
      <c r="C66" s="110"/>
      <c r="D66" s="111"/>
      <c r="E66" s="111"/>
      <c r="F66" s="111"/>
      <c r="G66" s="111"/>
      <c r="H66" s="111"/>
      <c r="I66" s="111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8"/>
      <c r="U66" s="118"/>
      <c r="V66" s="118"/>
      <c r="W66" s="108"/>
      <c r="X66" s="108"/>
      <c r="Y66" s="108"/>
      <c r="Z66" s="108"/>
      <c r="AA66" s="108"/>
      <c r="AB66" s="108"/>
      <c r="AC66" s="108"/>
      <c r="AD66" s="108"/>
      <c r="AE66" s="108"/>
      <c r="AM66" s="119"/>
      <c r="AN66" s="119"/>
      <c r="AO66" s="119"/>
      <c r="AP66" s="119"/>
      <c r="AQ66" s="119"/>
      <c r="AR66" s="119"/>
      <c r="AS66" s="120"/>
      <c r="AV66" s="142"/>
      <c r="AW66" s="142"/>
      <c r="AY66" s="68"/>
    </row>
    <row r="67" spans="2:51" x14ac:dyDescent="0.35">
      <c r="B67" s="114"/>
      <c r="C67" s="116"/>
      <c r="D67" s="111"/>
      <c r="E67" s="111"/>
      <c r="F67" s="111"/>
      <c r="G67" s="111"/>
      <c r="H67" s="111"/>
      <c r="I67" s="111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8"/>
      <c r="U67" s="118"/>
      <c r="V67" s="118"/>
      <c r="W67" s="108"/>
      <c r="X67" s="108"/>
      <c r="Y67" s="108"/>
      <c r="Z67" s="108"/>
      <c r="AA67" s="108"/>
      <c r="AB67" s="108"/>
      <c r="AC67" s="108"/>
      <c r="AD67" s="108"/>
      <c r="AE67" s="108"/>
      <c r="AM67" s="119"/>
      <c r="AN67" s="119"/>
      <c r="AO67" s="119"/>
      <c r="AP67" s="119"/>
      <c r="AQ67" s="119"/>
      <c r="AR67" s="119"/>
      <c r="AS67" s="120"/>
      <c r="AV67" s="142"/>
      <c r="AW67" s="142"/>
      <c r="AY67" s="68"/>
    </row>
    <row r="68" spans="2:51" x14ac:dyDescent="0.35">
      <c r="B68" s="114"/>
      <c r="C68" s="116"/>
      <c r="D68" s="111"/>
      <c r="E68" s="111"/>
      <c r="F68" s="111"/>
      <c r="G68" s="111"/>
      <c r="H68" s="111"/>
      <c r="I68" s="111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8"/>
      <c r="U68" s="118"/>
      <c r="V68" s="118"/>
      <c r="W68" s="108"/>
      <c r="X68" s="108"/>
      <c r="Y68" s="108"/>
      <c r="Z68" s="108"/>
      <c r="AA68" s="108"/>
      <c r="AB68" s="108"/>
      <c r="AC68" s="108"/>
      <c r="AD68" s="108"/>
      <c r="AE68" s="108"/>
      <c r="AM68" s="119"/>
      <c r="AN68" s="119"/>
      <c r="AO68" s="119"/>
      <c r="AP68" s="119"/>
      <c r="AQ68" s="119"/>
      <c r="AR68" s="119"/>
      <c r="AS68" s="120"/>
      <c r="AV68" s="142"/>
      <c r="AW68" s="142"/>
      <c r="AY68" s="68"/>
    </row>
    <row r="69" spans="2:51" x14ac:dyDescent="0.35">
      <c r="B69" s="114"/>
      <c r="C69" s="116"/>
      <c r="D69" s="111"/>
      <c r="E69" s="111"/>
      <c r="F69" s="111"/>
      <c r="G69" s="111"/>
      <c r="H69" s="111"/>
      <c r="I69" s="111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8"/>
      <c r="U69" s="118"/>
      <c r="V69" s="118"/>
      <c r="W69" s="108"/>
      <c r="X69" s="108"/>
      <c r="Y69" s="108"/>
      <c r="Z69" s="108"/>
      <c r="AA69" s="108"/>
      <c r="AB69" s="108"/>
      <c r="AC69" s="108"/>
      <c r="AD69" s="108"/>
      <c r="AE69" s="108"/>
      <c r="AM69" s="119"/>
      <c r="AN69" s="119"/>
      <c r="AO69" s="119"/>
      <c r="AP69" s="119"/>
      <c r="AQ69" s="119"/>
      <c r="AR69" s="119"/>
      <c r="AS69" s="120"/>
      <c r="AV69" s="142"/>
      <c r="AW69" s="142"/>
      <c r="AY69" s="68"/>
    </row>
    <row r="70" spans="2:51" x14ac:dyDescent="0.35">
      <c r="B70" s="114"/>
      <c r="C70" s="116"/>
      <c r="D70" s="111"/>
      <c r="E70" s="111"/>
      <c r="F70" s="111"/>
      <c r="G70" s="111"/>
      <c r="H70" s="111"/>
      <c r="I70" s="111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8"/>
      <c r="U70" s="118"/>
      <c r="V70" s="118"/>
      <c r="W70" s="108"/>
      <c r="X70" s="108"/>
      <c r="Y70" s="108"/>
      <c r="Z70" s="108"/>
      <c r="AA70" s="108"/>
      <c r="AB70" s="108"/>
      <c r="AC70" s="108"/>
      <c r="AD70" s="108"/>
      <c r="AE70" s="108"/>
      <c r="AM70" s="119"/>
      <c r="AN70" s="119"/>
      <c r="AO70" s="119"/>
      <c r="AP70" s="119"/>
      <c r="AQ70" s="119"/>
      <c r="AR70" s="119"/>
      <c r="AS70" s="120"/>
      <c r="AV70" s="142"/>
      <c r="AW70" s="142"/>
      <c r="AY70" s="68"/>
    </row>
    <row r="71" spans="2:51" x14ac:dyDescent="0.35">
      <c r="B71" s="114"/>
      <c r="C71" s="116"/>
      <c r="D71" s="111"/>
      <c r="E71" s="111"/>
      <c r="F71" s="111"/>
      <c r="G71" s="111"/>
      <c r="H71" s="111"/>
      <c r="I71" s="111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8"/>
      <c r="U71" s="118"/>
      <c r="V71" s="118"/>
      <c r="W71" s="108"/>
      <c r="X71" s="108"/>
      <c r="Y71" s="108"/>
      <c r="Z71" s="108"/>
      <c r="AA71" s="108"/>
      <c r="AB71" s="108"/>
      <c r="AC71" s="108"/>
      <c r="AD71" s="108"/>
      <c r="AE71" s="108"/>
      <c r="AM71" s="119"/>
      <c r="AN71" s="119"/>
      <c r="AO71" s="119"/>
      <c r="AP71" s="119"/>
      <c r="AQ71" s="119"/>
      <c r="AR71" s="119"/>
      <c r="AS71" s="120"/>
      <c r="AV71" s="142"/>
      <c r="AW71" s="142"/>
      <c r="AY71" s="68"/>
    </row>
    <row r="72" spans="2:51" x14ac:dyDescent="0.35">
      <c r="B72" s="114"/>
      <c r="C72" s="116"/>
      <c r="D72" s="111"/>
      <c r="E72" s="111"/>
      <c r="F72" s="111"/>
      <c r="G72" s="111"/>
      <c r="H72" s="111"/>
      <c r="I72" s="111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8"/>
      <c r="U72" s="118"/>
      <c r="V72" s="118"/>
      <c r="W72" s="108"/>
      <c r="X72" s="108"/>
      <c r="Y72" s="108"/>
      <c r="Z72" s="108"/>
      <c r="AA72" s="108"/>
      <c r="AB72" s="108"/>
      <c r="AC72" s="108"/>
      <c r="AD72" s="108"/>
      <c r="AE72" s="108"/>
      <c r="AM72" s="119"/>
      <c r="AN72" s="119"/>
      <c r="AO72" s="119"/>
      <c r="AP72" s="119"/>
      <c r="AQ72" s="119"/>
      <c r="AR72" s="119"/>
      <c r="AS72" s="120"/>
      <c r="AV72" s="142"/>
      <c r="AW72" s="142"/>
      <c r="AY72" s="68"/>
    </row>
    <row r="73" spans="2:51" x14ac:dyDescent="0.35">
      <c r="B73" s="114"/>
      <c r="C73" s="116"/>
      <c r="D73" s="111"/>
      <c r="E73" s="111"/>
      <c r="F73" s="111"/>
      <c r="G73" s="111"/>
      <c r="H73" s="111"/>
      <c r="I73" s="111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8"/>
      <c r="U73" s="118"/>
      <c r="V73" s="118"/>
      <c r="W73" s="108"/>
      <c r="X73" s="108"/>
      <c r="Y73" s="108"/>
      <c r="Z73" s="108"/>
      <c r="AA73" s="108"/>
      <c r="AB73" s="108"/>
      <c r="AC73" s="108"/>
      <c r="AD73" s="108"/>
      <c r="AE73" s="108"/>
      <c r="AM73" s="119"/>
      <c r="AN73" s="119"/>
      <c r="AO73" s="119"/>
      <c r="AP73" s="119"/>
      <c r="AQ73" s="119"/>
      <c r="AR73" s="119"/>
      <c r="AS73" s="120"/>
      <c r="AV73" s="142"/>
      <c r="AW73" s="142"/>
      <c r="AY73" s="68"/>
    </row>
    <row r="74" spans="2:51" x14ac:dyDescent="0.35">
      <c r="B74" s="114"/>
      <c r="C74" s="116"/>
      <c r="D74" s="111"/>
      <c r="E74" s="111"/>
      <c r="F74" s="111"/>
      <c r="G74" s="111"/>
      <c r="H74" s="111"/>
      <c r="I74" s="111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8"/>
      <c r="U74" s="118"/>
      <c r="V74" s="118"/>
      <c r="W74" s="108"/>
      <c r="X74" s="108"/>
      <c r="Y74" s="108"/>
      <c r="Z74" s="108"/>
      <c r="AA74" s="108"/>
      <c r="AB74" s="108"/>
      <c r="AC74" s="108"/>
      <c r="AD74" s="108"/>
      <c r="AE74" s="108"/>
      <c r="AM74" s="119"/>
      <c r="AN74" s="119"/>
      <c r="AO74" s="119"/>
      <c r="AP74" s="119"/>
      <c r="AQ74" s="119"/>
      <c r="AR74" s="119"/>
      <c r="AS74" s="120"/>
      <c r="AV74" s="142"/>
      <c r="AW74" s="142"/>
      <c r="AY74" s="68"/>
    </row>
    <row r="75" spans="2:51" x14ac:dyDescent="0.35">
      <c r="B75" s="114"/>
      <c r="C75" s="116"/>
      <c r="D75" s="125"/>
      <c r="E75" s="125"/>
      <c r="F75" s="125"/>
      <c r="G75" s="125"/>
      <c r="H75" s="125"/>
      <c r="I75" s="125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22"/>
      <c r="U75" s="122"/>
      <c r="V75" s="122"/>
      <c r="W75" s="108"/>
      <c r="X75" s="108"/>
      <c r="Y75" s="108"/>
      <c r="Z75" s="108"/>
      <c r="AA75" s="108"/>
      <c r="AB75" s="108"/>
      <c r="AC75" s="108"/>
      <c r="AD75" s="108"/>
      <c r="AE75" s="108"/>
      <c r="AM75" s="119"/>
      <c r="AN75" s="119"/>
      <c r="AO75" s="119"/>
      <c r="AP75" s="119"/>
      <c r="AQ75" s="119"/>
      <c r="AR75" s="119"/>
      <c r="AS75" s="120"/>
      <c r="AV75" s="123"/>
      <c r="AW75" s="123"/>
      <c r="AY75" s="68"/>
    </row>
    <row r="76" spans="2:51" x14ac:dyDescent="0.35">
      <c r="B76" s="127"/>
      <c r="C76" s="124"/>
      <c r="D76" s="125"/>
      <c r="E76" s="125"/>
      <c r="F76" s="125"/>
      <c r="G76" s="125"/>
      <c r="H76" s="125"/>
      <c r="I76" s="125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22"/>
      <c r="U76" s="128"/>
      <c r="V76" s="128"/>
      <c r="W76" s="108"/>
      <c r="X76" s="108"/>
      <c r="Y76" s="108"/>
      <c r="Z76" s="108"/>
      <c r="AA76" s="108"/>
      <c r="AB76" s="108"/>
      <c r="AC76" s="108"/>
      <c r="AD76" s="108"/>
      <c r="AE76" s="108"/>
      <c r="AM76" s="119"/>
      <c r="AN76" s="119"/>
      <c r="AO76" s="119"/>
      <c r="AP76" s="119"/>
      <c r="AQ76" s="119"/>
      <c r="AR76" s="119"/>
      <c r="AS76" s="120"/>
      <c r="AY76" s="68"/>
    </row>
    <row r="77" spans="2:51" x14ac:dyDescent="0.35">
      <c r="B77" s="127"/>
      <c r="C77" s="124"/>
      <c r="D77" s="111"/>
      <c r="E77" s="111"/>
      <c r="F77" s="111"/>
      <c r="G77" s="111"/>
      <c r="H77" s="111"/>
      <c r="I77" s="111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22"/>
      <c r="U77" s="128"/>
      <c r="V77" s="128"/>
      <c r="W77" s="108"/>
      <c r="X77" s="108"/>
      <c r="Y77" s="108"/>
      <c r="Z77" s="108"/>
      <c r="AA77" s="108"/>
      <c r="AB77" s="108"/>
      <c r="AC77" s="108"/>
      <c r="AD77" s="108"/>
      <c r="AE77" s="108"/>
      <c r="AM77" s="119"/>
      <c r="AN77" s="119"/>
      <c r="AO77" s="119"/>
      <c r="AP77" s="119"/>
      <c r="AQ77" s="119"/>
      <c r="AR77" s="119"/>
      <c r="AS77" s="120"/>
      <c r="AY77" s="68"/>
    </row>
    <row r="78" spans="2:51" x14ac:dyDescent="0.35">
      <c r="B78" s="127"/>
      <c r="C78" s="110"/>
      <c r="D78" s="111"/>
      <c r="E78" s="111"/>
      <c r="F78" s="111"/>
      <c r="G78" s="111"/>
      <c r="H78" s="111"/>
      <c r="I78" s="111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22"/>
      <c r="U78" s="128"/>
      <c r="V78" s="128"/>
      <c r="W78" s="108"/>
      <c r="X78" s="108"/>
      <c r="Y78" s="108"/>
      <c r="Z78" s="108"/>
      <c r="AA78" s="108"/>
      <c r="AB78" s="108"/>
      <c r="AC78" s="108"/>
      <c r="AD78" s="108"/>
      <c r="AE78" s="108"/>
      <c r="AM78" s="119"/>
      <c r="AN78" s="119"/>
      <c r="AO78" s="119"/>
      <c r="AP78" s="119"/>
      <c r="AQ78" s="119"/>
      <c r="AR78" s="119"/>
      <c r="AS78" s="120"/>
      <c r="AV78" s="129"/>
      <c r="AW78" s="129"/>
      <c r="AY78" s="68"/>
    </row>
    <row r="79" spans="2:51" x14ac:dyDescent="0.35">
      <c r="B79" s="127"/>
      <c r="C79" s="110"/>
      <c r="D79" s="111"/>
      <c r="E79" s="111"/>
      <c r="F79" s="111"/>
      <c r="G79" s="111"/>
      <c r="H79" s="111"/>
      <c r="I79" s="111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22"/>
      <c r="U79" s="128"/>
      <c r="V79" s="128"/>
      <c r="W79" s="108"/>
      <c r="X79" s="108"/>
      <c r="Y79" s="108"/>
      <c r="Z79" s="108"/>
      <c r="AA79" s="108"/>
      <c r="AB79" s="108"/>
      <c r="AC79" s="108"/>
      <c r="AD79" s="108"/>
      <c r="AE79" s="108"/>
      <c r="AM79" s="119"/>
      <c r="AN79" s="119"/>
      <c r="AO79" s="119"/>
      <c r="AP79" s="119"/>
      <c r="AQ79" s="119"/>
      <c r="AR79" s="119"/>
      <c r="AS79" s="120"/>
      <c r="AV79" s="129"/>
      <c r="AW79" s="129"/>
      <c r="AY79" s="68"/>
    </row>
    <row r="80" spans="2:51" x14ac:dyDescent="0.35">
      <c r="B80" s="127"/>
      <c r="C80" s="116"/>
      <c r="D80" s="111"/>
      <c r="E80" s="111"/>
      <c r="F80" s="111"/>
      <c r="G80" s="111"/>
      <c r="H80" s="111"/>
      <c r="I80" s="111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22"/>
      <c r="U80" s="128"/>
      <c r="V80" s="128"/>
      <c r="W80" s="108"/>
      <c r="X80" s="108"/>
      <c r="Y80" s="108"/>
      <c r="Z80" s="108"/>
      <c r="AA80" s="108"/>
      <c r="AB80" s="108"/>
      <c r="AC80" s="108"/>
      <c r="AD80" s="108"/>
      <c r="AE80" s="108"/>
      <c r="AM80" s="119"/>
      <c r="AN80" s="119"/>
      <c r="AO80" s="119"/>
      <c r="AP80" s="119"/>
      <c r="AQ80" s="119"/>
      <c r="AR80" s="119"/>
      <c r="AS80" s="120"/>
      <c r="AV80" s="129"/>
      <c r="AW80" s="129"/>
      <c r="AY80" s="68"/>
    </row>
    <row r="81" spans="2:51" x14ac:dyDescent="0.35">
      <c r="B81" s="131"/>
      <c r="C81" s="116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68"/>
    </row>
    <row r="82" spans="2:51" x14ac:dyDescent="0.35">
      <c r="B82" s="131"/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30"/>
      <c r="AY82" s="68"/>
    </row>
    <row r="83" spans="2:51" x14ac:dyDescent="0.35">
      <c r="B83" s="127"/>
      <c r="C83" s="110"/>
      <c r="D83" s="111"/>
      <c r="E83" s="111"/>
      <c r="F83" s="111"/>
      <c r="G83" s="111"/>
      <c r="H83" s="111"/>
      <c r="I83" s="111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22"/>
      <c r="U83" s="128"/>
      <c r="V83" s="128"/>
      <c r="W83" s="108"/>
      <c r="X83" s="108"/>
      <c r="Y83" s="108"/>
      <c r="Z83" s="108"/>
      <c r="AA83" s="108"/>
      <c r="AB83" s="108"/>
      <c r="AC83" s="108"/>
      <c r="AD83" s="108"/>
      <c r="AE83" s="108"/>
      <c r="AM83" s="119"/>
      <c r="AN83" s="119"/>
      <c r="AO83" s="119"/>
      <c r="AP83" s="119"/>
      <c r="AQ83" s="119"/>
      <c r="AR83" s="119"/>
      <c r="AS83" s="120"/>
      <c r="AV83" s="129"/>
      <c r="AW83" s="129"/>
      <c r="AY83" s="68"/>
    </row>
    <row r="84" spans="2:51" x14ac:dyDescent="0.35">
      <c r="B84" s="127"/>
      <c r="C84" s="116"/>
      <c r="D84" s="111"/>
      <c r="E84" s="111"/>
      <c r="F84" s="111"/>
      <c r="G84" s="111"/>
      <c r="H84" s="111"/>
      <c r="I84" s="111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22"/>
      <c r="U84" s="128"/>
      <c r="V84" s="128"/>
      <c r="W84" s="108"/>
      <c r="X84" s="108"/>
      <c r="Y84" s="108"/>
      <c r="Z84" s="108"/>
      <c r="AA84" s="108"/>
      <c r="AB84" s="108"/>
      <c r="AC84" s="108"/>
      <c r="AD84" s="108"/>
      <c r="AE84" s="108"/>
      <c r="AM84" s="119"/>
      <c r="AN84" s="119"/>
      <c r="AO84" s="119"/>
      <c r="AP84" s="119"/>
      <c r="AQ84" s="119"/>
      <c r="AR84" s="119"/>
      <c r="AS84" s="120"/>
      <c r="AV84" s="129"/>
      <c r="AW84" s="129"/>
      <c r="AY84" s="68"/>
    </row>
    <row r="85" spans="2:51" x14ac:dyDescent="0.35">
      <c r="B85" s="127"/>
      <c r="C85" s="110"/>
      <c r="D85" s="111"/>
      <c r="E85" s="111"/>
      <c r="F85" s="111"/>
      <c r="G85" s="111"/>
      <c r="H85" s="111"/>
      <c r="I85" s="111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22"/>
      <c r="U85" s="128"/>
      <c r="V85" s="128"/>
      <c r="W85" s="108"/>
      <c r="X85" s="108"/>
      <c r="Y85" s="108"/>
      <c r="Z85" s="108"/>
      <c r="AA85" s="108"/>
      <c r="AB85" s="108"/>
      <c r="AC85" s="108"/>
      <c r="AD85" s="108"/>
      <c r="AE85" s="108"/>
      <c r="AM85" s="119"/>
      <c r="AN85" s="119"/>
      <c r="AO85" s="119"/>
      <c r="AP85" s="119"/>
      <c r="AQ85" s="119"/>
      <c r="AR85" s="119"/>
      <c r="AS85" s="120"/>
      <c r="AV85" s="129"/>
      <c r="AW85" s="129"/>
      <c r="AY85" s="68"/>
    </row>
    <row r="86" spans="2:51" x14ac:dyDescent="0.35">
      <c r="B86" s="127"/>
      <c r="C86" s="121"/>
      <c r="D86" s="111"/>
      <c r="E86" s="111"/>
      <c r="F86" s="111"/>
      <c r="G86" s="111"/>
      <c r="H86" s="111"/>
      <c r="I86" s="111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22"/>
      <c r="U86" s="128"/>
      <c r="V86" s="128"/>
      <c r="W86" s="108"/>
      <c r="X86" s="108"/>
      <c r="Y86" s="108"/>
      <c r="Z86" s="108"/>
      <c r="AA86" s="108"/>
      <c r="AB86" s="108"/>
      <c r="AC86" s="108"/>
      <c r="AD86" s="108"/>
      <c r="AE86" s="108"/>
      <c r="AM86" s="119"/>
      <c r="AN86" s="119"/>
      <c r="AO86" s="119"/>
      <c r="AP86" s="119"/>
      <c r="AQ86" s="119"/>
      <c r="AR86" s="119"/>
      <c r="AS86" s="120"/>
      <c r="AV86" s="129"/>
      <c r="AW86" s="129"/>
      <c r="AY86" s="68"/>
    </row>
    <row r="87" spans="2:51" x14ac:dyDescent="0.35">
      <c r="B87" s="127"/>
      <c r="C87" s="121"/>
      <c r="D87" s="111"/>
      <c r="E87" s="111"/>
      <c r="F87" s="111"/>
      <c r="G87" s="111"/>
      <c r="H87" s="111"/>
      <c r="I87" s="111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22"/>
      <c r="U87" s="128"/>
      <c r="V87" s="128"/>
      <c r="W87" s="108"/>
      <c r="X87" s="108"/>
      <c r="Y87" s="108"/>
      <c r="Z87" s="108"/>
      <c r="AA87" s="108"/>
      <c r="AB87" s="108"/>
      <c r="AC87" s="108"/>
      <c r="AD87" s="108"/>
      <c r="AE87" s="108"/>
      <c r="AM87" s="119"/>
      <c r="AN87" s="119"/>
      <c r="AO87" s="119"/>
      <c r="AP87" s="119"/>
      <c r="AQ87" s="119"/>
      <c r="AR87" s="119"/>
      <c r="AS87" s="120"/>
      <c r="AV87" s="129"/>
      <c r="AW87" s="129"/>
      <c r="AY87" s="68"/>
    </row>
    <row r="88" spans="2:51" x14ac:dyDescent="0.35">
      <c r="B88" s="127"/>
      <c r="C88" s="116"/>
      <c r="D88" s="111"/>
      <c r="E88" s="111"/>
      <c r="F88" s="111"/>
      <c r="G88" s="111"/>
      <c r="H88" s="111"/>
      <c r="I88" s="111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22"/>
      <c r="U88" s="128"/>
      <c r="V88" s="128"/>
      <c r="W88" s="108"/>
      <c r="X88" s="108"/>
      <c r="Y88" s="108"/>
      <c r="Z88" s="108"/>
      <c r="AA88" s="108"/>
      <c r="AB88" s="108"/>
      <c r="AC88" s="108"/>
      <c r="AD88" s="108"/>
      <c r="AE88" s="108"/>
      <c r="AM88" s="119"/>
      <c r="AN88" s="119"/>
      <c r="AO88" s="119"/>
      <c r="AP88" s="119"/>
      <c r="AQ88" s="119"/>
      <c r="AR88" s="119"/>
      <c r="AS88" s="120"/>
      <c r="AV88" s="129"/>
      <c r="AW88" s="129"/>
      <c r="AX88" s="136"/>
      <c r="AY88" s="68"/>
    </row>
    <row r="89" spans="2:51" x14ac:dyDescent="0.35">
      <c r="B89" s="127"/>
      <c r="C89" s="116"/>
      <c r="D89" s="111"/>
      <c r="E89" s="111"/>
      <c r="F89" s="111"/>
      <c r="G89" s="111"/>
      <c r="H89" s="111"/>
      <c r="I89" s="111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22"/>
      <c r="U89" s="128"/>
      <c r="V89" s="128"/>
      <c r="W89" s="108"/>
      <c r="X89" s="108"/>
      <c r="Y89" s="108"/>
      <c r="Z89" s="108"/>
      <c r="AA89" s="108"/>
      <c r="AB89" s="108"/>
      <c r="AC89" s="108"/>
      <c r="AD89" s="108"/>
      <c r="AE89" s="108"/>
      <c r="AM89" s="119"/>
      <c r="AN89" s="119"/>
      <c r="AO89" s="119"/>
      <c r="AP89" s="119"/>
      <c r="AQ89" s="119"/>
      <c r="AR89" s="119"/>
      <c r="AS89" s="120"/>
      <c r="AV89" s="129"/>
      <c r="AW89" s="129"/>
      <c r="AX89" s="136"/>
      <c r="AY89" s="68"/>
    </row>
    <row r="90" spans="2:51" x14ac:dyDescent="0.35">
      <c r="B90" s="127"/>
      <c r="C90" s="116"/>
      <c r="D90" s="111"/>
      <c r="E90" s="111"/>
      <c r="F90" s="111"/>
      <c r="G90" s="111"/>
      <c r="H90" s="111"/>
      <c r="I90" s="111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22"/>
      <c r="U90" s="128"/>
      <c r="V90" s="128"/>
      <c r="W90" s="108"/>
      <c r="X90" s="108"/>
      <c r="Y90" s="108"/>
      <c r="Z90" s="108"/>
      <c r="AA90" s="108"/>
      <c r="AB90" s="108"/>
      <c r="AC90" s="108"/>
      <c r="AD90" s="108"/>
      <c r="AE90" s="108"/>
      <c r="AM90" s="119"/>
      <c r="AN90" s="119"/>
      <c r="AO90" s="119"/>
      <c r="AP90" s="119"/>
      <c r="AQ90" s="119"/>
      <c r="AR90" s="119"/>
      <c r="AS90" s="120"/>
      <c r="AV90" s="129"/>
      <c r="AW90" s="129"/>
      <c r="AX90" s="136"/>
      <c r="AY90" s="68"/>
    </row>
    <row r="91" spans="2:51" x14ac:dyDescent="0.35">
      <c r="B91" s="127"/>
      <c r="C91" s="116"/>
      <c r="D91" s="111"/>
      <c r="E91" s="111"/>
      <c r="F91" s="111"/>
      <c r="G91" s="111"/>
      <c r="H91" s="111"/>
      <c r="I91" s="111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22"/>
      <c r="U91" s="128"/>
      <c r="V91" s="128"/>
      <c r="W91" s="108"/>
      <c r="X91" s="108"/>
      <c r="Y91" s="108"/>
      <c r="Z91" s="108"/>
      <c r="AA91" s="108"/>
      <c r="AB91" s="108"/>
      <c r="AC91" s="108"/>
      <c r="AD91" s="108"/>
      <c r="AE91" s="108"/>
      <c r="AM91" s="119"/>
      <c r="AN91" s="119"/>
      <c r="AO91" s="119"/>
      <c r="AP91" s="119"/>
      <c r="AQ91" s="119"/>
      <c r="AR91" s="119"/>
      <c r="AS91" s="120"/>
      <c r="AV91" s="129"/>
      <c r="AW91" s="129"/>
      <c r="AX91" s="136"/>
    </row>
    <row r="92" spans="2:51" x14ac:dyDescent="0.35">
      <c r="B92" s="127"/>
      <c r="C92" s="131"/>
      <c r="D92" s="111"/>
      <c r="E92" s="111"/>
      <c r="F92" s="111"/>
      <c r="G92" s="111"/>
      <c r="H92" s="111"/>
      <c r="I92" s="111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22"/>
      <c r="U92" s="128"/>
      <c r="V92" s="128"/>
      <c r="W92" s="108"/>
      <c r="X92" s="108"/>
      <c r="Y92" s="108"/>
      <c r="Z92" s="108"/>
      <c r="AA92" s="108"/>
      <c r="AB92" s="108"/>
      <c r="AC92" s="108"/>
      <c r="AD92" s="108"/>
      <c r="AE92" s="108"/>
      <c r="AM92" s="119"/>
      <c r="AN92" s="119"/>
      <c r="AO92" s="119"/>
      <c r="AP92" s="119"/>
      <c r="AQ92" s="119"/>
      <c r="AR92" s="119"/>
      <c r="AS92" s="120"/>
      <c r="AV92" s="129"/>
      <c r="AW92" s="129"/>
      <c r="AX92" s="136"/>
    </row>
    <row r="93" spans="2:51" x14ac:dyDescent="0.35">
      <c r="B93" s="127"/>
      <c r="C93" s="116"/>
      <c r="D93" s="116"/>
      <c r="E93" s="116"/>
      <c r="F93" s="116"/>
      <c r="G93" s="116"/>
      <c r="H93" s="116"/>
      <c r="I93" s="116"/>
      <c r="J93" s="117"/>
      <c r="K93" s="112"/>
      <c r="L93" s="112"/>
      <c r="M93" s="112"/>
      <c r="N93" s="112"/>
      <c r="O93" s="112"/>
      <c r="P93" s="112"/>
      <c r="Q93" s="112"/>
      <c r="R93" s="112"/>
      <c r="S93" s="112"/>
      <c r="T93" s="122"/>
      <c r="U93" s="128"/>
      <c r="V93" s="128"/>
      <c r="W93" s="108"/>
      <c r="X93" s="108"/>
      <c r="Y93" s="108"/>
      <c r="Z93" s="108"/>
      <c r="AA93" s="108"/>
      <c r="AB93" s="108"/>
      <c r="AC93" s="108"/>
      <c r="AD93" s="108"/>
      <c r="AE93" s="108"/>
      <c r="AM93" s="119"/>
      <c r="AN93" s="119"/>
      <c r="AO93" s="119"/>
      <c r="AP93" s="119"/>
      <c r="AQ93" s="119"/>
      <c r="AR93" s="119"/>
      <c r="AS93" s="120"/>
      <c r="AV93" s="129"/>
      <c r="AW93" s="129"/>
      <c r="AX93" s="136"/>
    </row>
    <row r="94" spans="2:51" x14ac:dyDescent="0.35">
      <c r="B94" s="127"/>
      <c r="C94" s="116"/>
      <c r="D94" s="111"/>
      <c r="E94" s="111"/>
      <c r="F94" s="111"/>
      <c r="G94" s="111"/>
      <c r="H94" s="111"/>
      <c r="I94" s="111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22"/>
      <c r="U94" s="128"/>
      <c r="V94" s="128"/>
      <c r="W94" s="108"/>
      <c r="X94" s="108"/>
      <c r="Y94" s="108"/>
      <c r="Z94" s="108"/>
      <c r="AA94" s="108"/>
      <c r="AB94" s="108"/>
      <c r="AC94" s="108"/>
      <c r="AD94" s="108"/>
      <c r="AE94" s="108"/>
      <c r="AM94" s="119"/>
      <c r="AN94" s="119"/>
      <c r="AO94" s="119"/>
      <c r="AP94" s="119"/>
      <c r="AQ94" s="119"/>
      <c r="AR94" s="119"/>
      <c r="AS94" s="120"/>
      <c r="AV94" s="129"/>
      <c r="AW94" s="129"/>
      <c r="AX94" s="136"/>
    </row>
    <row r="95" spans="2:51" x14ac:dyDescent="0.35">
      <c r="B95" s="127"/>
      <c r="C95" s="124"/>
      <c r="D95" s="111"/>
      <c r="E95" s="111"/>
      <c r="F95" s="111"/>
      <c r="G95" s="111"/>
      <c r="H95" s="111"/>
      <c r="I95" s="111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22"/>
      <c r="U95" s="128"/>
      <c r="V95" s="128"/>
      <c r="W95" s="108"/>
      <c r="X95" s="108"/>
      <c r="Y95" s="108"/>
      <c r="Z95" s="108"/>
      <c r="AA95" s="108"/>
      <c r="AB95" s="108"/>
      <c r="AC95" s="108"/>
      <c r="AD95" s="108"/>
      <c r="AE95" s="108"/>
      <c r="AM95" s="119"/>
      <c r="AN95" s="119"/>
      <c r="AO95" s="119"/>
      <c r="AP95" s="119"/>
      <c r="AQ95" s="119"/>
      <c r="AR95" s="119"/>
      <c r="AS95" s="120"/>
      <c r="AV95" s="132"/>
      <c r="AW95" s="129"/>
      <c r="AX95" s="136"/>
    </row>
    <row r="96" spans="2:51" x14ac:dyDescent="0.35">
      <c r="B96" s="127"/>
      <c r="C96" s="124"/>
      <c r="D96" s="116"/>
      <c r="E96" s="116"/>
      <c r="F96" s="116"/>
      <c r="G96" s="116"/>
      <c r="H96" s="116"/>
      <c r="I96" s="116"/>
      <c r="J96" s="117"/>
      <c r="K96" s="117"/>
      <c r="L96" s="112"/>
      <c r="M96" s="112"/>
      <c r="N96" s="112"/>
      <c r="O96" s="112"/>
      <c r="P96" s="112"/>
      <c r="Q96" s="112"/>
      <c r="R96" s="117"/>
      <c r="S96" s="118"/>
      <c r="T96" s="133"/>
      <c r="U96" s="133"/>
      <c r="V96" s="134"/>
      <c r="W96" s="108"/>
      <c r="X96" s="108"/>
      <c r="Y96" s="108"/>
      <c r="Z96" s="108"/>
      <c r="AA96" s="108"/>
      <c r="AB96" s="108"/>
      <c r="AC96" s="108"/>
      <c r="AD96" s="108"/>
      <c r="AE96" s="108"/>
      <c r="AM96" s="119"/>
      <c r="AN96" s="119"/>
      <c r="AO96" s="119"/>
      <c r="AP96" s="119"/>
      <c r="AQ96" s="119"/>
      <c r="AR96" s="119"/>
      <c r="AS96" s="120"/>
      <c r="AX96" s="136"/>
      <c r="AY96" s="131"/>
    </row>
    <row r="97" spans="2:51" x14ac:dyDescent="0.35">
      <c r="B97" s="127"/>
      <c r="C97" s="124"/>
      <c r="D97" s="116"/>
      <c r="E97" s="116"/>
      <c r="F97" s="116"/>
      <c r="G97" s="116"/>
      <c r="H97" s="116"/>
      <c r="I97" s="116"/>
      <c r="J97" s="117"/>
      <c r="K97" s="117"/>
      <c r="L97" s="112"/>
      <c r="M97" s="112"/>
      <c r="N97" s="112"/>
      <c r="O97" s="112"/>
      <c r="P97" s="112"/>
      <c r="Q97" s="112"/>
      <c r="R97" s="117"/>
      <c r="S97" s="118"/>
      <c r="T97" s="133"/>
      <c r="U97" s="133"/>
      <c r="V97" s="134"/>
      <c r="W97" s="108"/>
      <c r="X97" s="108"/>
      <c r="Y97" s="108"/>
      <c r="Z97" s="108"/>
      <c r="AA97" s="108"/>
      <c r="AB97" s="108"/>
      <c r="AC97" s="108"/>
      <c r="AD97" s="108"/>
      <c r="AE97" s="108"/>
      <c r="AM97" s="119"/>
      <c r="AN97" s="119"/>
      <c r="AO97" s="119"/>
      <c r="AP97" s="119"/>
      <c r="AQ97" s="119"/>
      <c r="AR97" s="119"/>
      <c r="AS97" s="120"/>
      <c r="AT97" s="136"/>
      <c r="AU97" s="136"/>
      <c r="AV97" s="136"/>
      <c r="AW97" s="136"/>
      <c r="AX97" s="136"/>
      <c r="AY97" s="130"/>
    </row>
    <row r="98" spans="2:51" x14ac:dyDescent="0.35">
      <c r="C98" s="124"/>
      <c r="AS98" s="120"/>
      <c r="AT98" s="136"/>
      <c r="AU98" s="136"/>
      <c r="AV98" s="136"/>
      <c r="AW98" s="136"/>
      <c r="AX98" s="136"/>
    </row>
    <row r="99" spans="2:51" x14ac:dyDescent="0.35">
      <c r="AS99" s="120"/>
      <c r="AT99" s="136"/>
      <c r="AU99" s="136"/>
      <c r="AV99" s="136"/>
      <c r="AW99" s="136"/>
      <c r="AX99" s="136"/>
    </row>
    <row r="100" spans="2:51" x14ac:dyDescent="0.35">
      <c r="AS100" s="120"/>
      <c r="AT100" s="136"/>
      <c r="AU100" s="136"/>
      <c r="AV100" s="136"/>
      <c r="AW100" s="136"/>
      <c r="AX100" s="136"/>
    </row>
    <row r="101" spans="2:51" x14ac:dyDescent="0.35">
      <c r="AS101" s="120"/>
      <c r="AT101" s="136"/>
      <c r="AU101" s="136"/>
      <c r="AV101" s="136"/>
      <c r="AW101" s="136"/>
      <c r="AX101" s="136"/>
    </row>
    <row r="102" spans="2:51" x14ac:dyDescent="0.35">
      <c r="AS102" s="120"/>
      <c r="AT102" s="136"/>
      <c r="AU102" s="136"/>
      <c r="AV102" s="136"/>
      <c r="AW102" s="136"/>
      <c r="AX102" s="136"/>
    </row>
    <row r="103" spans="2:51" x14ac:dyDescent="0.35">
      <c r="AS103" s="120"/>
      <c r="AT103" s="136"/>
      <c r="AU103" s="136"/>
      <c r="AV103" s="136"/>
      <c r="AW103" s="136"/>
      <c r="AX103" s="136"/>
      <c r="AY103" s="136"/>
    </row>
    <row r="104" spans="2:51" x14ac:dyDescent="0.35">
      <c r="AS104" s="120"/>
      <c r="AT104" s="136"/>
      <c r="AU104" s="136"/>
      <c r="AV104" s="136"/>
      <c r="AW104" s="136"/>
      <c r="AX104" s="136"/>
      <c r="AY104" s="136"/>
    </row>
    <row r="105" spans="2:51" x14ac:dyDescent="0.35">
      <c r="AS105" s="120"/>
      <c r="AT105" s="136"/>
      <c r="AU105" s="136"/>
      <c r="AV105" s="136"/>
      <c r="AW105" s="136"/>
      <c r="AX105" s="136"/>
      <c r="AY105" s="136"/>
    </row>
    <row r="106" spans="2:51" x14ac:dyDescent="0.35">
      <c r="AS106" s="120"/>
      <c r="AT106" s="136"/>
      <c r="AU106" s="136"/>
      <c r="AV106" s="136"/>
      <c r="AW106" s="136"/>
      <c r="AX106" s="136"/>
      <c r="AY106" s="136"/>
    </row>
    <row r="107" spans="2:51" x14ac:dyDescent="0.35">
      <c r="AS107" s="120"/>
      <c r="AT107" s="136"/>
      <c r="AU107" s="136"/>
      <c r="AV107" s="136"/>
      <c r="AW107" s="136"/>
      <c r="AX107" s="136"/>
      <c r="AY107" s="136"/>
    </row>
    <row r="108" spans="2:51" x14ac:dyDescent="0.35">
      <c r="AS108" s="120"/>
      <c r="AT108" s="136"/>
      <c r="AU108" s="136"/>
      <c r="AV108" s="136"/>
      <c r="AW108" s="136"/>
      <c r="AX108" s="136"/>
      <c r="AY108" s="136"/>
    </row>
    <row r="109" spans="2:51" x14ac:dyDescent="0.35">
      <c r="AY109" s="136"/>
    </row>
    <row r="110" spans="2:51" x14ac:dyDescent="0.35">
      <c r="AY110" s="136"/>
    </row>
    <row r="111" spans="2:51" x14ac:dyDescent="0.35">
      <c r="AY111" s="136"/>
    </row>
    <row r="112" spans="2:51" x14ac:dyDescent="0.35">
      <c r="AY112" s="136"/>
    </row>
    <row r="113" spans="45:51" x14ac:dyDescent="0.35">
      <c r="AY113" s="136"/>
    </row>
    <row r="114" spans="45:51" x14ac:dyDescent="0.35">
      <c r="AY114" s="136"/>
    </row>
    <row r="115" spans="45:51" x14ac:dyDescent="0.35">
      <c r="AY115" s="136"/>
    </row>
    <row r="116" spans="45:51" x14ac:dyDescent="0.35">
      <c r="AY116" s="136"/>
    </row>
    <row r="117" spans="45:51" x14ac:dyDescent="0.35">
      <c r="AY117" s="136"/>
    </row>
    <row r="118" spans="45:51" x14ac:dyDescent="0.35">
      <c r="AY118" s="136"/>
    </row>
    <row r="119" spans="45:51" x14ac:dyDescent="0.35">
      <c r="AY119" s="136"/>
    </row>
    <row r="120" spans="45:51" x14ac:dyDescent="0.35">
      <c r="AY120" s="136"/>
    </row>
    <row r="121" spans="45:51" x14ac:dyDescent="0.35">
      <c r="AY121" s="136"/>
    </row>
    <row r="122" spans="45:51" x14ac:dyDescent="0.35">
      <c r="AS122" s="5"/>
      <c r="AT122" s="136"/>
      <c r="AU122" s="136"/>
      <c r="AV122" s="136"/>
      <c r="AW122" s="136"/>
      <c r="AX122" s="136"/>
      <c r="AY122" s="136"/>
    </row>
    <row r="123" spans="45:51" x14ac:dyDescent="0.35">
      <c r="AY123" s="136"/>
    </row>
    <row r="137" spans="45:51" x14ac:dyDescent="0.35">
      <c r="AS137" s="136"/>
      <c r="AT137" s="136"/>
      <c r="AU137" s="136"/>
      <c r="AV137" s="136"/>
      <c r="AW137" s="136"/>
      <c r="AX137" s="136"/>
      <c r="AY137" s="136"/>
    </row>
  </sheetData>
  <protectedRanges>
    <protectedRange sqref="D93:J94 D96:S97 B93:B97 N93:T95 C95:C98" name="Range2_6_1_1"/>
    <protectedRange sqref="K93:M94 E95:M95" name="Range2_2_2_1_1"/>
    <protectedRange sqref="D95" name="Range2_1_1_1_1_2_1_1"/>
    <protectedRange sqref="N80:T80 N83:T92 B83:B92 S71:T79 T66:T70 S62:T65 B40:B80 S40:T59" name="Range2_12_5_1_1"/>
    <protectedRange sqref="N10 L10 L6 D6 D8 N32:Q34 AD8 AF8 O8:U8 AJ8:AR8 AF10 AR11:AR34 N20:Q23 N11:O15 P11:P14 L24:N31 P15:Q15 P24:Q31 N16:N19 Q16:Q19 Q14 E11:G17 E18:E34 G18:G34 F18:F22 R11:AG34" name="Range1_16_3_1_1"/>
    <protectedRange sqref="E88:M92 I80:M80 I83:M87" name="Range2_2_12_2_1_1"/>
    <protectedRange sqref="C92" name="Range2_2_1_10_3_1_1"/>
    <protectedRange sqref="L16:M23" name="Range1_1_1_1_10_1_1_1"/>
    <protectedRange sqref="L32:M34" name="Range1_1_10_1_1_1"/>
    <protectedRange sqref="D88:D92" name="Range2_1_1_1_1_11_2_1_1"/>
    <protectedRange sqref="K11:L15 K16:K34 I11:I15 I16:J24 I25:I34 J25" name="Range1_1_2_1_10_2_1_1"/>
    <protectedRange sqref="M11:M15" name="Range1_2_1_2_1_10_1_1_1"/>
    <protectedRange sqref="E80:H80 E83:H87" name="Range2_2_2_9_2_1_1"/>
    <protectedRange sqref="D80 D83:D87" name="Range2_1_1_1_1_1_9_2_1_1"/>
    <protectedRange sqref="Q10:Q13" name="Range1_17_1_1_1"/>
    <protectedRange sqref="AG10" name="Range1_18_1_1_1"/>
    <protectedRange sqref="C94 C85 C83" name="Range2_4_1_1_1"/>
    <protectedRange sqref="AS16:AS22" name="Range1_1_1_1"/>
    <protectedRange sqref="P3:U5" name="Range1_16_1_1_1_1"/>
    <protectedRange sqref="C93 C86:C91 C81 C84" name="Range2_1_3_1_1"/>
    <protectedRange sqref="H11:H34" name="Range1_1_1_1_1_1_1"/>
    <protectedRange sqref="B81:B82 D81:AX82" name="Range2_2_1_10_1_1_1_2"/>
    <protectedRange sqref="C82" name="Range2_2_1_10_2_1_1_1"/>
    <protectedRange sqref="D77:H77 N71:R79 N62:R65 N54:R54 Q55:R59 N40:R51" name="Range2_12_1_6_1_1"/>
    <protectedRange sqref="E78:M79 I74:M74 D71:M73 J75:M76 I77:M77 I62:M65 I59 D54:M54 C44:M46 C42:C43 E40:M43 C49:M49 C51:M51 D50:M50 D47:M48" name="Range2_2_12_1_7_1_1"/>
    <protectedRange sqref="C40:D40 D41:D43" name="Range2_3_2_1_3_1_1_2_10_1_1_1_1"/>
    <protectedRange sqref="D78:D79 C41" name="Range2_1_1_1_1_11_1_2_1_1"/>
    <protectedRange sqref="E74:H74" name="Range2_2_2_9_1_1_1_1"/>
    <protectedRange sqref="D74" name="Range2_1_1_1_1_1_9_1_1_1_1"/>
    <protectedRange sqref="C80 C75 C72 C69" name="Range2_1_1_2_1_1"/>
    <protectedRange sqref="C73 C70" name="Range2_1_4_1_1_1"/>
    <protectedRange sqref="C79 C66" name="Range2_1_2_2_1_1"/>
    <protectedRange sqref="C78" name="Range2_3_2_1_1"/>
    <protectedRange sqref="S66:S70" name="Range2_12_2_1_1_1"/>
    <protectedRange sqref="N66:R70" name="Range2_12_1_1_1_1_1"/>
    <protectedRange sqref="D66:M70" name="Range2_2_12_1_1_1_1_1"/>
    <protectedRange sqref="C74 C71 C68 C62" name="Range2_1_4_2_1_1_1"/>
    <protectedRange sqref="D62:H65" name="Range2_2_12_1_2_2_1_1"/>
    <protectedRange sqref="C76:C77" name="Range2_5_1_1_1"/>
    <protectedRange sqref="E75:I76" name="Range2_2_1_1_1_1"/>
    <protectedRange sqref="D75:D76" name="Range2_1_1_1_1_1_1_1_1"/>
    <protectedRange sqref="D59:H59" name="Range2_2_12_1_3_3_1_1"/>
    <protectedRange sqref="C63:C65" name="Range2_1_1_1_2_1_1"/>
    <protectedRange sqref="AS11:AS15 AS23:AS34" name="Range1_4_1_1_1_1"/>
    <protectedRange sqref="N55:P59" name="Range2_12_1_2_3_1_1"/>
    <protectedRange sqref="J59:M59 I55:M58" name="Range2_2_12_1_4_3_1_1"/>
    <protectedRange sqref="D55:H58" name="Range2_2_12_1_3_1_2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 C52 C50 C48" name="Range2_1_2_1_1_1_1"/>
    <protectedRange sqref="C38 C47" name="Range2_3_1_1_1_1"/>
    <protectedRange sqref="S60:T61" name="Range2_12_4_1_1_1"/>
    <protectedRange sqref="N61:R61 Q60:R60" name="Range2_12_1_4_1_1_1"/>
    <protectedRange sqref="I61:M61 I60" name="Range2_2_12_1_5_1_1_1"/>
    <protectedRange sqref="D61:H61" name="Range2_2_12_1_2_1_1_1_1"/>
    <protectedRange sqref="D60:H60" name="Range2_2_12_1_3_2_1_1_1"/>
    <protectedRange sqref="N60:P60" name="Range2_12_1_2_1_1_1_1"/>
    <protectedRange sqref="J60:M60" name="Range2_2_12_1_4_1_1_1_1"/>
    <protectedRange sqref="Q52:R53" name="Range2_12_1_5_1_1_1"/>
    <protectedRange sqref="N52:P53" name="Range2_12_1_2_2_1_1_1"/>
    <protectedRange sqref="I52:M53" name="Range2_2_12_1_4_2_1_1_1"/>
    <protectedRange sqref="D52:H53" name="Range2_2_12_1_3_1_1_1_1_1"/>
    <protectedRange sqref="O24:O31" name="Range1_16_2_1_1_1"/>
    <protectedRange sqref="O16:P19" name="Range1_16_4_1_1_1"/>
    <protectedRange sqref="AY96:AY97" name="Range2_2_1_10_1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772" priority="5" operator="containsText" text="N/A">
      <formula>NOT(ISERROR(SEARCH("N/A",X11)))</formula>
    </cfRule>
    <cfRule type="cellIs" dxfId="771" priority="23" operator="equal">
      <formula>0</formula>
    </cfRule>
  </conditionalFormatting>
  <conditionalFormatting sqref="X11:AE34">
    <cfRule type="cellIs" dxfId="770" priority="22" operator="greaterThanOrEqual">
      <formula>1185</formula>
    </cfRule>
  </conditionalFormatting>
  <conditionalFormatting sqref="X11:AE34">
    <cfRule type="cellIs" dxfId="769" priority="21" operator="between">
      <formula>0.1</formula>
      <formula>1184</formula>
    </cfRule>
  </conditionalFormatting>
  <conditionalFormatting sqref="X8">
    <cfRule type="cellIs" dxfId="768" priority="20" operator="equal">
      <formula>0</formula>
    </cfRule>
  </conditionalFormatting>
  <conditionalFormatting sqref="X8">
    <cfRule type="cellIs" dxfId="767" priority="19" operator="greaterThan">
      <formula>1179</formula>
    </cfRule>
  </conditionalFormatting>
  <conditionalFormatting sqref="X8">
    <cfRule type="cellIs" dxfId="766" priority="18" operator="greaterThan">
      <formula>99</formula>
    </cfRule>
  </conditionalFormatting>
  <conditionalFormatting sqref="X8">
    <cfRule type="cellIs" dxfId="765" priority="17" operator="greaterThan">
      <formula>0.99</formula>
    </cfRule>
  </conditionalFormatting>
  <conditionalFormatting sqref="AB8">
    <cfRule type="cellIs" dxfId="764" priority="16" operator="equal">
      <formula>0</formula>
    </cfRule>
  </conditionalFormatting>
  <conditionalFormatting sqref="AB8">
    <cfRule type="cellIs" dxfId="763" priority="15" operator="greaterThan">
      <formula>1179</formula>
    </cfRule>
  </conditionalFormatting>
  <conditionalFormatting sqref="AB8">
    <cfRule type="cellIs" dxfId="762" priority="14" operator="greaterThan">
      <formula>99</formula>
    </cfRule>
  </conditionalFormatting>
  <conditionalFormatting sqref="AB8">
    <cfRule type="cellIs" dxfId="761" priority="13" operator="greaterThan">
      <formula>0.99</formula>
    </cfRule>
  </conditionalFormatting>
  <conditionalFormatting sqref="AJ11:AO11 AO12:AO32 AJ12:AN34 AO33:AP34 AQ11:AQ34">
    <cfRule type="cellIs" dxfId="760" priority="12" operator="equal">
      <formula>0</formula>
    </cfRule>
  </conditionalFormatting>
  <conditionalFormatting sqref="AJ11:AO11 AO12:AO32 AJ12:AN34 AO33:AP34 AQ11:AQ34">
    <cfRule type="cellIs" dxfId="759" priority="11" operator="greaterThan">
      <formula>1179</formula>
    </cfRule>
  </conditionalFormatting>
  <conditionalFormatting sqref="AJ11:AO11 AO12:AO32 AJ12:AN34 AO33:AP34 AQ11:AQ34">
    <cfRule type="cellIs" dxfId="758" priority="10" operator="greaterThan">
      <formula>99</formula>
    </cfRule>
  </conditionalFormatting>
  <conditionalFormatting sqref="AJ11:AO11 AO12:AO32 AJ12:AN34 AO33:AP34 AQ11:AQ34">
    <cfRule type="cellIs" dxfId="757" priority="9" operator="greaterThan">
      <formula>0.99</formula>
    </cfRule>
  </conditionalFormatting>
  <conditionalFormatting sqref="AI11:AI34">
    <cfRule type="cellIs" dxfId="756" priority="8" operator="greaterThan">
      <formula>$AI$8</formula>
    </cfRule>
  </conditionalFormatting>
  <conditionalFormatting sqref="AH11:AH34">
    <cfRule type="cellIs" dxfId="755" priority="6" operator="greaterThan">
      <formula>$AH$8</formula>
    </cfRule>
    <cfRule type="cellIs" dxfId="754" priority="7" operator="greaterThan">
      <formula>$AH$8</formula>
    </cfRule>
  </conditionalFormatting>
  <conditionalFormatting sqref="AP11:AP32">
    <cfRule type="cellIs" dxfId="753" priority="4" operator="equal">
      <formula>0</formula>
    </cfRule>
  </conditionalFormatting>
  <conditionalFormatting sqref="AP11:AP32">
    <cfRule type="cellIs" dxfId="752" priority="3" operator="greaterThan">
      <formula>1179</formula>
    </cfRule>
  </conditionalFormatting>
  <conditionalFormatting sqref="AP11:AP32">
    <cfRule type="cellIs" dxfId="751" priority="2" operator="greaterThan">
      <formula>99</formula>
    </cfRule>
  </conditionalFormatting>
  <conditionalFormatting sqref="AP11:AP32">
    <cfRule type="cellIs" dxfId="750" priority="1" operator="greaterThan">
      <formula>0.99</formula>
    </cfRule>
  </conditionalFormatting>
  <dataValidations count="4">
    <dataValidation type="list" allowBlank="1" showInputMessage="1" showErrorMessage="1" sqref="AP8:AQ8 O8:T8 N10 L10 D8" xr:uid="{00000000-0002-0000-0000-000000000000}">
      <formula1>#REF!</formula1>
    </dataValidation>
    <dataValidation type="list" allowBlank="1" showInputMessage="1" showErrorMessage="1" sqref="AV31:AW31" xr:uid="{00000000-0002-0000-0000-000001000000}">
      <formula1>$AV$24:$AV$28</formula1>
    </dataValidation>
    <dataValidation type="list" allowBlank="1" showInputMessage="1" showErrorMessage="1" sqref="H11:H34" xr:uid="{00000000-0002-0000-0000-000002000000}">
      <formula1>$AV$10:$AV$19</formula1>
    </dataValidation>
    <dataValidation type="list" allowBlank="1" showInputMessage="1" showErrorMessage="1" sqref="P3:P5" xr:uid="{00000000-0002-0000-0000-000003000000}">
      <formula1>$AY$10:$AY$40</formula1>
    </dataValidation>
  </dataValidations>
  <hyperlinks>
    <hyperlink ref="H9:H10" location="'1'!AH8" display="Plant Status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2:AY129"/>
  <sheetViews>
    <sheetView showGridLines="0" topLeftCell="A27" zoomScaleNormal="100" workbookViewId="0">
      <selection activeCell="D50" sqref="D50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139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140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28" t="s">
        <v>11</v>
      </c>
      <c r="I7" s="229" t="s">
        <v>12</v>
      </c>
      <c r="J7" s="229" t="s">
        <v>13</v>
      </c>
      <c r="K7" s="229" t="s">
        <v>14</v>
      </c>
      <c r="L7" s="15"/>
      <c r="M7" s="15"/>
      <c r="N7" s="15"/>
      <c r="O7" s="228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29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29" t="s">
        <v>23</v>
      </c>
      <c r="AG7" s="229" t="s">
        <v>24</v>
      </c>
      <c r="AH7" s="229" t="s">
        <v>25</v>
      </c>
      <c r="AI7" s="229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29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41861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25654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29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30" t="s">
        <v>52</v>
      </c>
      <c r="V9" s="230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32" t="s">
        <v>56</v>
      </c>
      <c r="AG9" s="232" t="s">
        <v>57</v>
      </c>
      <c r="AH9" s="341" t="s">
        <v>58</v>
      </c>
      <c r="AI9" s="357" t="s">
        <v>59</v>
      </c>
      <c r="AJ9" s="230" t="s">
        <v>60</v>
      </c>
      <c r="AK9" s="230" t="s">
        <v>61</v>
      </c>
      <c r="AL9" s="230" t="s">
        <v>62</v>
      </c>
      <c r="AM9" s="230" t="s">
        <v>63</v>
      </c>
      <c r="AN9" s="230" t="s">
        <v>64</v>
      </c>
      <c r="AO9" s="230" t="s">
        <v>65</v>
      </c>
      <c r="AP9" s="230" t="s">
        <v>66</v>
      </c>
      <c r="AQ9" s="359" t="s">
        <v>67</v>
      </c>
      <c r="AR9" s="230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30" t="s">
        <v>73</v>
      </c>
      <c r="C10" s="230" t="s">
        <v>74</v>
      </c>
      <c r="D10" s="230" t="s">
        <v>75</v>
      </c>
      <c r="E10" s="230" t="s">
        <v>76</v>
      </c>
      <c r="F10" s="230" t="s">
        <v>75</v>
      </c>
      <c r="G10" s="230" t="s">
        <v>76</v>
      </c>
      <c r="H10" s="368"/>
      <c r="I10" s="230" t="s">
        <v>76</v>
      </c>
      <c r="J10" s="230" t="s">
        <v>76</v>
      </c>
      <c r="K10" s="230" t="s">
        <v>76</v>
      </c>
      <c r="L10" s="31" t="s">
        <v>30</v>
      </c>
      <c r="M10" s="369"/>
      <c r="N10" s="31" t="s">
        <v>30</v>
      </c>
      <c r="O10" s="360"/>
      <c r="P10" s="360"/>
      <c r="Q10" s="3">
        <v>2291389</v>
      </c>
      <c r="R10" s="350"/>
      <c r="S10" s="351"/>
      <c r="T10" s="352"/>
      <c r="U10" s="230" t="s">
        <v>76</v>
      </c>
      <c r="V10" s="230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29972970</v>
      </c>
      <c r="AH10" s="341"/>
      <c r="AI10" s="358"/>
      <c r="AJ10" s="230" t="s">
        <v>85</v>
      </c>
      <c r="AK10" s="230" t="s">
        <v>85</v>
      </c>
      <c r="AL10" s="230" t="s">
        <v>85</v>
      </c>
      <c r="AM10" s="230" t="s">
        <v>85</v>
      </c>
      <c r="AN10" s="230" t="s">
        <v>85</v>
      </c>
      <c r="AO10" s="230" t="s">
        <v>85</v>
      </c>
      <c r="AP10" s="2">
        <v>6574258</v>
      </c>
      <c r="AQ10" s="360"/>
      <c r="AR10" s="231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13</v>
      </c>
      <c r="E11" s="46">
        <f>D11/1.42</f>
        <v>9.1549295774647899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130</v>
      </c>
      <c r="P11" s="52">
        <v>99</v>
      </c>
      <c r="Q11" s="53">
        <v>2295585</v>
      </c>
      <c r="R11" s="53">
        <f t="shared" ref="R11:R34" si="0">Q11-Q10</f>
        <v>4196</v>
      </c>
      <c r="S11" s="54">
        <f>R11*24/1000</f>
        <v>100.70399999999999</v>
      </c>
      <c r="T11" s="54">
        <f>R11/1000</f>
        <v>4.1959999999999997</v>
      </c>
      <c r="U11" s="55">
        <v>5.7</v>
      </c>
      <c r="V11" s="55">
        <f>U11</f>
        <v>5.7</v>
      </c>
      <c r="W11" s="174" t="s">
        <v>136</v>
      </c>
      <c r="X11" s="166">
        <v>0</v>
      </c>
      <c r="Y11" s="166">
        <v>0</v>
      </c>
      <c r="Z11" s="166">
        <v>1029</v>
      </c>
      <c r="AA11" s="166">
        <v>0</v>
      </c>
      <c r="AB11" s="166">
        <v>1109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29973678</v>
      </c>
      <c r="AH11" s="60">
        <f>IF(ISBLANK(AG11),"-",AG11-AG10)</f>
        <v>708</v>
      </c>
      <c r="AI11" s="61">
        <f>AH11/T11</f>
        <v>168.73212583412774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6575129</v>
      </c>
      <c r="AQ11" s="166">
        <f t="shared" ref="AQ11:AQ34" si="1">AP11-AP10</f>
        <v>871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11</v>
      </c>
      <c r="E12" s="46">
        <f t="shared" ref="E12:E34" si="2">D12/1.42</f>
        <v>7.746478873239437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128</v>
      </c>
      <c r="P12" s="52">
        <v>98</v>
      </c>
      <c r="Q12" s="53">
        <v>2299802</v>
      </c>
      <c r="R12" s="53">
        <f t="shared" si="0"/>
        <v>4217</v>
      </c>
      <c r="S12" s="54">
        <f t="shared" ref="S12:S34" si="5">R12*24/1000</f>
        <v>101.208</v>
      </c>
      <c r="T12" s="54">
        <f t="shared" ref="T12:T34" si="6">R12/1000</f>
        <v>4.2169999999999996</v>
      </c>
      <c r="U12" s="55">
        <v>6.3</v>
      </c>
      <c r="V12" s="55">
        <f t="shared" ref="V12:V34" si="7">U12</f>
        <v>6.3</v>
      </c>
      <c r="W12" s="174" t="s">
        <v>136</v>
      </c>
      <c r="X12" s="166">
        <v>0</v>
      </c>
      <c r="Y12" s="166">
        <v>0</v>
      </c>
      <c r="Z12" s="166">
        <v>1020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29974385</v>
      </c>
      <c r="AH12" s="60">
        <f t="shared" ref="AH12:AH34" si="8">IF(ISBLANK(AG12),"-",AG12-AG11)</f>
        <v>707</v>
      </c>
      <c r="AI12" s="61">
        <f t="shared" ref="AI12:AI34" si="9">AH12/T12</f>
        <v>167.65473085131612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6576006</v>
      </c>
      <c r="AQ12" s="166">
        <f t="shared" si="1"/>
        <v>877</v>
      </c>
      <c r="AR12" s="65">
        <v>0.99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12</v>
      </c>
      <c r="E13" s="46">
        <f t="shared" si="2"/>
        <v>8.4507042253521139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131</v>
      </c>
      <c r="P13" s="52">
        <v>96</v>
      </c>
      <c r="Q13" s="53">
        <v>2304097</v>
      </c>
      <c r="R13" s="53">
        <f t="shared" si="0"/>
        <v>4295</v>
      </c>
      <c r="S13" s="54">
        <f t="shared" si="5"/>
        <v>103.08</v>
      </c>
      <c r="T13" s="54">
        <f t="shared" si="6"/>
        <v>4.2949999999999999</v>
      </c>
      <c r="U13" s="55">
        <v>7.5</v>
      </c>
      <c r="V13" s="55">
        <f t="shared" si="7"/>
        <v>7.5</v>
      </c>
      <c r="W13" s="174" t="s">
        <v>136</v>
      </c>
      <c r="X13" s="166">
        <v>0</v>
      </c>
      <c r="Y13" s="166">
        <v>0</v>
      </c>
      <c r="Z13" s="166">
        <v>1016</v>
      </c>
      <c r="AA13" s="166">
        <v>0</v>
      </c>
      <c r="AB13" s="166">
        <v>1109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29975114</v>
      </c>
      <c r="AH13" s="60">
        <f t="shared" si="8"/>
        <v>729</v>
      </c>
      <c r="AI13" s="61">
        <f t="shared" si="9"/>
        <v>169.73224679860303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6577333</v>
      </c>
      <c r="AQ13" s="166">
        <f t="shared" si="1"/>
        <v>1327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14</v>
      </c>
      <c r="E14" s="46">
        <f t="shared" si="2"/>
        <v>9.8591549295774659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112</v>
      </c>
      <c r="P14" s="52">
        <v>95</v>
      </c>
      <c r="Q14" s="52">
        <v>2307801</v>
      </c>
      <c r="R14" s="53">
        <f t="shared" si="0"/>
        <v>3704</v>
      </c>
      <c r="S14" s="54">
        <f t="shared" si="5"/>
        <v>88.896000000000001</v>
      </c>
      <c r="T14" s="54">
        <f t="shared" si="6"/>
        <v>3.7040000000000002</v>
      </c>
      <c r="U14" s="55">
        <v>8.8000000000000007</v>
      </c>
      <c r="V14" s="55">
        <f t="shared" si="7"/>
        <v>8.8000000000000007</v>
      </c>
      <c r="W14" s="174" t="s">
        <v>136</v>
      </c>
      <c r="X14" s="166">
        <v>0</v>
      </c>
      <c r="Y14" s="166">
        <v>0</v>
      </c>
      <c r="Z14" s="166">
        <v>992</v>
      </c>
      <c r="AA14" s="166">
        <v>0</v>
      </c>
      <c r="AB14" s="166">
        <v>1110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29975686</v>
      </c>
      <c r="AH14" s="60">
        <f t="shared" si="8"/>
        <v>572</v>
      </c>
      <c r="AI14" s="61">
        <f t="shared" si="9"/>
        <v>154.42764578833692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6578262</v>
      </c>
      <c r="AQ14" s="166">
        <f t="shared" si="1"/>
        <v>929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27</v>
      </c>
      <c r="E15" s="46">
        <f t="shared" si="2"/>
        <v>19.014084507042256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96</v>
      </c>
      <c r="P15" s="52">
        <v>95</v>
      </c>
      <c r="Q15" s="52">
        <v>2311509</v>
      </c>
      <c r="R15" s="53">
        <f t="shared" si="0"/>
        <v>3708</v>
      </c>
      <c r="S15" s="54">
        <f t="shared" si="5"/>
        <v>88.992000000000004</v>
      </c>
      <c r="T15" s="54">
        <f t="shared" si="6"/>
        <v>3.7080000000000002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858</v>
      </c>
      <c r="AA15" s="166">
        <v>0</v>
      </c>
      <c r="AB15" s="166">
        <v>1110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29976260</v>
      </c>
      <c r="AH15" s="60">
        <f t="shared" si="8"/>
        <v>574</v>
      </c>
      <c r="AI15" s="61">
        <f t="shared" si="9"/>
        <v>154.80043149946061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6579191</v>
      </c>
      <c r="AQ15" s="166">
        <f t="shared" si="1"/>
        <v>929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24</v>
      </c>
      <c r="E16" s="46">
        <f t="shared" si="2"/>
        <v>16.901408450704228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112</v>
      </c>
      <c r="P16" s="52">
        <v>112</v>
      </c>
      <c r="Q16" s="52">
        <v>2315610</v>
      </c>
      <c r="R16" s="53">
        <f t="shared" si="0"/>
        <v>4101</v>
      </c>
      <c r="S16" s="54">
        <f t="shared" si="5"/>
        <v>98.424000000000007</v>
      </c>
      <c r="T16" s="54">
        <f t="shared" si="6"/>
        <v>4.101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981</v>
      </c>
      <c r="AA16" s="166">
        <v>0</v>
      </c>
      <c r="AB16" s="166">
        <v>1088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29976818</v>
      </c>
      <c r="AH16" s="60">
        <f t="shared" si="8"/>
        <v>558</v>
      </c>
      <c r="AI16" s="61">
        <f t="shared" si="9"/>
        <v>136.06437454279444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6579191</v>
      </c>
      <c r="AQ16" s="166">
        <f t="shared" si="1"/>
        <v>0</v>
      </c>
      <c r="AR16" s="65">
        <v>0.93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14</v>
      </c>
      <c r="E17" s="46">
        <f t="shared" si="2"/>
        <v>9.8591549295774659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141</v>
      </c>
      <c r="P17" s="52">
        <v>142</v>
      </c>
      <c r="Q17" s="52">
        <v>2321437</v>
      </c>
      <c r="R17" s="53">
        <f t="shared" si="0"/>
        <v>5827</v>
      </c>
      <c r="S17" s="54">
        <f t="shared" si="5"/>
        <v>139.84800000000001</v>
      </c>
      <c r="T17" s="54">
        <f t="shared" si="6"/>
        <v>5.827</v>
      </c>
      <c r="U17" s="55">
        <v>9.5</v>
      </c>
      <c r="V17" s="55">
        <f t="shared" si="7"/>
        <v>9.5</v>
      </c>
      <c r="W17" s="174" t="s">
        <v>172</v>
      </c>
      <c r="X17" s="166">
        <v>0</v>
      </c>
      <c r="Y17" s="166">
        <v>0</v>
      </c>
      <c r="Z17" s="166">
        <v>1125</v>
      </c>
      <c r="AA17" s="166">
        <v>1185</v>
      </c>
      <c r="AB17" s="166">
        <v>1170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29977966</v>
      </c>
      <c r="AH17" s="60">
        <f t="shared" si="8"/>
        <v>1148</v>
      </c>
      <c r="AI17" s="61">
        <f t="shared" si="9"/>
        <v>197.01390080659002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6579191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12</v>
      </c>
      <c r="E18" s="46">
        <f t="shared" si="2"/>
        <v>8.4507042253521139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135</v>
      </c>
      <c r="P18" s="52">
        <v>142</v>
      </c>
      <c r="Q18" s="52">
        <v>2327298</v>
      </c>
      <c r="R18" s="53">
        <f t="shared" si="0"/>
        <v>5861</v>
      </c>
      <c r="S18" s="54">
        <f t="shared" si="5"/>
        <v>140.66399999999999</v>
      </c>
      <c r="T18" s="54">
        <f t="shared" si="6"/>
        <v>5.8609999999999998</v>
      </c>
      <c r="U18" s="55">
        <v>9.1</v>
      </c>
      <c r="V18" s="55">
        <f t="shared" si="7"/>
        <v>9.1</v>
      </c>
      <c r="W18" s="174" t="s">
        <v>146</v>
      </c>
      <c r="X18" s="166">
        <v>0</v>
      </c>
      <c r="Y18" s="166">
        <v>1031</v>
      </c>
      <c r="Z18" s="166">
        <v>1125</v>
      </c>
      <c r="AA18" s="166">
        <v>1185</v>
      </c>
      <c r="AB18" s="166">
        <v>1181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29979214</v>
      </c>
      <c r="AH18" s="60">
        <f t="shared" si="8"/>
        <v>1248</v>
      </c>
      <c r="AI18" s="61">
        <f t="shared" si="9"/>
        <v>212.93294659614401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6579191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9</v>
      </c>
      <c r="E19" s="46">
        <f t="shared" si="2"/>
        <v>6.3380281690140849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138</v>
      </c>
      <c r="P19" s="52">
        <v>148</v>
      </c>
      <c r="Q19" s="52">
        <v>2333489</v>
      </c>
      <c r="R19" s="53">
        <f t="shared" si="0"/>
        <v>6191</v>
      </c>
      <c r="S19" s="54">
        <f t="shared" si="5"/>
        <v>148.584</v>
      </c>
      <c r="T19" s="54">
        <f t="shared" si="6"/>
        <v>6.1909999999999998</v>
      </c>
      <c r="U19" s="55">
        <v>8.6</v>
      </c>
      <c r="V19" s="55">
        <f t="shared" si="7"/>
        <v>8.6</v>
      </c>
      <c r="W19" s="174" t="s">
        <v>146</v>
      </c>
      <c r="X19" s="166">
        <v>0</v>
      </c>
      <c r="Y19" s="166">
        <v>1027</v>
      </c>
      <c r="Z19" s="166">
        <v>1196</v>
      </c>
      <c r="AA19" s="166">
        <v>1185</v>
      </c>
      <c r="AB19" s="166">
        <v>1198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29980556</v>
      </c>
      <c r="AH19" s="60">
        <f t="shared" si="8"/>
        <v>1342</v>
      </c>
      <c r="AI19" s="61">
        <f t="shared" si="9"/>
        <v>216.76627362300113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6579191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8</v>
      </c>
      <c r="E20" s="46">
        <f t="shared" si="2"/>
        <v>5.6338028169014089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134</v>
      </c>
      <c r="P20" s="52">
        <v>149</v>
      </c>
      <c r="Q20" s="52">
        <v>2339696</v>
      </c>
      <c r="R20" s="53">
        <f t="shared" si="0"/>
        <v>6207</v>
      </c>
      <c r="S20" s="54">
        <f t="shared" si="5"/>
        <v>148.96799999999999</v>
      </c>
      <c r="T20" s="54">
        <f t="shared" si="6"/>
        <v>6.2069999999999999</v>
      </c>
      <c r="U20" s="55">
        <v>8</v>
      </c>
      <c r="V20" s="55">
        <f t="shared" si="7"/>
        <v>8</v>
      </c>
      <c r="W20" s="174" t="s">
        <v>146</v>
      </c>
      <c r="X20" s="166">
        <v>0</v>
      </c>
      <c r="Y20" s="166">
        <v>1094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29981958</v>
      </c>
      <c r="AH20" s="60">
        <f t="shared" si="8"/>
        <v>1402</v>
      </c>
      <c r="AI20" s="61">
        <f t="shared" si="9"/>
        <v>225.87401321089092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6579191</v>
      </c>
      <c r="AQ20" s="166">
        <f t="shared" si="1"/>
        <v>0</v>
      </c>
      <c r="AR20" s="65">
        <v>1.02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9</v>
      </c>
      <c r="E21" s="46">
        <f t="shared" si="2"/>
        <v>6.3380281690140849</v>
      </c>
      <c r="F21" s="67">
        <v>82</v>
      </c>
      <c r="G21" s="46">
        <f t="shared" si="3"/>
        <v>57.74647887323944</v>
      </c>
      <c r="H21" s="48" t="s">
        <v>89</v>
      </c>
      <c r="I21" s="48">
        <f t="shared" si="4"/>
        <v>56.338028169014088</v>
      </c>
      <c r="J21" s="49">
        <f t="shared" si="10"/>
        <v>57.74647887323944</v>
      </c>
      <c r="K21" s="48">
        <f t="shared" si="11"/>
        <v>59.166478873239441</v>
      </c>
      <c r="L21" s="50">
        <v>19</v>
      </c>
      <c r="M21" s="51" t="s">
        <v>101</v>
      </c>
      <c r="N21" s="51">
        <v>17.7</v>
      </c>
      <c r="O21" s="52">
        <v>129</v>
      </c>
      <c r="P21" s="52">
        <v>162</v>
      </c>
      <c r="Q21" s="52">
        <v>2345809</v>
      </c>
      <c r="R21" s="53">
        <f>Q21-Q20</f>
        <v>6113</v>
      </c>
      <c r="S21" s="54">
        <f t="shared" si="5"/>
        <v>146.71199999999999</v>
      </c>
      <c r="T21" s="54">
        <f t="shared" si="6"/>
        <v>6.1130000000000004</v>
      </c>
      <c r="U21" s="55">
        <v>7.3</v>
      </c>
      <c r="V21" s="55">
        <f t="shared" si="7"/>
        <v>7.3</v>
      </c>
      <c r="W21" s="174" t="s">
        <v>146</v>
      </c>
      <c r="X21" s="166">
        <v>0</v>
      </c>
      <c r="Y21" s="166">
        <v>1073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29983326</v>
      </c>
      <c r="AH21" s="60">
        <f t="shared" si="8"/>
        <v>1368</v>
      </c>
      <c r="AI21" s="61">
        <f t="shared" si="9"/>
        <v>223.78537542941271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6579191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7</v>
      </c>
      <c r="E22" s="46">
        <f t="shared" si="2"/>
        <v>4.9295774647887329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130</v>
      </c>
      <c r="P22" s="52">
        <v>146</v>
      </c>
      <c r="Q22" s="52">
        <v>2351839</v>
      </c>
      <c r="R22" s="53">
        <f t="shared" si="0"/>
        <v>6030</v>
      </c>
      <c r="S22" s="54">
        <f t="shared" si="5"/>
        <v>144.72</v>
      </c>
      <c r="T22" s="54">
        <f t="shared" si="6"/>
        <v>6.03</v>
      </c>
      <c r="U22" s="55">
        <v>6.4</v>
      </c>
      <c r="V22" s="55">
        <f t="shared" si="7"/>
        <v>6.4</v>
      </c>
      <c r="W22" s="174" t="s">
        <v>146</v>
      </c>
      <c r="X22" s="166">
        <v>0</v>
      </c>
      <c r="Y22" s="166">
        <v>1133</v>
      </c>
      <c r="Z22" s="166">
        <v>1194</v>
      </c>
      <c r="AA22" s="166">
        <v>1185</v>
      </c>
      <c r="AB22" s="166">
        <v>1198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29984730</v>
      </c>
      <c r="AH22" s="60">
        <f t="shared" si="8"/>
        <v>1404</v>
      </c>
      <c r="AI22" s="61">
        <f t="shared" si="9"/>
        <v>232.83582089552237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6579191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7</v>
      </c>
      <c r="E23" s="46">
        <f t="shared" si="2"/>
        <v>4.9295774647887329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130</v>
      </c>
      <c r="P23" s="52">
        <v>161</v>
      </c>
      <c r="Q23" s="52">
        <v>2357800</v>
      </c>
      <c r="R23" s="53">
        <f t="shared" si="0"/>
        <v>5961</v>
      </c>
      <c r="S23" s="54">
        <f t="shared" si="5"/>
        <v>143.06399999999999</v>
      </c>
      <c r="T23" s="54">
        <f t="shared" si="6"/>
        <v>5.9610000000000003</v>
      </c>
      <c r="U23" s="55">
        <v>6</v>
      </c>
      <c r="V23" s="55">
        <f t="shared" si="7"/>
        <v>6</v>
      </c>
      <c r="W23" s="174" t="s">
        <v>146</v>
      </c>
      <c r="X23" s="166">
        <v>0</v>
      </c>
      <c r="Y23" s="166">
        <v>1026</v>
      </c>
      <c r="Z23" s="166">
        <v>1195</v>
      </c>
      <c r="AA23" s="166">
        <v>1185</v>
      </c>
      <c r="AB23" s="166">
        <v>1198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29986094</v>
      </c>
      <c r="AH23" s="60">
        <f t="shared" si="8"/>
        <v>1364</v>
      </c>
      <c r="AI23" s="61">
        <f t="shared" si="9"/>
        <v>228.82066767320919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6579191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3</v>
      </c>
      <c r="E24" s="46">
        <f t="shared" si="2"/>
        <v>2.1126760563380285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139</v>
      </c>
      <c r="P24" s="52">
        <v>137</v>
      </c>
      <c r="Q24" s="52">
        <v>2363585</v>
      </c>
      <c r="R24" s="53">
        <f t="shared" si="0"/>
        <v>5785</v>
      </c>
      <c r="S24" s="54">
        <f t="shared" si="5"/>
        <v>138.84</v>
      </c>
      <c r="T24" s="54">
        <f t="shared" si="6"/>
        <v>5.7850000000000001</v>
      </c>
      <c r="U24" s="55">
        <v>5.6</v>
      </c>
      <c r="V24" s="55">
        <f t="shared" si="7"/>
        <v>5.6</v>
      </c>
      <c r="W24" s="174" t="s">
        <v>146</v>
      </c>
      <c r="X24" s="166">
        <v>0</v>
      </c>
      <c r="Y24" s="166">
        <v>1059</v>
      </c>
      <c r="Z24" s="166">
        <v>1195</v>
      </c>
      <c r="AA24" s="166">
        <v>1185</v>
      </c>
      <c r="AB24" s="166">
        <v>1198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29987427</v>
      </c>
      <c r="AH24" s="60">
        <f t="shared" si="8"/>
        <v>1333</v>
      </c>
      <c r="AI24" s="61">
        <f t="shared" si="9"/>
        <v>230.42350907519446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6579191</v>
      </c>
      <c r="AQ24" s="166">
        <f t="shared" si="1"/>
        <v>0</v>
      </c>
      <c r="AR24" s="65">
        <v>0.95</v>
      </c>
      <c r="AS24" s="64" t="s">
        <v>114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5</v>
      </c>
      <c r="E25" s="46">
        <f t="shared" si="2"/>
        <v>3.5211267605633805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130</v>
      </c>
      <c r="P25" s="52">
        <v>137</v>
      </c>
      <c r="Q25" s="52">
        <v>2369207</v>
      </c>
      <c r="R25" s="53">
        <f t="shared" si="0"/>
        <v>5622</v>
      </c>
      <c r="S25" s="54">
        <f t="shared" si="5"/>
        <v>134.928</v>
      </c>
      <c r="T25" s="54">
        <f t="shared" si="6"/>
        <v>5.6219999999999999</v>
      </c>
      <c r="U25" s="55">
        <v>5.2</v>
      </c>
      <c r="V25" s="55">
        <f t="shared" si="7"/>
        <v>5.2</v>
      </c>
      <c r="W25" s="174" t="s">
        <v>146</v>
      </c>
      <c r="X25" s="166">
        <v>0</v>
      </c>
      <c r="Y25" s="166">
        <v>1048</v>
      </c>
      <c r="Z25" s="166">
        <v>1195</v>
      </c>
      <c r="AA25" s="166">
        <v>1185</v>
      </c>
      <c r="AB25" s="166">
        <v>1198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29988760</v>
      </c>
      <c r="AH25" s="60">
        <f t="shared" si="8"/>
        <v>1333</v>
      </c>
      <c r="AI25" s="61">
        <f t="shared" si="9"/>
        <v>237.10423336890787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6579191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6</v>
      </c>
      <c r="E26" s="46">
        <f t="shared" si="2"/>
        <v>4.2253521126760569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139</v>
      </c>
      <c r="P26" s="52">
        <v>140</v>
      </c>
      <c r="Q26" s="52">
        <v>2375033</v>
      </c>
      <c r="R26" s="53">
        <f t="shared" si="0"/>
        <v>5826</v>
      </c>
      <c r="S26" s="54">
        <f t="shared" si="5"/>
        <v>139.82400000000001</v>
      </c>
      <c r="T26" s="54">
        <f t="shared" si="6"/>
        <v>5.8259999999999996</v>
      </c>
      <c r="U26" s="55">
        <v>4.7</v>
      </c>
      <c r="V26" s="55">
        <f t="shared" si="7"/>
        <v>4.7</v>
      </c>
      <c r="W26" s="174" t="s">
        <v>146</v>
      </c>
      <c r="X26" s="166">
        <v>0</v>
      </c>
      <c r="Y26" s="166">
        <v>1030</v>
      </c>
      <c r="Z26" s="166">
        <v>1195</v>
      </c>
      <c r="AA26" s="166">
        <v>1185</v>
      </c>
      <c r="AB26" s="166">
        <v>1198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29990124</v>
      </c>
      <c r="AH26" s="60">
        <f t="shared" si="8"/>
        <v>1364</v>
      </c>
      <c r="AI26" s="61">
        <f t="shared" si="9"/>
        <v>234.12289735667699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6579191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7</v>
      </c>
      <c r="E27" s="46">
        <f t="shared" si="2"/>
        <v>4.9295774647887329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139</v>
      </c>
      <c r="P27" s="52">
        <v>140</v>
      </c>
      <c r="Q27" s="52">
        <v>2380820</v>
      </c>
      <c r="R27" s="53">
        <f t="shared" si="0"/>
        <v>5787</v>
      </c>
      <c r="S27" s="54">
        <f t="shared" si="5"/>
        <v>138.88800000000001</v>
      </c>
      <c r="T27" s="54">
        <f t="shared" si="6"/>
        <v>5.7869999999999999</v>
      </c>
      <c r="U27" s="55">
        <v>4.5999999999999996</v>
      </c>
      <c r="V27" s="55">
        <f t="shared" si="7"/>
        <v>4.5999999999999996</v>
      </c>
      <c r="W27" s="174" t="s">
        <v>146</v>
      </c>
      <c r="X27" s="166">
        <v>0</v>
      </c>
      <c r="Y27" s="166">
        <v>1030</v>
      </c>
      <c r="Z27" s="166">
        <v>1195</v>
      </c>
      <c r="AA27" s="166">
        <v>1185</v>
      </c>
      <c r="AB27" s="166">
        <v>1198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29991426</v>
      </c>
      <c r="AH27" s="60">
        <f t="shared" si="8"/>
        <v>1302</v>
      </c>
      <c r="AI27" s="61">
        <f t="shared" si="9"/>
        <v>224.98703991705548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6579191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9</v>
      </c>
      <c r="E28" s="46">
        <f t="shared" si="2"/>
        <v>6.3380281690140849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135</v>
      </c>
      <c r="P28" s="52">
        <v>134</v>
      </c>
      <c r="Q28" s="52">
        <v>2386400</v>
      </c>
      <c r="R28" s="53">
        <f t="shared" si="0"/>
        <v>5580</v>
      </c>
      <c r="S28" s="54">
        <f t="shared" si="5"/>
        <v>133.91999999999999</v>
      </c>
      <c r="T28" s="54">
        <f t="shared" si="6"/>
        <v>5.58</v>
      </c>
      <c r="U28" s="55">
        <v>4.4000000000000004</v>
      </c>
      <c r="V28" s="55">
        <f t="shared" si="7"/>
        <v>4.4000000000000004</v>
      </c>
      <c r="W28" s="174" t="s">
        <v>146</v>
      </c>
      <c r="X28" s="166">
        <v>0</v>
      </c>
      <c r="Y28" s="166">
        <v>999</v>
      </c>
      <c r="Z28" s="166">
        <v>1135</v>
      </c>
      <c r="AA28" s="166">
        <v>1185</v>
      </c>
      <c r="AB28" s="166">
        <v>1150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29992642</v>
      </c>
      <c r="AH28" s="60">
        <f t="shared" si="8"/>
        <v>1216</v>
      </c>
      <c r="AI28" s="61">
        <f t="shared" si="9"/>
        <v>217.92114695340501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6579191</v>
      </c>
      <c r="AQ28" s="166">
        <f t="shared" si="1"/>
        <v>0</v>
      </c>
      <c r="AR28" s="65">
        <v>0.87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9</v>
      </c>
      <c r="E29" s="46">
        <f t="shared" si="2"/>
        <v>6.3380281690140849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132</v>
      </c>
      <c r="P29" s="52">
        <v>135</v>
      </c>
      <c r="Q29" s="52">
        <v>2392069</v>
      </c>
      <c r="R29" s="53">
        <f t="shared" si="0"/>
        <v>5669</v>
      </c>
      <c r="S29" s="54">
        <f t="shared" si="5"/>
        <v>136.05600000000001</v>
      </c>
      <c r="T29" s="54">
        <f t="shared" si="6"/>
        <v>5.6689999999999996</v>
      </c>
      <c r="U29" s="55">
        <v>4.0999999999999996</v>
      </c>
      <c r="V29" s="55">
        <f t="shared" si="7"/>
        <v>4.0999999999999996</v>
      </c>
      <c r="W29" s="174" t="s">
        <v>146</v>
      </c>
      <c r="X29" s="166">
        <v>0</v>
      </c>
      <c r="Y29" s="166">
        <v>1015</v>
      </c>
      <c r="Z29" s="166">
        <v>1135</v>
      </c>
      <c r="AA29" s="166">
        <v>1185</v>
      </c>
      <c r="AB29" s="166">
        <v>1150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29993870</v>
      </c>
      <c r="AH29" s="60">
        <f t="shared" si="8"/>
        <v>1228</v>
      </c>
      <c r="AI29" s="61">
        <f t="shared" si="9"/>
        <v>216.61668724642794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6579191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11</v>
      </c>
      <c r="E30" s="46">
        <f t="shared" si="2"/>
        <v>7.746478873239437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117</v>
      </c>
      <c r="P30" s="52">
        <v>132</v>
      </c>
      <c r="Q30" s="52">
        <v>2397632</v>
      </c>
      <c r="R30" s="53">
        <f t="shared" si="0"/>
        <v>5563</v>
      </c>
      <c r="S30" s="54">
        <f t="shared" si="5"/>
        <v>133.512</v>
      </c>
      <c r="T30" s="54">
        <f t="shared" si="6"/>
        <v>5.5629999999999997</v>
      </c>
      <c r="U30" s="55">
        <v>3.3</v>
      </c>
      <c r="V30" s="55">
        <f t="shared" si="7"/>
        <v>3.3</v>
      </c>
      <c r="W30" s="174" t="s">
        <v>146</v>
      </c>
      <c r="X30" s="166">
        <v>0</v>
      </c>
      <c r="Y30" s="166">
        <v>1188</v>
      </c>
      <c r="Z30" s="166">
        <v>1195</v>
      </c>
      <c r="AA30" s="166">
        <v>1185</v>
      </c>
      <c r="AB30" s="166">
        <v>1198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29995014</v>
      </c>
      <c r="AH30" s="60">
        <f t="shared" si="8"/>
        <v>1144</v>
      </c>
      <c r="AI30" s="61">
        <f t="shared" si="9"/>
        <v>205.6444364551501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6579191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11</v>
      </c>
      <c r="E31" s="46">
        <f>D31/1.42</f>
        <v>7.746478873239437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114</v>
      </c>
      <c r="P31" s="52">
        <v>129</v>
      </c>
      <c r="Q31" s="52">
        <v>2402833</v>
      </c>
      <c r="R31" s="53">
        <f t="shared" si="0"/>
        <v>5201</v>
      </c>
      <c r="S31" s="54">
        <f t="shared" si="5"/>
        <v>124.824</v>
      </c>
      <c r="T31" s="54">
        <f t="shared" si="6"/>
        <v>5.2009999999999996</v>
      </c>
      <c r="U31" s="55">
        <v>2.7</v>
      </c>
      <c r="V31" s="55">
        <f t="shared" si="7"/>
        <v>2.7</v>
      </c>
      <c r="W31" s="174" t="s">
        <v>145</v>
      </c>
      <c r="X31" s="166">
        <v>0</v>
      </c>
      <c r="Y31" s="166">
        <v>1151</v>
      </c>
      <c r="Z31" s="166">
        <v>1196</v>
      </c>
      <c r="AA31" s="166">
        <v>1185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29996122</v>
      </c>
      <c r="AH31" s="60">
        <f t="shared" si="8"/>
        <v>1108</v>
      </c>
      <c r="AI31" s="61">
        <f t="shared" si="9"/>
        <v>213.03595462411076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6579191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13</v>
      </c>
      <c r="E32" s="46">
        <f t="shared" si="2"/>
        <v>9.1549295774647899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122</v>
      </c>
      <c r="P32" s="52">
        <v>124</v>
      </c>
      <c r="Q32" s="52">
        <v>2408019</v>
      </c>
      <c r="R32" s="53">
        <f t="shared" si="0"/>
        <v>5186</v>
      </c>
      <c r="S32" s="54">
        <f t="shared" si="5"/>
        <v>124.464</v>
      </c>
      <c r="T32" s="54">
        <f t="shared" si="6"/>
        <v>5.1859999999999999</v>
      </c>
      <c r="U32" s="55">
        <v>2.2000000000000002</v>
      </c>
      <c r="V32" s="55">
        <f t="shared" si="7"/>
        <v>2.2000000000000002</v>
      </c>
      <c r="W32" s="174" t="s">
        <v>145</v>
      </c>
      <c r="X32" s="166">
        <v>0</v>
      </c>
      <c r="Y32" s="166">
        <v>995</v>
      </c>
      <c r="Z32" s="166">
        <v>1197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29997162</v>
      </c>
      <c r="AH32" s="60">
        <f t="shared" si="8"/>
        <v>1040</v>
      </c>
      <c r="AI32" s="61">
        <f t="shared" si="9"/>
        <v>200.53991515618975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6579191</v>
      </c>
      <c r="AQ32" s="166">
        <f t="shared" si="1"/>
        <v>0</v>
      </c>
      <c r="AR32" s="72">
        <v>1.03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12</v>
      </c>
      <c r="E33" s="46">
        <f t="shared" si="2"/>
        <v>8.4507042253521139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123</v>
      </c>
      <c r="P33" s="52">
        <v>109</v>
      </c>
      <c r="Q33" s="52">
        <v>2412281</v>
      </c>
      <c r="R33" s="53">
        <f t="shared" si="0"/>
        <v>4262</v>
      </c>
      <c r="S33" s="54">
        <f t="shared" si="5"/>
        <v>102.288</v>
      </c>
      <c r="T33" s="54">
        <f t="shared" si="6"/>
        <v>4.2619999999999996</v>
      </c>
      <c r="U33" s="55">
        <v>3</v>
      </c>
      <c r="V33" s="55">
        <f t="shared" si="7"/>
        <v>3</v>
      </c>
      <c r="W33" s="174" t="s">
        <v>136</v>
      </c>
      <c r="X33" s="166">
        <v>0</v>
      </c>
      <c r="Y33" s="166">
        <v>0</v>
      </c>
      <c r="Z33" s="166">
        <v>1050</v>
      </c>
      <c r="AA33" s="166">
        <v>0</v>
      </c>
      <c r="AB33" s="166">
        <v>1109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29997892</v>
      </c>
      <c r="AH33" s="60">
        <f t="shared" si="8"/>
        <v>730</v>
      </c>
      <c r="AI33" s="61">
        <f t="shared" si="9"/>
        <v>171.28108869075552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6579916</v>
      </c>
      <c r="AQ33" s="166">
        <f t="shared" si="1"/>
        <v>725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12</v>
      </c>
      <c r="E34" s="46">
        <f t="shared" si="2"/>
        <v>8.4507042253521139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125</v>
      </c>
      <c r="P34" s="52">
        <v>99</v>
      </c>
      <c r="Q34" s="52">
        <v>2416540</v>
      </c>
      <c r="R34" s="53">
        <f t="shared" si="0"/>
        <v>4259</v>
      </c>
      <c r="S34" s="54">
        <f t="shared" si="5"/>
        <v>102.21599999999999</v>
      </c>
      <c r="T34" s="54">
        <f t="shared" si="6"/>
        <v>4.2590000000000003</v>
      </c>
      <c r="U34" s="55">
        <v>3.7</v>
      </c>
      <c r="V34" s="55">
        <f t="shared" si="7"/>
        <v>3.7</v>
      </c>
      <c r="W34" s="174" t="s">
        <v>136</v>
      </c>
      <c r="X34" s="166">
        <v>0</v>
      </c>
      <c r="Y34" s="166">
        <v>0</v>
      </c>
      <c r="Z34" s="166">
        <v>1013</v>
      </c>
      <c r="AA34" s="166">
        <v>0</v>
      </c>
      <c r="AB34" s="166">
        <v>1110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29998624</v>
      </c>
      <c r="AH34" s="60">
        <f t="shared" si="8"/>
        <v>732</v>
      </c>
      <c r="AI34" s="61">
        <f t="shared" si="9"/>
        <v>171.87133129842684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6580644</v>
      </c>
      <c r="AQ34" s="166">
        <f t="shared" si="1"/>
        <v>728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127.54166666666667</v>
      </c>
      <c r="Q35" s="84">
        <f>Q34-Q10</f>
        <v>125151</v>
      </c>
      <c r="R35" s="85">
        <f>SUM(R11:R34)</f>
        <v>125151</v>
      </c>
      <c r="S35" s="86">
        <f>AVERAGE(S11:S34)</f>
        <v>125.15100000000001</v>
      </c>
      <c r="T35" s="86">
        <f>SUM(T11:T34)</f>
        <v>125.151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25654</v>
      </c>
      <c r="AH35" s="92">
        <f>SUM(AH11:AH34)</f>
        <v>25654</v>
      </c>
      <c r="AI35" s="93">
        <f>$AH$35/$T35</f>
        <v>204.98437887032466</v>
      </c>
      <c r="AJ35" s="90"/>
      <c r="AK35" s="94"/>
      <c r="AL35" s="94"/>
      <c r="AM35" s="94"/>
      <c r="AN35" s="95"/>
      <c r="AO35" s="96"/>
      <c r="AP35" s="97">
        <f>AP34-AP10</f>
        <v>6386</v>
      </c>
      <c r="AQ35" s="98">
        <f>SUM(AQ11:AQ34)</f>
        <v>6386</v>
      </c>
      <c r="AR35" s="99">
        <f>AVERAGE(AR11:AR34)</f>
        <v>0.96499999999999997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2:51" x14ac:dyDescent="0.35">
      <c r="B41" s="181" t="s">
        <v>213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233"/>
      <c r="AW41" s="233"/>
      <c r="AY41" s="167"/>
    </row>
    <row r="42" spans="2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233"/>
      <c r="AW42" s="233"/>
      <c r="AY42" s="167"/>
    </row>
    <row r="43" spans="2:51" x14ac:dyDescent="0.35">
      <c r="B43" s="183" t="s">
        <v>216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233"/>
      <c r="AW43" s="233"/>
      <c r="AY43" s="167"/>
    </row>
    <row r="44" spans="2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4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233"/>
      <c r="AW44" s="233"/>
      <c r="AY44" s="167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4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233"/>
      <c r="AW45" s="233"/>
      <c r="AY45" s="167"/>
    </row>
    <row r="46" spans="2:51" x14ac:dyDescent="0.35">
      <c r="B46" s="180" t="s">
        <v>217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233"/>
      <c r="AW46" s="233"/>
      <c r="AY46" s="167"/>
    </row>
    <row r="47" spans="2:51" x14ac:dyDescent="0.35">
      <c r="B47" s="176" t="s">
        <v>214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233"/>
      <c r="AW47" s="233"/>
      <c r="AY47" s="167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233"/>
      <c r="AW48" s="233"/>
      <c r="AY48" s="167"/>
    </row>
    <row r="49" spans="1:51" x14ac:dyDescent="0.35">
      <c r="A49" s="234"/>
      <c r="B49" s="183" t="s">
        <v>131</v>
      </c>
      <c r="C49" s="236"/>
      <c r="D49" s="236"/>
      <c r="E49" s="236"/>
      <c r="F49" s="236"/>
      <c r="G49" s="236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233"/>
      <c r="AW49" s="233"/>
      <c r="AY49" s="167"/>
    </row>
    <row r="50" spans="1:51" x14ac:dyDescent="0.35">
      <c r="B50" s="185" t="s">
        <v>150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233"/>
      <c r="AW50" s="233"/>
      <c r="AY50" s="167"/>
    </row>
    <row r="51" spans="1:51" x14ac:dyDescent="0.35">
      <c r="B51" s="176" t="s">
        <v>152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233"/>
      <c r="AW51" s="233"/>
      <c r="AY51" s="167"/>
    </row>
    <row r="52" spans="1:51" x14ac:dyDescent="0.35">
      <c r="B52" s="183" t="s">
        <v>218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2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233"/>
      <c r="AW52" s="233"/>
      <c r="AY52" s="167"/>
    </row>
    <row r="53" spans="1:51" x14ac:dyDescent="0.35">
      <c r="B53" s="183" t="s">
        <v>219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4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237"/>
      <c r="AW53" s="237"/>
      <c r="AY53" s="167"/>
    </row>
    <row r="54" spans="1:51" x14ac:dyDescent="0.35">
      <c r="B54" s="183" t="s">
        <v>220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4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237"/>
      <c r="AW54" s="237"/>
      <c r="AY54" s="167"/>
    </row>
    <row r="55" spans="1:51" x14ac:dyDescent="0.35">
      <c r="B55" s="183" t="s">
        <v>221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233"/>
      <c r="AW55" s="233"/>
      <c r="AY55" s="167"/>
    </row>
    <row r="56" spans="1:51" x14ac:dyDescent="0.35">
      <c r="B56" s="176" t="s">
        <v>215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233"/>
      <c r="AW56" s="233"/>
      <c r="AY56" s="167"/>
    </row>
    <row r="57" spans="1:51" x14ac:dyDescent="0.35">
      <c r="B57" s="176" t="s">
        <v>153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233"/>
      <c r="AW57" s="233"/>
      <c r="AY57" s="167"/>
    </row>
    <row r="58" spans="1:51" x14ac:dyDescent="0.35">
      <c r="B58" s="183" t="s">
        <v>132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233"/>
      <c r="AW58" s="233"/>
      <c r="AY58" s="167"/>
    </row>
    <row r="59" spans="1:51" x14ac:dyDescent="0.35">
      <c r="B59" s="180" t="s">
        <v>133</v>
      </c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233"/>
      <c r="AW59" s="233"/>
      <c r="AY59" s="167"/>
    </row>
    <row r="60" spans="1:51" x14ac:dyDescent="0.35">
      <c r="B60" s="180" t="s">
        <v>134</v>
      </c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233"/>
      <c r="AW60" s="233"/>
      <c r="AY60" s="167"/>
    </row>
    <row r="61" spans="1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233"/>
      <c r="AW61" s="233"/>
      <c r="AY61" s="167"/>
    </row>
    <row r="62" spans="1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233"/>
      <c r="AW62" s="233"/>
      <c r="AY62" s="167"/>
    </row>
    <row r="63" spans="1:51" x14ac:dyDescent="0.35">
      <c r="B63" s="160"/>
      <c r="C63" s="176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233"/>
      <c r="AW63" s="233"/>
      <c r="AY63" s="167"/>
    </row>
    <row r="64" spans="1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233"/>
      <c r="AW64" s="233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233"/>
      <c r="AW65" s="233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233"/>
      <c r="AW66" s="233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84"/>
      <c r="V67" s="184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1"/>
      <c r="AW67" s="161"/>
      <c r="AY67" s="167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29"/>
      <c r="AW70" s="129"/>
      <c r="AY70" s="167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29"/>
      <c r="AW71" s="129"/>
      <c r="AY71" s="167"/>
    </row>
    <row r="72" spans="2:51" x14ac:dyDescent="0.35">
      <c r="B72" s="160"/>
      <c r="C72" s="180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29"/>
      <c r="AW72" s="129"/>
      <c r="AY72" s="167"/>
    </row>
    <row r="73" spans="2:51" x14ac:dyDescent="0.35">
      <c r="B73" s="160"/>
      <c r="C73" s="173"/>
      <c r="D73" s="177"/>
      <c r="E73" s="177"/>
      <c r="F73" s="177"/>
      <c r="G73" s="125"/>
      <c r="H73" s="125"/>
      <c r="I73" s="125"/>
      <c r="J73" s="178"/>
      <c r="K73" s="178"/>
      <c r="L73" s="178"/>
      <c r="M73" s="178"/>
      <c r="N73" s="178"/>
      <c r="O73" s="178"/>
      <c r="P73" s="178"/>
      <c r="Q73" s="178"/>
      <c r="R73" s="178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167"/>
    </row>
    <row r="74" spans="2:51" x14ac:dyDescent="0.35">
      <c r="B74" s="160"/>
      <c r="C74" s="173"/>
      <c r="D74" s="125"/>
      <c r="E74" s="125"/>
      <c r="F74" s="125"/>
      <c r="G74" s="125"/>
      <c r="H74" s="125"/>
      <c r="I74" s="125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30"/>
      <c r="AW74" s="130"/>
      <c r="AX74" s="130"/>
      <c r="AY74" s="167"/>
    </row>
    <row r="75" spans="2:51" x14ac:dyDescent="0.35">
      <c r="B75" s="127"/>
      <c r="C75" s="176"/>
      <c r="D75" s="125"/>
      <c r="E75" s="125"/>
      <c r="F75" s="125"/>
      <c r="G75" s="177"/>
      <c r="H75" s="177"/>
      <c r="I75" s="177"/>
      <c r="J75" s="131"/>
      <c r="K75" s="131"/>
      <c r="L75" s="131"/>
      <c r="M75" s="131"/>
      <c r="N75" s="131"/>
      <c r="O75" s="131"/>
      <c r="P75" s="131"/>
      <c r="Q75" s="131"/>
      <c r="R75" s="131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29"/>
      <c r="AW75" s="129"/>
      <c r="AY75" s="167"/>
    </row>
    <row r="76" spans="2:51" x14ac:dyDescent="0.35">
      <c r="B76" s="127"/>
      <c r="C76" s="176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27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27"/>
      <c r="C78" s="180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29"/>
      <c r="AW78" s="129"/>
      <c r="AY78" s="167"/>
    </row>
    <row r="79" spans="2:51" x14ac:dyDescent="0.35">
      <c r="B79" s="127"/>
      <c r="C79" s="131"/>
      <c r="D79" s="177"/>
      <c r="E79" s="177"/>
      <c r="F79" s="177"/>
      <c r="G79" s="131"/>
      <c r="H79" s="131"/>
      <c r="I79" s="131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29"/>
      <c r="AW79" s="129"/>
      <c r="AY79" s="167"/>
    </row>
    <row r="80" spans="2:51" x14ac:dyDescent="0.35">
      <c r="B80" s="131"/>
      <c r="C80" s="176"/>
      <c r="D80" s="131"/>
      <c r="E80" s="131"/>
      <c r="F80" s="131"/>
      <c r="G80" s="131"/>
      <c r="H80" s="131"/>
      <c r="I80" s="131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X80" s="162"/>
      <c r="AY80" s="167"/>
    </row>
    <row r="81" spans="2:51" x14ac:dyDescent="0.35">
      <c r="B81" s="131"/>
      <c r="C81" s="180"/>
      <c r="D81" s="131"/>
      <c r="E81" s="131"/>
      <c r="F81" s="131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X81" s="162"/>
      <c r="AY81" s="167"/>
    </row>
    <row r="82" spans="2:51" x14ac:dyDescent="0.35">
      <c r="B82" s="127"/>
      <c r="C82" s="176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X82" s="162"/>
      <c r="AY82" s="167"/>
    </row>
    <row r="83" spans="2:51" x14ac:dyDescent="0.35">
      <c r="B83" s="127"/>
      <c r="C83" s="183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X83" s="162"/>
    </row>
    <row r="84" spans="2:51" x14ac:dyDescent="0.35">
      <c r="B84" s="127"/>
      <c r="C84" s="183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X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29"/>
      <c r="AW85" s="129"/>
      <c r="AX85" s="162"/>
    </row>
    <row r="86" spans="2:51" x14ac:dyDescent="0.35">
      <c r="B86" s="127"/>
      <c r="C86" s="180"/>
      <c r="D86" s="177"/>
      <c r="E86" s="177"/>
      <c r="F86" s="177"/>
      <c r="G86" s="177"/>
      <c r="H86" s="177"/>
      <c r="I86" s="177"/>
      <c r="J86" s="181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V86" s="129"/>
      <c r="AW86" s="129"/>
      <c r="AX86" s="162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V87" s="132"/>
      <c r="AW87" s="129"/>
      <c r="AX87" s="162"/>
    </row>
    <row r="88" spans="2:51" x14ac:dyDescent="0.35">
      <c r="B88" s="127"/>
      <c r="C88" s="180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82"/>
      <c r="T88" s="133"/>
      <c r="U88" s="133"/>
      <c r="V88" s="134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X88" s="162"/>
      <c r="AY88" s="131"/>
    </row>
    <row r="89" spans="2:51" x14ac:dyDescent="0.35">
      <c r="B89" s="127"/>
      <c r="C89" s="131"/>
      <c r="D89" s="177"/>
      <c r="E89" s="177"/>
      <c r="F89" s="177"/>
      <c r="G89" s="177"/>
      <c r="H89" s="177"/>
      <c r="I89" s="177"/>
      <c r="J89" s="181"/>
      <c r="K89" s="181"/>
      <c r="L89" s="178"/>
      <c r="M89" s="178"/>
      <c r="N89" s="178"/>
      <c r="O89" s="178"/>
      <c r="P89" s="178"/>
      <c r="Q89" s="178"/>
      <c r="R89" s="181"/>
      <c r="S89" s="182"/>
      <c r="T89" s="133"/>
      <c r="U89" s="133"/>
      <c r="V89" s="134"/>
      <c r="W89" s="168"/>
      <c r="X89" s="168"/>
      <c r="Y89" s="168"/>
      <c r="Z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T89" s="162"/>
      <c r="AU89" s="162"/>
      <c r="AV89" s="162"/>
      <c r="AW89" s="162"/>
      <c r="AX89" s="162"/>
      <c r="AY89" s="130"/>
    </row>
    <row r="90" spans="2:51" x14ac:dyDescent="0.35">
      <c r="B90" s="127"/>
      <c r="C90" s="180"/>
      <c r="D90" s="177"/>
      <c r="E90" s="177"/>
      <c r="F90" s="177"/>
      <c r="G90" s="177"/>
      <c r="H90" s="177"/>
      <c r="I90" s="177"/>
      <c r="J90" s="181"/>
      <c r="K90" s="181"/>
      <c r="L90" s="178"/>
      <c r="M90" s="178"/>
      <c r="N90" s="178"/>
      <c r="O90" s="178"/>
      <c r="P90" s="178"/>
      <c r="Q90" s="178"/>
      <c r="R90" s="181"/>
      <c r="AS90" s="171"/>
      <c r="AT90" s="162"/>
      <c r="AU90" s="162"/>
      <c r="AV90" s="162"/>
      <c r="AW90" s="162"/>
      <c r="AX90" s="162"/>
    </row>
    <row r="91" spans="2:51" x14ac:dyDescent="0.35">
      <c r="B91" s="127"/>
      <c r="C91" s="180"/>
      <c r="D91" s="177"/>
      <c r="E91" s="177"/>
      <c r="F91" s="177"/>
      <c r="G91" s="180"/>
      <c r="H91" s="180"/>
      <c r="I91" s="180"/>
      <c r="AS91" s="171"/>
      <c r="AT91" s="162"/>
      <c r="AU91" s="162"/>
      <c r="AV91" s="162"/>
      <c r="AW91" s="162"/>
      <c r="AX91" s="162"/>
    </row>
    <row r="92" spans="2:51" x14ac:dyDescent="0.35">
      <c r="B92" s="127"/>
      <c r="C92" s="173"/>
      <c r="D92" s="180"/>
      <c r="E92" s="180"/>
      <c r="F92" s="180"/>
      <c r="G92" s="177"/>
      <c r="H92" s="177"/>
      <c r="I92" s="177"/>
      <c r="AS92" s="171"/>
      <c r="AT92" s="162"/>
      <c r="AU92" s="162"/>
      <c r="AV92" s="162"/>
      <c r="AW92" s="162"/>
      <c r="AX92" s="162"/>
    </row>
    <row r="93" spans="2:51" x14ac:dyDescent="0.35">
      <c r="B93" s="127"/>
      <c r="C93" s="173"/>
      <c r="D93" s="177"/>
      <c r="E93" s="177"/>
      <c r="F93" s="177"/>
      <c r="G93" s="177"/>
      <c r="H93" s="177"/>
      <c r="I93" s="177"/>
      <c r="AS93" s="171"/>
      <c r="AT93" s="162"/>
      <c r="AU93" s="162"/>
      <c r="AV93" s="162"/>
      <c r="AW93" s="162"/>
      <c r="AX93" s="162"/>
    </row>
    <row r="94" spans="2:51" x14ac:dyDescent="0.35">
      <c r="B94" s="127"/>
      <c r="C94" s="173"/>
      <c r="D94" s="177"/>
      <c r="E94" s="177"/>
      <c r="F94" s="177"/>
      <c r="G94" s="180"/>
      <c r="H94" s="180"/>
      <c r="I94" s="180"/>
      <c r="AS94" s="171"/>
      <c r="AT94" s="162"/>
      <c r="AU94" s="162"/>
      <c r="AV94" s="162"/>
      <c r="AW94" s="162"/>
      <c r="AX94" s="162"/>
    </row>
    <row r="95" spans="2:51" x14ac:dyDescent="0.35">
      <c r="B95" s="127"/>
      <c r="C95" s="173"/>
      <c r="D95" s="180"/>
      <c r="E95" s="180"/>
      <c r="F95" s="180"/>
      <c r="G95" s="180"/>
      <c r="H95" s="180"/>
      <c r="I95" s="180"/>
      <c r="AS95" s="171"/>
      <c r="AT95" s="162"/>
      <c r="AU95" s="162"/>
      <c r="AV95" s="162"/>
      <c r="AW95" s="162"/>
      <c r="AX95" s="162"/>
      <c r="AY95" s="162"/>
    </row>
    <row r="96" spans="2:51" x14ac:dyDescent="0.35">
      <c r="B96" s="127"/>
      <c r="D96" s="180"/>
      <c r="E96" s="180"/>
      <c r="F96" s="180"/>
      <c r="AS96" s="171"/>
      <c r="AT96" s="162"/>
      <c r="AU96" s="162"/>
      <c r="AV96" s="162"/>
      <c r="AW96" s="162"/>
      <c r="AX96" s="162"/>
      <c r="AY96" s="162"/>
    </row>
    <row r="97" spans="45:51" x14ac:dyDescent="0.35">
      <c r="AS97" s="171"/>
      <c r="AT97" s="162"/>
      <c r="AU97" s="162"/>
      <c r="AV97" s="162"/>
      <c r="AW97" s="162"/>
      <c r="AX97" s="162"/>
      <c r="AY97" s="162"/>
    </row>
    <row r="98" spans="45:51" x14ac:dyDescent="0.35">
      <c r="AS98" s="171"/>
      <c r="AT98" s="162"/>
      <c r="AU98" s="162"/>
      <c r="AV98" s="162"/>
      <c r="AW98" s="162"/>
      <c r="AX98" s="162"/>
      <c r="AY98" s="162"/>
    </row>
    <row r="99" spans="45:51" x14ac:dyDescent="0.35">
      <c r="AS99" s="171"/>
      <c r="AT99" s="162"/>
      <c r="AU99" s="162"/>
      <c r="AV99" s="162"/>
      <c r="AW99" s="162"/>
      <c r="AX99" s="162"/>
      <c r="AY99" s="162"/>
    </row>
    <row r="100" spans="45:51" x14ac:dyDescent="0.35">
      <c r="AS100" s="171"/>
      <c r="AT100" s="162"/>
      <c r="AU100" s="162"/>
      <c r="AV100" s="162"/>
      <c r="AW100" s="162"/>
      <c r="AX100" s="162"/>
      <c r="AY100" s="162"/>
    </row>
    <row r="101" spans="45:51" x14ac:dyDescent="0.35">
      <c r="AY101" s="162"/>
    </row>
    <row r="102" spans="45:51" x14ac:dyDescent="0.35">
      <c r="AY102" s="162"/>
    </row>
    <row r="103" spans="45:51" x14ac:dyDescent="0.35">
      <c r="AY103" s="162"/>
    </row>
    <row r="104" spans="45:51" x14ac:dyDescent="0.35">
      <c r="AY104" s="162"/>
    </row>
    <row r="105" spans="45:51" x14ac:dyDescent="0.35">
      <c r="AY105" s="162"/>
    </row>
    <row r="106" spans="45:51" x14ac:dyDescent="0.35">
      <c r="AY106" s="162"/>
    </row>
    <row r="107" spans="45:51" x14ac:dyDescent="0.35">
      <c r="AY107" s="162"/>
    </row>
    <row r="108" spans="45:51" x14ac:dyDescent="0.35">
      <c r="AY108" s="162"/>
    </row>
    <row r="109" spans="45:51" x14ac:dyDescent="0.35">
      <c r="AY109" s="162"/>
    </row>
    <row r="110" spans="45:51" x14ac:dyDescent="0.35">
      <c r="AY110" s="162"/>
    </row>
    <row r="111" spans="45:51" x14ac:dyDescent="0.35">
      <c r="AY111" s="162"/>
    </row>
    <row r="112" spans="45:51" x14ac:dyDescent="0.35">
      <c r="AY112" s="162"/>
    </row>
    <row r="113" spans="45:51" x14ac:dyDescent="0.35">
      <c r="AY113" s="162"/>
    </row>
    <row r="114" spans="45:51" x14ac:dyDescent="0.35">
      <c r="AS114" s="163"/>
      <c r="AT114" s="162"/>
      <c r="AU114" s="162"/>
      <c r="AV114" s="162"/>
      <c r="AW114" s="162"/>
      <c r="AX114" s="162"/>
      <c r="AY114" s="162"/>
    </row>
    <row r="115" spans="45:51" x14ac:dyDescent="0.35">
      <c r="AY115" s="162"/>
    </row>
    <row r="129" spans="45:51" x14ac:dyDescent="0.35">
      <c r="AS129" s="162"/>
      <c r="AT129" s="162"/>
      <c r="AU129" s="162"/>
      <c r="AV129" s="162"/>
      <c r="AW129" s="162"/>
      <c r="AX129" s="162"/>
      <c r="AY129" s="162"/>
    </row>
  </sheetData>
  <protectedRanges>
    <protectedRange sqref="B92:B96 N86:R88 C92:C95 J86:J87 J89:R90 S88:S89 S85:T87 D92:F93 D95:F96 G91:I92 G94:I95" name="Range2_6_1_1"/>
    <protectedRange sqref="K86:M87 J88:M88 E94:F94 G93:I93" name="Range2_2_2_1_1"/>
    <protectedRange sqref="D94" name="Range2_1_1_1_1_2_1_1"/>
    <protectedRange sqref="N73:R73 N76:R85 B82:B91 T52:T62 B61:B79 S75:T84 S63:T72 T43:T47 S40:T42 B40:B42" name="Range2_12_5_1_1"/>
    <protectedRange sqref="N10 L10 L6 D6 D8 AD8 AF8 O8:U8 AJ8:AR8 AF10 AR11:AR34 N20:Q23 N11:O15 P11:P14 L24:N31 E23:E34 G23:G34 P15:Q15 P24:Q31 N16:N19 Q16:Q19 Q14 R11:AG11 E11:G22 N32:U34 V12:V34 W33:AG34 W12:W16 R12:U31 X12:AG32" name="Range1_16_3_1_1"/>
    <protectedRange sqref="I78 I81:I90 J76:M85 J73:M73 E87:F91 G86:H90" name="Range2_2_12_2_1_1"/>
    <protectedRange sqref="C89" name="Range2_2_1_10_3_1_1"/>
    <protectedRange sqref="L16:M23" name="Range1_1_1_1_10_1_1_1"/>
    <protectedRange sqref="L32:M34" name="Range1_1_10_1_1_1"/>
    <protectedRange sqref="D87:D91" name="Range2_1_1_1_1_11_2_1_1"/>
    <protectedRange sqref="K11:L15 K16:K34 I11:I15 I16:J24 I25:I34 J25" name="Range1_1_2_1_10_2_1_1"/>
    <protectedRange sqref="M11:M15" name="Range1_2_1_2_1_10_1_1_1"/>
    <protectedRange sqref="G78:H78 G81:H85 E79:F79 E82:F86" name="Range2_2_2_9_2_1_1"/>
    <protectedRange sqref="D79 D82:D86" name="Range2_1_1_1_1_1_9_2_1_1"/>
    <protectedRange sqref="Q10:Q13" name="Range1_17_1_1_1"/>
    <protectedRange sqref="AG10" name="Range1_18_1_1_1"/>
    <protectedRange sqref="C91 C82 C80" name="Range2_4_1_1_1"/>
    <protectedRange sqref="AS16:AS26" name="Range1_1_1_1"/>
    <protectedRange sqref="P3:U5" name="Range1_16_1_1_1_1"/>
    <protectedRange sqref="C90 C83:C88 C78 C81" name="Range2_1_3_1_1"/>
    <protectedRange sqref="H11:H34" name="Range1_1_1_1_1_1_1"/>
    <protectedRange sqref="B80:B81 J74:R75 S73:AX74 D80:F81 G79:I80" name="Range2_2_1_10_1_1_1_2"/>
    <protectedRange sqref="C79" name="Range2_2_1_10_2_1_1_1"/>
    <protectedRange sqref="N64:R72 G75:H75 D76:F76 N40:R42" name="Range2_12_1_6_1_1"/>
    <protectedRange sqref="I60:I63 C42 D70:F72 I69:I72 I75:I77 J64:M72 G76:H77 G69:H71 E77:F78 E40:M42" name="Range2_2_12_1_7_1_1"/>
    <protectedRange sqref="C40:D40 D41:D42" name="Range2_3_2_1_3_1_1_2_10_1_1_1_1"/>
    <protectedRange sqref="D77:D78 C41" name="Range2_1_1_1_1_11_1_2_1_1"/>
    <protectedRange sqref="E73:F73 G72:H72" name="Range2_2_2_9_1_1_1_1"/>
    <protectedRange sqref="D73" name="Range2_1_1_1_1_1_9_1_1_1_1"/>
    <protectedRange sqref="C77 C72 C69 C66" name="Range2_1_1_2_1_1"/>
    <protectedRange sqref="C70 C67" name="Range2_1_4_1_1_1"/>
    <protectedRange sqref="C76 C63" name="Range2_1_2_2_1_1"/>
    <protectedRange sqref="C75" name="Range2_3_2_1_1"/>
    <protectedRange sqref="S60:S62" name="Range2_12_2_1_1_1"/>
    <protectedRange sqref="N60:R63" name="Range2_12_1_1_1_1_1"/>
    <protectedRange sqref="J60:M63 D65:F69 G64:I68" name="Range2_2_12_1_1_1_1_1"/>
    <protectedRange sqref="C71 C68 C65" name="Range2_1_4_2_1_1_1"/>
    <protectedRange sqref="D61:F64 G60:H63" name="Range2_2_12_1_2_2_1_1"/>
    <protectedRange sqref="C73:C74" name="Range2_5_1_1_1"/>
    <protectedRange sqref="E74:F75 G73:I74" name="Range2_2_1_1_1_1"/>
    <protectedRange sqref="D74:D75" name="Range2_1_1_1_1_1_1_1_1"/>
    <protectedRange sqref="C60:C62" name="Range2_1_1_1_2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D60:F60" name="Range2_2_12_1_2_1_1_1_1"/>
    <protectedRange sqref="O24:O31" name="Range1_16_2_1_1_1"/>
    <protectedRange sqref="O16:P19" name="Range1_16_4_1_1_1"/>
    <protectedRange sqref="AY88:AY89" name="Range2_2_1_10_1_1_1_1_1"/>
    <protectedRange sqref="S43:S47" name="Range2_12_5_1_1_3"/>
    <protectedRange sqref="N43:R47" name="Range2_12_1_6_1_1_3"/>
    <protectedRange sqref="I43:M47" name="Range2_2_12_1_7_1_1_4"/>
    <protectedRange sqref="C43:H47" name="Range2_2_12_1_7_1_1_1_2"/>
    <protectedRange sqref="B43:B45" name="Range2_12_5_1_1_1_2_2"/>
    <protectedRange sqref="B46" name="Range2_12_5_1_1_1_3_1"/>
    <protectedRange sqref="W17:W32" name="Range1_16_3_1_1_2"/>
    <protectedRange sqref="T50:T51 S48:T49" name="Range2_12_5_1_1_4"/>
    <protectedRange sqref="N48:R48" name="Range2_12_1_6_1_1_2"/>
    <protectedRange sqref="K48:M48" name="Range2_2_12_1_7_1_1_2"/>
    <protectedRange sqref="Q49:R49" name="Range2_12_1_5_1_1_1_1"/>
    <protectedRange sqref="N49:P49" name="Range2_12_1_2_2_1_1_1_1"/>
    <protectedRange sqref="K49:M49" name="Range2_2_12_1_4_2_1_1_1_1"/>
    <protectedRange sqref="G49:H49" name="Range2_2_12_1_3_1_1_1_1_1_4_1"/>
    <protectedRange sqref="C49:F49 I48:J48" name="Range2_2_12_1_7_1_1_3_1"/>
    <protectedRange sqref="I49:J49 H48" name="Range2_2_12_1_4_2_1_1_1_2_1"/>
    <protectedRange sqref="C48:G48" name="Range2_2_12_1_3_1_1_1_1_1_1_1"/>
    <protectedRange sqref="S50:S51" name="Range2_12_5_1_1_2_3"/>
    <protectedRange sqref="B49" name="Range2_12_5_1_1_1_2_1"/>
    <protectedRange sqref="B50" name="Range2_12_5_1_1_2_2_2"/>
    <protectedRange sqref="Q50:R50" name="Range2_12_1_6_1_1_1_1_2"/>
    <protectedRange sqref="N50:P50" name="Range2_12_1_2_3_1_1_1_1_2"/>
    <protectedRange sqref="I50:M50" name="Range2_2_12_1_4_3_1_1_1_1_2"/>
    <protectedRange sqref="D50:H50" name="Range2_2_12_1_3_1_2_1_1_1_1_2"/>
    <protectedRange sqref="Q51:R51" name="Range2_12_1_6_1_1_1_2_2"/>
    <protectedRange sqref="N51:P51" name="Range2_12_1_2_3_1_1_1_2_2"/>
    <protectedRange sqref="J51:M51" name="Range2_2_12_1_4_3_1_1_1_3_2"/>
    <protectedRange sqref="B52:B54" name="Range2_12_5_1_1_2_2_1_2"/>
    <protectedRange sqref="D51:E51" name="Range2_2_12_1_3_1_2_1_1_1_2_1_2"/>
    <protectedRange sqref="I51" name="Range2_2_12_1_4_2_1_1_1_4_1_2_1_1"/>
    <protectedRange sqref="F51:H51" name="Range2_2_12_1_3_1_1_1_1_1_4_1_2_1_2"/>
    <protectedRange sqref="S56:S59" name="Range2_12_5_1_1_5"/>
    <protectedRange sqref="N58:R59" name="Range2_12_1_6_1_1_4"/>
    <protectedRange sqref="J58:M59" name="Range2_2_12_1_7_1_1_6"/>
    <protectedRange sqref="S52:S55" name="Range2_12_4_1_1_1_4"/>
    <protectedRange sqref="I59" name="Range2_2_12_1_7_1_1_5_1"/>
    <protectedRange sqref="G59:H59" name="Range2_2_12_1_3_3_1_1_1_1"/>
    <protectedRange sqref="I58" name="Range2_2_12_1_4_3_1_1_1_5"/>
    <protectedRange sqref="D59:F59 G58:H58" name="Range2_2_12_1_3_1_2_1_1_1_2"/>
    <protectedRange sqref="Q57:R57" name="Range2_12_1_4_1_1_1_1_1"/>
    <protectedRange sqref="N57:P57" name="Range2_12_1_2_1_1_1_1_1_1"/>
    <protectedRange sqref="J57:M57" name="Range2_2_12_1_4_1_1_1_1_1_1"/>
    <protectedRange sqref="B58" name="Range2_12_5_1_1_2_1_4"/>
    <protectedRange sqref="Q52:R56" name="Range2_12_1_6_1_1_1_2_3"/>
    <protectedRange sqref="N52:P56" name="Range2_12_1_2_3_1_1_1_2_3"/>
    <protectedRange sqref="I57 J52:M56" name="Range2_2_12_1_4_3_1_1_1_3_3"/>
    <protectedRange sqref="D58:F58 G57:H57" name="Range2_2_12_1_3_1_2_1_1_1_3_1"/>
    <protectedRange sqref="B57 B59:B60 B55" name="Range2_12_5_1_1_2_2_1_3"/>
    <protectedRange sqref="I56" name="Range2_2_12_1_7_1_1_5_2_1_1"/>
    <protectedRange sqref="D57:F57 G56:H56" name="Range2_2_12_1_3_3_1_1_1_2_1_1"/>
    <protectedRange sqref="I52:I55" name="Range2_2_12_1_4_3_1_1_1_2_1_2"/>
    <protectedRange sqref="D52:E55 F55:F56 G52:H55" name="Range2_2_12_1_3_1_2_1_1_1_2_1_3"/>
    <protectedRange sqref="D56:E56" name="Range2_2_12_1_3_1_1_1_1_1_4_1_2_1_3"/>
    <protectedRange sqref="B56" name="Range2_12_5_1_1_2_1_1_1"/>
    <protectedRange sqref="F52:F54" name="Range2_2_12_1_3_1_2_1_1_1_1_1_2"/>
  </protectedRanges>
  <mergeCells count="42"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65" priority="5" operator="containsText" text="N/A">
      <formula>NOT(ISERROR(SEARCH("N/A",X11)))</formula>
    </cfRule>
    <cfRule type="cellIs" dxfId="564" priority="23" operator="equal">
      <formula>0</formula>
    </cfRule>
  </conditionalFormatting>
  <conditionalFormatting sqref="X11:AE34">
    <cfRule type="cellIs" dxfId="563" priority="22" operator="greaterThanOrEqual">
      <formula>1185</formula>
    </cfRule>
  </conditionalFormatting>
  <conditionalFormatting sqref="X11:AE34">
    <cfRule type="cellIs" dxfId="562" priority="21" operator="between">
      <formula>0.1</formula>
      <formula>1184</formula>
    </cfRule>
  </conditionalFormatting>
  <conditionalFormatting sqref="X8">
    <cfRule type="cellIs" dxfId="561" priority="20" operator="equal">
      <formula>0</formula>
    </cfRule>
  </conditionalFormatting>
  <conditionalFormatting sqref="X8">
    <cfRule type="cellIs" dxfId="560" priority="19" operator="greaterThan">
      <formula>1179</formula>
    </cfRule>
  </conditionalFormatting>
  <conditionalFormatting sqref="X8">
    <cfRule type="cellIs" dxfId="559" priority="18" operator="greaterThan">
      <formula>99</formula>
    </cfRule>
  </conditionalFormatting>
  <conditionalFormatting sqref="X8">
    <cfRule type="cellIs" dxfId="558" priority="17" operator="greaterThan">
      <formula>0.99</formula>
    </cfRule>
  </conditionalFormatting>
  <conditionalFormatting sqref="AB8">
    <cfRule type="cellIs" dxfId="557" priority="16" operator="equal">
      <formula>0</formula>
    </cfRule>
  </conditionalFormatting>
  <conditionalFormatting sqref="AB8">
    <cfRule type="cellIs" dxfId="556" priority="15" operator="greaterThan">
      <formula>1179</formula>
    </cfRule>
  </conditionalFormatting>
  <conditionalFormatting sqref="AB8">
    <cfRule type="cellIs" dxfId="555" priority="14" operator="greaterThan">
      <formula>99</formula>
    </cfRule>
  </conditionalFormatting>
  <conditionalFormatting sqref="AB8">
    <cfRule type="cellIs" dxfId="554" priority="13" operator="greaterThan">
      <formula>0.99</formula>
    </cfRule>
  </conditionalFormatting>
  <conditionalFormatting sqref="AJ11:AO11 AO12:AO32 AJ12:AN34 AO33:AP34 AQ11:AQ34">
    <cfRule type="cellIs" dxfId="553" priority="12" operator="equal">
      <formula>0</formula>
    </cfRule>
  </conditionalFormatting>
  <conditionalFormatting sqref="AJ11:AO11 AO12:AO32 AJ12:AN34 AO33:AP34 AQ11:AQ34">
    <cfRule type="cellIs" dxfId="552" priority="11" operator="greaterThan">
      <formula>1179</formula>
    </cfRule>
  </conditionalFormatting>
  <conditionalFormatting sqref="AJ11:AO11 AO12:AO32 AJ12:AN34 AO33:AP34 AQ11:AQ34">
    <cfRule type="cellIs" dxfId="551" priority="10" operator="greaterThan">
      <formula>99</formula>
    </cfRule>
  </conditionalFormatting>
  <conditionalFormatting sqref="AJ11:AO11 AO12:AO32 AJ12:AN34 AO33:AP34 AQ11:AQ34">
    <cfRule type="cellIs" dxfId="550" priority="9" operator="greaterThan">
      <formula>0.99</formula>
    </cfRule>
  </conditionalFormatting>
  <conditionalFormatting sqref="AI11:AI34">
    <cfRule type="cellIs" dxfId="549" priority="8" operator="greaterThan">
      <formula>$AI$8</formula>
    </cfRule>
  </conditionalFormatting>
  <conditionalFormatting sqref="AH11:AH34">
    <cfRule type="cellIs" dxfId="548" priority="6" operator="greaterThan">
      <formula>$AH$8</formula>
    </cfRule>
    <cfRule type="cellIs" dxfId="547" priority="7" operator="greaterThan">
      <formula>$AH$8</formula>
    </cfRule>
  </conditionalFormatting>
  <conditionalFormatting sqref="AP11:AP32">
    <cfRule type="cellIs" dxfId="546" priority="4" operator="equal">
      <formula>0</formula>
    </cfRule>
  </conditionalFormatting>
  <conditionalFormatting sqref="AP11:AP32">
    <cfRule type="cellIs" dxfId="545" priority="3" operator="greaterThan">
      <formula>1179</formula>
    </cfRule>
  </conditionalFormatting>
  <conditionalFormatting sqref="AP11:AP32">
    <cfRule type="cellIs" dxfId="544" priority="2" operator="greaterThan">
      <formula>99</formula>
    </cfRule>
  </conditionalFormatting>
  <conditionalFormatting sqref="AP11:AP32">
    <cfRule type="cellIs" dxfId="543" priority="1" operator="greaterThan">
      <formula>0.99</formula>
    </cfRule>
  </conditionalFormatting>
  <dataValidations count="4">
    <dataValidation type="list" allowBlank="1" showInputMessage="1" showErrorMessage="1" sqref="AP8:AQ8 O8:T8 N10 L10 D8" xr:uid="{00000000-0002-0000-0900-000000000000}">
      <formula1>#REF!</formula1>
    </dataValidation>
    <dataValidation type="list" allowBlank="1" showInputMessage="1" showErrorMessage="1" sqref="AV31:AW31" xr:uid="{00000000-0002-0000-0900-000001000000}">
      <formula1>$AV$24:$AV$28</formula1>
    </dataValidation>
    <dataValidation type="list" allowBlank="1" showInputMessage="1" showErrorMessage="1" sqref="H11:H34" xr:uid="{00000000-0002-0000-0900-000002000000}">
      <formula1>$AV$10:$AV$19</formula1>
    </dataValidation>
    <dataValidation type="list" allowBlank="1" showInputMessage="1" showErrorMessage="1" sqref="P3:P5" xr:uid="{00000000-0002-0000-0900-000003000000}">
      <formula1>$AY$10:$AY$40</formula1>
    </dataValidation>
  </dataValidations>
  <hyperlinks>
    <hyperlink ref="H9:H10" location="'1'!AH8" display="Plant Status" xr:uid="{00000000-0004-0000-09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:AY128"/>
  <sheetViews>
    <sheetView showGridLines="0" topLeftCell="A36" zoomScaleNormal="100" workbookViewId="0">
      <selection activeCell="A37" sqref="A37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137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140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49" t="s">
        <v>11</v>
      </c>
      <c r="I7" s="248" t="s">
        <v>12</v>
      </c>
      <c r="J7" s="248" t="s">
        <v>13</v>
      </c>
      <c r="K7" s="248" t="s">
        <v>14</v>
      </c>
      <c r="L7" s="15"/>
      <c r="M7" s="15"/>
      <c r="N7" s="15"/>
      <c r="O7" s="249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48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48" t="s">
        <v>23</v>
      </c>
      <c r="AG7" s="248" t="s">
        <v>24</v>
      </c>
      <c r="AH7" s="248" t="s">
        <v>25</v>
      </c>
      <c r="AI7" s="248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48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41862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25454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48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46" t="s">
        <v>52</v>
      </c>
      <c r="V9" s="246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44" t="s">
        <v>56</v>
      </c>
      <c r="AG9" s="244" t="s">
        <v>57</v>
      </c>
      <c r="AH9" s="341" t="s">
        <v>58</v>
      </c>
      <c r="AI9" s="357" t="s">
        <v>59</v>
      </c>
      <c r="AJ9" s="246" t="s">
        <v>60</v>
      </c>
      <c r="AK9" s="246" t="s">
        <v>61</v>
      </c>
      <c r="AL9" s="246" t="s">
        <v>62</v>
      </c>
      <c r="AM9" s="246" t="s">
        <v>63</v>
      </c>
      <c r="AN9" s="246" t="s">
        <v>64</v>
      </c>
      <c r="AO9" s="246" t="s">
        <v>65</v>
      </c>
      <c r="AP9" s="246" t="s">
        <v>66</v>
      </c>
      <c r="AQ9" s="359" t="s">
        <v>67</v>
      </c>
      <c r="AR9" s="246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46" t="s">
        <v>73</v>
      </c>
      <c r="C10" s="246" t="s">
        <v>74</v>
      </c>
      <c r="D10" s="246" t="s">
        <v>75</v>
      </c>
      <c r="E10" s="246" t="s">
        <v>76</v>
      </c>
      <c r="F10" s="246" t="s">
        <v>75</v>
      </c>
      <c r="G10" s="246" t="s">
        <v>76</v>
      </c>
      <c r="H10" s="368"/>
      <c r="I10" s="246" t="s">
        <v>76</v>
      </c>
      <c r="J10" s="246" t="s">
        <v>76</v>
      </c>
      <c r="K10" s="246" t="s">
        <v>76</v>
      </c>
      <c r="L10" s="31" t="s">
        <v>30</v>
      </c>
      <c r="M10" s="369"/>
      <c r="N10" s="31" t="s">
        <v>30</v>
      </c>
      <c r="O10" s="360"/>
      <c r="P10" s="360"/>
      <c r="Q10" s="3">
        <v>2416540</v>
      </c>
      <c r="R10" s="350"/>
      <c r="S10" s="351"/>
      <c r="T10" s="352"/>
      <c r="U10" s="246" t="s">
        <v>76</v>
      </c>
      <c r="V10" s="246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29998624</v>
      </c>
      <c r="AH10" s="341"/>
      <c r="AI10" s="358"/>
      <c r="AJ10" s="246" t="s">
        <v>85</v>
      </c>
      <c r="AK10" s="246" t="s">
        <v>85</v>
      </c>
      <c r="AL10" s="246" t="s">
        <v>85</v>
      </c>
      <c r="AM10" s="246" t="s">
        <v>85</v>
      </c>
      <c r="AN10" s="246" t="s">
        <v>85</v>
      </c>
      <c r="AO10" s="246" t="s">
        <v>85</v>
      </c>
      <c r="AP10" s="2">
        <v>6580644</v>
      </c>
      <c r="AQ10" s="360"/>
      <c r="AR10" s="247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13</v>
      </c>
      <c r="E11" s="46">
        <f>D11/1.42</f>
        <v>9.1549295774647899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125</v>
      </c>
      <c r="P11" s="52">
        <v>93</v>
      </c>
      <c r="Q11" s="53">
        <v>2420424</v>
      </c>
      <c r="R11" s="53">
        <f t="shared" ref="R11:R34" si="0">Q11-Q10</f>
        <v>3884</v>
      </c>
      <c r="S11" s="54">
        <f>R11*24/1000</f>
        <v>93.215999999999994</v>
      </c>
      <c r="T11" s="54">
        <f>R11/1000</f>
        <v>3.8839999999999999</v>
      </c>
      <c r="U11" s="55">
        <v>5.0999999999999996</v>
      </c>
      <c r="V11" s="55">
        <f>U11</f>
        <v>5.0999999999999996</v>
      </c>
      <c r="W11" s="174" t="s">
        <v>136</v>
      </c>
      <c r="X11" s="166">
        <v>0</v>
      </c>
      <c r="Y11" s="166">
        <v>0</v>
      </c>
      <c r="Z11" s="166">
        <v>989</v>
      </c>
      <c r="AA11" s="166">
        <v>0</v>
      </c>
      <c r="AB11" s="166">
        <v>1110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29999260</v>
      </c>
      <c r="AH11" s="60">
        <f>IF(ISBLANK(AG11),"-",AG11-AG10)</f>
        <v>636</v>
      </c>
      <c r="AI11" s="61">
        <f>AH11/T11</f>
        <v>163.74871266735326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6582001</v>
      </c>
      <c r="AQ11" s="166">
        <f t="shared" ref="AQ11:AQ34" si="1">AP11-AP10</f>
        <v>1357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14</v>
      </c>
      <c r="E12" s="46">
        <f t="shared" ref="E12:E34" si="2">D12/1.42</f>
        <v>9.8591549295774659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124</v>
      </c>
      <c r="P12" s="52">
        <v>92</v>
      </c>
      <c r="Q12" s="53">
        <v>2424320</v>
      </c>
      <c r="R12" s="53">
        <f t="shared" si="0"/>
        <v>3896</v>
      </c>
      <c r="S12" s="54">
        <f t="shared" ref="S12:S34" si="5">R12*24/1000</f>
        <v>93.504000000000005</v>
      </c>
      <c r="T12" s="54">
        <f t="shared" ref="T12:T34" si="6">R12/1000</f>
        <v>3.8959999999999999</v>
      </c>
      <c r="U12" s="55">
        <v>6.6</v>
      </c>
      <c r="V12" s="55">
        <f t="shared" ref="V12:V34" si="7">U12</f>
        <v>6.6</v>
      </c>
      <c r="W12" s="174" t="s">
        <v>136</v>
      </c>
      <c r="X12" s="166">
        <v>0</v>
      </c>
      <c r="Y12" s="166">
        <v>0</v>
      </c>
      <c r="Z12" s="166">
        <v>967</v>
      </c>
      <c r="AA12" s="166">
        <v>0</v>
      </c>
      <c r="AB12" s="166">
        <v>1109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29999903</v>
      </c>
      <c r="AH12" s="60">
        <f t="shared" ref="AH12:AH34" si="8">IF(ISBLANK(AG12),"-",AG12-AG11)</f>
        <v>643</v>
      </c>
      <c r="AI12" s="61">
        <f t="shared" ref="AI12:AI34" si="9">AH12/T12</f>
        <v>165.04106776180697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6583361</v>
      </c>
      <c r="AQ12" s="166">
        <f t="shared" si="1"/>
        <v>1360</v>
      </c>
      <c r="AR12" s="65">
        <v>0.89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15</v>
      </c>
      <c r="E13" s="46">
        <f t="shared" si="2"/>
        <v>10.563380281690142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127</v>
      </c>
      <c r="P13" s="52">
        <v>88</v>
      </c>
      <c r="Q13" s="53">
        <v>2427997</v>
      </c>
      <c r="R13" s="53">
        <f t="shared" si="0"/>
        <v>3677</v>
      </c>
      <c r="S13" s="54">
        <f t="shared" si="5"/>
        <v>88.248000000000005</v>
      </c>
      <c r="T13" s="54">
        <f t="shared" si="6"/>
        <v>3.677</v>
      </c>
      <c r="U13" s="55">
        <v>8.3000000000000007</v>
      </c>
      <c r="V13" s="55">
        <f t="shared" si="7"/>
        <v>8.3000000000000007</v>
      </c>
      <c r="W13" s="174" t="s">
        <v>136</v>
      </c>
      <c r="X13" s="166">
        <v>0</v>
      </c>
      <c r="Y13" s="166">
        <v>0</v>
      </c>
      <c r="Z13" s="166">
        <v>945</v>
      </c>
      <c r="AA13" s="166">
        <v>0</v>
      </c>
      <c r="AB13" s="166">
        <v>1109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30000502</v>
      </c>
      <c r="AH13" s="60">
        <f t="shared" si="8"/>
        <v>599</v>
      </c>
      <c r="AI13" s="61">
        <f t="shared" si="9"/>
        <v>162.90454174598858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6584873</v>
      </c>
      <c r="AQ13" s="166">
        <f t="shared" si="1"/>
        <v>1512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17</v>
      </c>
      <c r="E14" s="46">
        <f t="shared" si="2"/>
        <v>11.971830985915494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112</v>
      </c>
      <c r="P14" s="52">
        <v>95</v>
      </c>
      <c r="Q14" s="52">
        <v>2431786</v>
      </c>
      <c r="R14" s="53">
        <f t="shared" si="0"/>
        <v>3789</v>
      </c>
      <c r="S14" s="54">
        <f t="shared" si="5"/>
        <v>90.936000000000007</v>
      </c>
      <c r="T14" s="54">
        <f t="shared" si="6"/>
        <v>3.7890000000000001</v>
      </c>
      <c r="U14" s="55">
        <v>9</v>
      </c>
      <c r="V14" s="55">
        <f t="shared" si="7"/>
        <v>9</v>
      </c>
      <c r="W14" s="174" t="s">
        <v>136</v>
      </c>
      <c r="X14" s="166">
        <v>0</v>
      </c>
      <c r="Y14" s="166">
        <v>0</v>
      </c>
      <c r="Z14" s="166">
        <v>921</v>
      </c>
      <c r="AA14" s="166">
        <v>0</v>
      </c>
      <c r="AB14" s="166">
        <v>1109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30001064</v>
      </c>
      <c r="AH14" s="60">
        <f t="shared" si="8"/>
        <v>562</v>
      </c>
      <c r="AI14" s="61">
        <f t="shared" si="9"/>
        <v>148.324096067564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6586031</v>
      </c>
      <c r="AQ14" s="166">
        <f t="shared" si="1"/>
        <v>1158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24</v>
      </c>
      <c r="E15" s="46">
        <f t="shared" si="2"/>
        <v>16.901408450704228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107</v>
      </c>
      <c r="P15" s="52">
        <v>105</v>
      </c>
      <c r="Q15" s="52">
        <v>2435580</v>
      </c>
      <c r="R15" s="53">
        <f t="shared" si="0"/>
        <v>3794</v>
      </c>
      <c r="S15" s="54">
        <f t="shared" si="5"/>
        <v>91.055999999999997</v>
      </c>
      <c r="T15" s="54">
        <f t="shared" si="6"/>
        <v>3.794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899</v>
      </c>
      <c r="AA15" s="166">
        <v>0</v>
      </c>
      <c r="AB15" s="166">
        <v>1109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30001630</v>
      </c>
      <c r="AH15" s="60">
        <f t="shared" si="8"/>
        <v>566</v>
      </c>
      <c r="AI15" s="61">
        <f t="shared" si="9"/>
        <v>149.18292040063258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6586031</v>
      </c>
      <c r="AQ15" s="166">
        <f t="shared" si="1"/>
        <v>0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11</v>
      </c>
      <c r="E16" s="46">
        <f t="shared" si="2"/>
        <v>7.746478873239437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103</v>
      </c>
      <c r="P16" s="52">
        <v>105</v>
      </c>
      <c r="Q16" s="52">
        <v>2440357</v>
      </c>
      <c r="R16" s="53">
        <f t="shared" si="0"/>
        <v>4777</v>
      </c>
      <c r="S16" s="54">
        <f t="shared" si="5"/>
        <v>114.648</v>
      </c>
      <c r="T16" s="54">
        <f t="shared" si="6"/>
        <v>4.7770000000000001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1120</v>
      </c>
      <c r="AA16" s="166">
        <v>0</v>
      </c>
      <c r="AB16" s="166">
        <v>1180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30002394</v>
      </c>
      <c r="AH16" s="60">
        <f t="shared" si="8"/>
        <v>764</v>
      </c>
      <c r="AI16" s="61">
        <f t="shared" si="9"/>
        <v>159.9330123508478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6586031</v>
      </c>
      <c r="AQ16" s="166">
        <f t="shared" si="1"/>
        <v>0</v>
      </c>
      <c r="AR16" s="65">
        <v>0.91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9</v>
      </c>
      <c r="E17" s="46">
        <f t="shared" si="2"/>
        <v>6.3380281690140849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139</v>
      </c>
      <c r="P17" s="52">
        <v>146</v>
      </c>
      <c r="Q17" s="52">
        <v>2446448</v>
      </c>
      <c r="R17" s="53">
        <f t="shared" si="0"/>
        <v>6091</v>
      </c>
      <c r="S17" s="54">
        <f t="shared" si="5"/>
        <v>146.184</v>
      </c>
      <c r="T17" s="54">
        <f t="shared" si="6"/>
        <v>6.0910000000000002</v>
      </c>
      <c r="U17" s="55">
        <v>9.1999999999999993</v>
      </c>
      <c r="V17" s="55">
        <f t="shared" si="7"/>
        <v>9.1999999999999993</v>
      </c>
      <c r="W17" s="174" t="s">
        <v>146</v>
      </c>
      <c r="X17" s="166">
        <v>0</v>
      </c>
      <c r="Y17" s="166">
        <v>1015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30003750</v>
      </c>
      <c r="AH17" s="60">
        <f t="shared" si="8"/>
        <v>1356</v>
      </c>
      <c r="AI17" s="61">
        <f t="shared" si="9"/>
        <v>222.62354293219502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6586031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9</v>
      </c>
      <c r="E18" s="46">
        <f t="shared" si="2"/>
        <v>6.3380281690140849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138</v>
      </c>
      <c r="P18" s="52">
        <v>148</v>
      </c>
      <c r="Q18" s="52">
        <v>2452542</v>
      </c>
      <c r="R18" s="53">
        <f t="shared" si="0"/>
        <v>6094</v>
      </c>
      <c r="S18" s="54">
        <f t="shared" si="5"/>
        <v>146.256</v>
      </c>
      <c r="T18" s="54">
        <f t="shared" si="6"/>
        <v>6.0940000000000003</v>
      </c>
      <c r="U18" s="55">
        <v>8.6999999999999993</v>
      </c>
      <c r="V18" s="55">
        <f t="shared" si="7"/>
        <v>8.6999999999999993</v>
      </c>
      <c r="W18" s="174" t="s">
        <v>146</v>
      </c>
      <c r="X18" s="166">
        <v>0</v>
      </c>
      <c r="Y18" s="166">
        <v>1041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30005106</v>
      </c>
      <c r="AH18" s="60">
        <f t="shared" si="8"/>
        <v>1356</v>
      </c>
      <c r="AI18" s="61">
        <f t="shared" si="9"/>
        <v>222.51394814571708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6586031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10</v>
      </c>
      <c r="E19" s="46">
        <f t="shared" si="2"/>
        <v>7.042253521126761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136</v>
      </c>
      <c r="P19" s="52">
        <v>145</v>
      </c>
      <c r="Q19" s="52">
        <v>2458556</v>
      </c>
      <c r="R19" s="53">
        <f t="shared" si="0"/>
        <v>6014</v>
      </c>
      <c r="S19" s="54">
        <f t="shared" si="5"/>
        <v>144.33600000000001</v>
      </c>
      <c r="T19" s="54">
        <f t="shared" si="6"/>
        <v>6.0140000000000002</v>
      </c>
      <c r="U19" s="55">
        <v>8.1999999999999993</v>
      </c>
      <c r="V19" s="55">
        <f t="shared" si="7"/>
        <v>8.1999999999999993</v>
      </c>
      <c r="W19" s="174" t="s">
        <v>146</v>
      </c>
      <c r="X19" s="166">
        <v>0</v>
      </c>
      <c r="Y19" s="166">
        <v>1040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30006462</v>
      </c>
      <c r="AH19" s="60">
        <f t="shared" si="8"/>
        <v>1356</v>
      </c>
      <c r="AI19" s="61">
        <f t="shared" si="9"/>
        <v>225.47389424675757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6586031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12</v>
      </c>
      <c r="E20" s="46">
        <f t="shared" si="2"/>
        <v>8.4507042253521139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136</v>
      </c>
      <c r="P20" s="52">
        <v>147</v>
      </c>
      <c r="Q20" s="52">
        <v>2464627</v>
      </c>
      <c r="R20" s="53">
        <f t="shared" si="0"/>
        <v>6071</v>
      </c>
      <c r="S20" s="54">
        <f t="shared" si="5"/>
        <v>145.70400000000001</v>
      </c>
      <c r="T20" s="54">
        <f t="shared" si="6"/>
        <v>6.0709999999999997</v>
      </c>
      <c r="U20" s="55">
        <v>7.7</v>
      </c>
      <c r="V20" s="55">
        <f t="shared" si="7"/>
        <v>7.7</v>
      </c>
      <c r="W20" s="174" t="s">
        <v>146</v>
      </c>
      <c r="X20" s="166">
        <v>0</v>
      </c>
      <c r="Y20" s="166">
        <v>1046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30007826</v>
      </c>
      <c r="AH20" s="60">
        <f t="shared" si="8"/>
        <v>1364</v>
      </c>
      <c r="AI20" s="61">
        <f t="shared" si="9"/>
        <v>224.67468291879428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6586031</v>
      </c>
      <c r="AQ20" s="166">
        <f t="shared" si="1"/>
        <v>0</v>
      </c>
      <c r="AR20" s="65">
        <v>1.1100000000000001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11</v>
      </c>
      <c r="E21" s="46">
        <f t="shared" si="2"/>
        <v>7.746478873239437</v>
      </c>
      <c r="F21" s="67">
        <v>82</v>
      </c>
      <c r="G21" s="46">
        <f t="shared" si="3"/>
        <v>57.74647887323944</v>
      </c>
      <c r="H21" s="48" t="s">
        <v>89</v>
      </c>
      <c r="I21" s="48">
        <f t="shared" si="4"/>
        <v>56.338028169014088</v>
      </c>
      <c r="J21" s="49">
        <f t="shared" si="10"/>
        <v>57.74647887323944</v>
      </c>
      <c r="K21" s="48">
        <f t="shared" si="11"/>
        <v>59.166478873239441</v>
      </c>
      <c r="L21" s="50">
        <v>19</v>
      </c>
      <c r="M21" s="51" t="s">
        <v>101</v>
      </c>
      <c r="N21" s="51">
        <v>17.7</v>
      </c>
      <c r="O21" s="52">
        <v>139</v>
      </c>
      <c r="P21" s="52">
        <v>144</v>
      </c>
      <c r="Q21" s="52">
        <v>2470654</v>
      </c>
      <c r="R21" s="53">
        <f>Q21-Q20</f>
        <v>6027</v>
      </c>
      <c r="S21" s="54">
        <f t="shared" si="5"/>
        <v>144.648</v>
      </c>
      <c r="T21" s="54">
        <f t="shared" si="6"/>
        <v>6.0270000000000001</v>
      </c>
      <c r="U21" s="55">
        <v>7.3</v>
      </c>
      <c r="V21" s="55">
        <f t="shared" si="7"/>
        <v>7.3</v>
      </c>
      <c r="W21" s="174" t="s">
        <v>146</v>
      </c>
      <c r="X21" s="166">
        <v>0</v>
      </c>
      <c r="Y21" s="166">
        <v>1029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30009178</v>
      </c>
      <c r="AH21" s="60">
        <f t="shared" si="8"/>
        <v>1352</v>
      </c>
      <c r="AI21" s="61">
        <f t="shared" si="9"/>
        <v>224.32387589182014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6586031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8</v>
      </c>
      <c r="E22" s="46">
        <f t="shared" si="2"/>
        <v>5.6338028169014089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136</v>
      </c>
      <c r="P22" s="52">
        <v>143</v>
      </c>
      <c r="Q22" s="52">
        <v>2476640</v>
      </c>
      <c r="R22" s="53">
        <f t="shared" si="0"/>
        <v>5986</v>
      </c>
      <c r="S22" s="54">
        <f t="shared" si="5"/>
        <v>143.66399999999999</v>
      </c>
      <c r="T22" s="54">
        <f t="shared" si="6"/>
        <v>5.9859999999999998</v>
      </c>
      <c r="U22" s="55">
        <v>6.7</v>
      </c>
      <c r="V22" s="55">
        <f t="shared" si="7"/>
        <v>6.7</v>
      </c>
      <c r="W22" s="174" t="s">
        <v>146</v>
      </c>
      <c r="X22" s="166">
        <v>0</v>
      </c>
      <c r="Y22" s="166">
        <v>1048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30010542</v>
      </c>
      <c r="AH22" s="60">
        <f t="shared" si="8"/>
        <v>1364</v>
      </c>
      <c r="AI22" s="61">
        <f t="shared" si="9"/>
        <v>227.86501837621117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6586031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9</v>
      </c>
      <c r="E23" s="46">
        <f t="shared" si="2"/>
        <v>6.3380281690140849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135</v>
      </c>
      <c r="P23" s="52">
        <v>142</v>
      </c>
      <c r="Q23" s="52">
        <v>2482480</v>
      </c>
      <c r="R23" s="53">
        <f t="shared" si="0"/>
        <v>5840</v>
      </c>
      <c r="S23" s="54">
        <f t="shared" si="5"/>
        <v>140.16</v>
      </c>
      <c r="T23" s="54">
        <f t="shared" si="6"/>
        <v>5.84</v>
      </c>
      <c r="U23" s="55">
        <v>6.6</v>
      </c>
      <c r="V23" s="55">
        <f t="shared" si="7"/>
        <v>6.6</v>
      </c>
      <c r="W23" s="174" t="s">
        <v>146</v>
      </c>
      <c r="X23" s="166">
        <v>0</v>
      </c>
      <c r="Y23" s="166">
        <v>985</v>
      </c>
      <c r="Z23" s="166">
        <v>1155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30011870</v>
      </c>
      <c r="AH23" s="60">
        <f t="shared" si="8"/>
        <v>1328</v>
      </c>
      <c r="AI23" s="61">
        <f t="shared" si="9"/>
        <v>227.39726027397262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6586031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7</v>
      </c>
      <c r="E24" s="46">
        <f t="shared" si="2"/>
        <v>4.9295774647887329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134</v>
      </c>
      <c r="P24" s="52">
        <v>141</v>
      </c>
      <c r="Q24" s="52">
        <v>2488179</v>
      </c>
      <c r="R24" s="53">
        <f t="shared" si="0"/>
        <v>5699</v>
      </c>
      <c r="S24" s="54">
        <f t="shared" si="5"/>
        <v>136.77600000000001</v>
      </c>
      <c r="T24" s="54">
        <f t="shared" si="6"/>
        <v>5.6989999999999998</v>
      </c>
      <c r="U24" s="55">
        <v>6.2</v>
      </c>
      <c r="V24" s="55">
        <f t="shared" si="7"/>
        <v>6.2</v>
      </c>
      <c r="W24" s="174" t="s">
        <v>146</v>
      </c>
      <c r="X24" s="166">
        <v>0</v>
      </c>
      <c r="Y24" s="166">
        <v>1005</v>
      </c>
      <c r="Z24" s="166">
        <v>1196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30013162</v>
      </c>
      <c r="AH24" s="60">
        <f t="shared" si="8"/>
        <v>1292</v>
      </c>
      <c r="AI24" s="61">
        <f t="shared" si="9"/>
        <v>226.70643972626777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6586031</v>
      </c>
      <c r="AQ24" s="166">
        <f t="shared" si="1"/>
        <v>0</v>
      </c>
      <c r="AR24" s="65">
        <v>0.98</v>
      </c>
      <c r="AS24" s="64" t="s">
        <v>114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7</v>
      </c>
      <c r="E25" s="46">
        <f t="shared" si="2"/>
        <v>4.9295774647887329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133</v>
      </c>
      <c r="P25" s="52">
        <v>138</v>
      </c>
      <c r="Q25" s="52">
        <v>2493837</v>
      </c>
      <c r="R25" s="53">
        <f t="shared" si="0"/>
        <v>5658</v>
      </c>
      <c r="S25" s="54">
        <f t="shared" si="5"/>
        <v>135.792</v>
      </c>
      <c r="T25" s="54">
        <f t="shared" si="6"/>
        <v>5.6580000000000004</v>
      </c>
      <c r="U25" s="55">
        <v>6.2</v>
      </c>
      <c r="V25" s="55">
        <f t="shared" si="7"/>
        <v>6.2</v>
      </c>
      <c r="W25" s="174" t="s">
        <v>146</v>
      </c>
      <c r="X25" s="166">
        <v>0</v>
      </c>
      <c r="Y25" s="166">
        <v>996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30014454</v>
      </c>
      <c r="AH25" s="60">
        <f t="shared" si="8"/>
        <v>1292</v>
      </c>
      <c r="AI25" s="61">
        <f t="shared" si="9"/>
        <v>228.34924001413927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6586031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7</v>
      </c>
      <c r="E26" s="46">
        <f t="shared" si="2"/>
        <v>4.9295774647887329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135</v>
      </c>
      <c r="P26" s="52">
        <v>139</v>
      </c>
      <c r="Q26" s="52">
        <v>2499478</v>
      </c>
      <c r="R26" s="53">
        <f t="shared" si="0"/>
        <v>5641</v>
      </c>
      <c r="S26" s="54">
        <f t="shared" si="5"/>
        <v>135.38399999999999</v>
      </c>
      <c r="T26" s="54">
        <f t="shared" si="6"/>
        <v>5.641</v>
      </c>
      <c r="U26" s="55">
        <v>6.1</v>
      </c>
      <c r="V26" s="55">
        <f t="shared" si="7"/>
        <v>6.1</v>
      </c>
      <c r="W26" s="174" t="s">
        <v>146</v>
      </c>
      <c r="X26" s="166">
        <v>0</v>
      </c>
      <c r="Y26" s="166">
        <v>987</v>
      </c>
      <c r="Z26" s="166">
        <v>1145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30015742</v>
      </c>
      <c r="AH26" s="60">
        <f t="shared" si="8"/>
        <v>1288</v>
      </c>
      <c r="AI26" s="61">
        <f t="shared" si="9"/>
        <v>228.32831058322992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6586031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10</v>
      </c>
      <c r="E27" s="46">
        <f t="shared" si="2"/>
        <v>7.042253521126761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134</v>
      </c>
      <c r="P27" s="52">
        <v>138</v>
      </c>
      <c r="Q27" s="52">
        <v>2505014</v>
      </c>
      <c r="R27" s="53">
        <f t="shared" si="0"/>
        <v>5536</v>
      </c>
      <c r="S27" s="54">
        <f t="shared" si="5"/>
        <v>132.864</v>
      </c>
      <c r="T27" s="54">
        <f t="shared" si="6"/>
        <v>5.5359999999999996</v>
      </c>
      <c r="U27" s="55">
        <v>6</v>
      </c>
      <c r="V27" s="55">
        <f t="shared" si="7"/>
        <v>6</v>
      </c>
      <c r="W27" s="174" t="s">
        <v>146</v>
      </c>
      <c r="X27" s="166">
        <v>0</v>
      </c>
      <c r="Y27" s="166">
        <v>997</v>
      </c>
      <c r="Z27" s="166">
        <v>1145</v>
      </c>
      <c r="AA27" s="166">
        <v>1185</v>
      </c>
      <c r="AB27" s="166">
        <v>1180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30017018</v>
      </c>
      <c r="AH27" s="60">
        <f t="shared" si="8"/>
        <v>1276</v>
      </c>
      <c r="AI27" s="61">
        <f t="shared" si="9"/>
        <v>230.49132947976881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6586031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11</v>
      </c>
      <c r="E28" s="46">
        <f t="shared" si="2"/>
        <v>7.746478873239437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134</v>
      </c>
      <c r="P28" s="52">
        <v>136</v>
      </c>
      <c r="Q28" s="52">
        <v>2510584</v>
      </c>
      <c r="R28" s="53">
        <f t="shared" si="0"/>
        <v>5570</v>
      </c>
      <c r="S28" s="54">
        <f t="shared" si="5"/>
        <v>133.68</v>
      </c>
      <c r="T28" s="54">
        <f t="shared" si="6"/>
        <v>5.57</v>
      </c>
      <c r="U28" s="55">
        <v>5.9</v>
      </c>
      <c r="V28" s="55">
        <f t="shared" si="7"/>
        <v>5.9</v>
      </c>
      <c r="W28" s="174" t="s">
        <v>146</v>
      </c>
      <c r="X28" s="166">
        <v>0</v>
      </c>
      <c r="Y28" s="166">
        <v>980</v>
      </c>
      <c r="Z28" s="166">
        <v>1125</v>
      </c>
      <c r="AA28" s="166">
        <v>1185</v>
      </c>
      <c r="AB28" s="166">
        <v>1128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30018206</v>
      </c>
      <c r="AH28" s="60">
        <f t="shared" si="8"/>
        <v>1188</v>
      </c>
      <c r="AI28" s="61">
        <f t="shared" si="9"/>
        <v>213.28545780969478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6586031</v>
      </c>
      <c r="AQ28" s="166">
        <f t="shared" si="1"/>
        <v>0</v>
      </c>
      <c r="AR28" s="65">
        <v>0.95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10</v>
      </c>
      <c r="E29" s="46">
        <f t="shared" si="2"/>
        <v>7.042253521126761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124</v>
      </c>
      <c r="P29" s="52">
        <v>137</v>
      </c>
      <c r="Q29" s="52">
        <v>2516195</v>
      </c>
      <c r="R29" s="53">
        <f t="shared" si="0"/>
        <v>5611</v>
      </c>
      <c r="S29" s="54">
        <f t="shared" si="5"/>
        <v>134.66399999999999</v>
      </c>
      <c r="T29" s="54">
        <f t="shared" si="6"/>
        <v>5.6109999999999998</v>
      </c>
      <c r="U29" s="55">
        <v>5.6</v>
      </c>
      <c r="V29" s="55">
        <f t="shared" si="7"/>
        <v>5.6</v>
      </c>
      <c r="W29" s="174" t="s">
        <v>146</v>
      </c>
      <c r="X29" s="166">
        <v>0</v>
      </c>
      <c r="Y29" s="166">
        <v>999</v>
      </c>
      <c r="Z29" s="166">
        <v>1120</v>
      </c>
      <c r="AA29" s="166">
        <v>1185</v>
      </c>
      <c r="AB29" s="166">
        <v>1120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30019396</v>
      </c>
      <c r="AH29" s="60">
        <f t="shared" si="8"/>
        <v>1190</v>
      </c>
      <c r="AI29" s="61">
        <f t="shared" si="9"/>
        <v>212.08340759222955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6586031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10</v>
      </c>
      <c r="E30" s="46">
        <f t="shared" si="2"/>
        <v>7.042253521126761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115</v>
      </c>
      <c r="P30" s="52">
        <v>133</v>
      </c>
      <c r="Q30" s="52">
        <v>2521783</v>
      </c>
      <c r="R30" s="53">
        <f t="shared" si="0"/>
        <v>5588</v>
      </c>
      <c r="S30" s="54">
        <f t="shared" si="5"/>
        <v>134.11199999999999</v>
      </c>
      <c r="T30" s="54">
        <f t="shared" si="6"/>
        <v>5.5880000000000001</v>
      </c>
      <c r="U30" s="55">
        <v>4.8</v>
      </c>
      <c r="V30" s="55">
        <f t="shared" si="7"/>
        <v>4.8</v>
      </c>
      <c r="W30" s="174" t="s">
        <v>145</v>
      </c>
      <c r="X30" s="166">
        <v>0</v>
      </c>
      <c r="Y30" s="166">
        <v>1103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30020500</v>
      </c>
      <c r="AH30" s="60">
        <f t="shared" si="8"/>
        <v>1104</v>
      </c>
      <c r="AI30" s="61">
        <f t="shared" si="9"/>
        <v>197.56621331424481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6586031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12</v>
      </c>
      <c r="E31" s="46">
        <f>D31/1.42</f>
        <v>8.4507042253521139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117</v>
      </c>
      <c r="P31" s="52">
        <v>128</v>
      </c>
      <c r="Q31" s="52">
        <v>2527184</v>
      </c>
      <c r="R31" s="53">
        <f t="shared" si="0"/>
        <v>5401</v>
      </c>
      <c r="S31" s="54">
        <f t="shared" si="5"/>
        <v>129.624</v>
      </c>
      <c r="T31" s="54">
        <f t="shared" si="6"/>
        <v>5.4009999999999998</v>
      </c>
      <c r="U31" s="55">
        <v>3.8</v>
      </c>
      <c r="V31" s="55">
        <f t="shared" si="7"/>
        <v>3.8</v>
      </c>
      <c r="W31" s="174" t="s">
        <v>145</v>
      </c>
      <c r="X31" s="166">
        <v>0</v>
      </c>
      <c r="Y31" s="166">
        <v>1070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30021586</v>
      </c>
      <c r="AH31" s="60">
        <f t="shared" si="8"/>
        <v>1086</v>
      </c>
      <c r="AI31" s="61">
        <f t="shared" si="9"/>
        <v>201.07387520829477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6586031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14</v>
      </c>
      <c r="E32" s="46">
        <f t="shared" si="2"/>
        <v>9.8591549295774659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123</v>
      </c>
      <c r="P32" s="52">
        <v>125</v>
      </c>
      <c r="Q32" s="52">
        <v>2532388</v>
      </c>
      <c r="R32" s="53">
        <f t="shared" si="0"/>
        <v>5204</v>
      </c>
      <c r="S32" s="54">
        <f t="shared" si="5"/>
        <v>124.896</v>
      </c>
      <c r="T32" s="54">
        <f t="shared" si="6"/>
        <v>5.2039999999999997</v>
      </c>
      <c r="U32" s="55">
        <v>3.4</v>
      </c>
      <c r="V32" s="55">
        <f t="shared" si="7"/>
        <v>3.4</v>
      </c>
      <c r="W32" s="174" t="s">
        <v>145</v>
      </c>
      <c r="X32" s="166">
        <v>0</v>
      </c>
      <c r="Y32" s="166">
        <v>1009</v>
      </c>
      <c r="Z32" s="166">
        <v>1186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30022610</v>
      </c>
      <c r="AH32" s="60">
        <f t="shared" si="8"/>
        <v>1024</v>
      </c>
      <c r="AI32" s="61">
        <f t="shared" si="9"/>
        <v>196.77171406610302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6586031</v>
      </c>
      <c r="AQ32" s="166">
        <f t="shared" si="1"/>
        <v>0</v>
      </c>
      <c r="AR32" s="72">
        <v>0.89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1:51" x14ac:dyDescent="0.35">
      <c r="B33" s="44">
        <v>2.9166666666666701</v>
      </c>
      <c r="C33" s="44">
        <v>0.95833333333333803</v>
      </c>
      <c r="D33" s="45">
        <v>10</v>
      </c>
      <c r="E33" s="46">
        <f t="shared" si="2"/>
        <v>7.042253521126761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125</v>
      </c>
      <c r="P33" s="52">
        <v>104</v>
      </c>
      <c r="Q33" s="52">
        <v>2536821</v>
      </c>
      <c r="R33" s="53">
        <f t="shared" si="0"/>
        <v>4433</v>
      </c>
      <c r="S33" s="54">
        <f t="shared" si="5"/>
        <v>106.392</v>
      </c>
      <c r="T33" s="54">
        <f t="shared" si="6"/>
        <v>4.4329999999999998</v>
      </c>
      <c r="U33" s="55">
        <v>3.8</v>
      </c>
      <c r="V33" s="55">
        <f t="shared" si="7"/>
        <v>3.8</v>
      </c>
      <c r="W33" s="174" t="s">
        <v>136</v>
      </c>
      <c r="X33" s="166">
        <v>0</v>
      </c>
      <c r="Y33" s="166">
        <v>0</v>
      </c>
      <c r="Z33" s="166">
        <v>1084</v>
      </c>
      <c r="AA33" s="166">
        <v>0</v>
      </c>
      <c r="AB33" s="166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30023390</v>
      </c>
      <c r="AH33" s="60">
        <f t="shared" si="8"/>
        <v>780</v>
      </c>
      <c r="AI33" s="61">
        <f t="shared" si="9"/>
        <v>175.95307917888564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6586457</v>
      </c>
      <c r="AQ33" s="166">
        <f t="shared" si="1"/>
        <v>426</v>
      </c>
      <c r="AR33" s="63"/>
      <c r="AS33" s="64" t="s">
        <v>114</v>
      </c>
      <c r="AY33" s="167"/>
    </row>
    <row r="34" spans="1:51" x14ac:dyDescent="0.35">
      <c r="B34" s="44">
        <v>2.9583333333333299</v>
      </c>
      <c r="C34" s="44">
        <v>1</v>
      </c>
      <c r="D34" s="45">
        <v>14</v>
      </c>
      <c r="E34" s="46">
        <f t="shared" si="2"/>
        <v>9.8591549295774659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125</v>
      </c>
      <c r="P34" s="52">
        <v>100</v>
      </c>
      <c r="Q34" s="52">
        <v>2541034</v>
      </c>
      <c r="R34" s="53">
        <f t="shared" si="0"/>
        <v>4213</v>
      </c>
      <c r="S34" s="54">
        <f t="shared" si="5"/>
        <v>101.11199999999999</v>
      </c>
      <c r="T34" s="54">
        <f t="shared" si="6"/>
        <v>4.2130000000000001</v>
      </c>
      <c r="U34" s="55">
        <v>4.5</v>
      </c>
      <c r="V34" s="55">
        <f t="shared" si="7"/>
        <v>4.5</v>
      </c>
      <c r="W34" s="174" t="s">
        <v>136</v>
      </c>
      <c r="X34" s="166">
        <v>0</v>
      </c>
      <c r="Y34" s="166">
        <v>0</v>
      </c>
      <c r="Z34" s="166">
        <v>1051</v>
      </c>
      <c r="AA34" s="166">
        <v>0</v>
      </c>
      <c r="AB34" s="166">
        <v>1068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30024078</v>
      </c>
      <c r="AH34" s="60">
        <f t="shared" si="8"/>
        <v>688</v>
      </c>
      <c r="AI34" s="61">
        <f t="shared" si="9"/>
        <v>163.30405886541658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6587043</v>
      </c>
      <c r="AQ34" s="166">
        <f t="shared" si="1"/>
        <v>586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1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125.5</v>
      </c>
      <c r="Q35" s="84">
        <f>Q34-Q10</f>
        <v>124494</v>
      </c>
      <c r="R35" s="85">
        <f>SUM(R11:R34)</f>
        <v>124494</v>
      </c>
      <c r="S35" s="86">
        <f>AVERAGE(S11:S34)</f>
        <v>124.49399999999997</v>
      </c>
      <c r="T35" s="86">
        <f>SUM(T11:T34)</f>
        <v>124.494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25454</v>
      </c>
      <c r="AH35" s="92">
        <f>SUM(AH11:AH34)</f>
        <v>25454</v>
      </c>
      <c r="AI35" s="93">
        <f>$AH$35/$T35</f>
        <v>204.45965267402445</v>
      </c>
      <c r="AJ35" s="90"/>
      <c r="AK35" s="94"/>
      <c r="AL35" s="94"/>
      <c r="AM35" s="94"/>
      <c r="AN35" s="95"/>
      <c r="AO35" s="96"/>
      <c r="AP35" s="97">
        <f>AP34-AP10</f>
        <v>6399</v>
      </c>
      <c r="AQ35" s="98">
        <f>SUM(AQ11:AQ34)</f>
        <v>6399</v>
      </c>
      <c r="AR35" s="99">
        <f>AVERAGE(AR11:AR34)</f>
        <v>0.95499999999999996</v>
      </c>
      <c r="AS35" s="96"/>
      <c r="AV35" s="100" t="s">
        <v>31</v>
      </c>
      <c r="AW35" s="100">
        <v>1</v>
      </c>
      <c r="AY35" s="167"/>
    </row>
    <row r="36" spans="1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1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1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1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1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1:51" x14ac:dyDescent="0.35">
      <c r="B41" s="181" t="s">
        <v>222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245"/>
      <c r="AW41" s="245"/>
      <c r="AY41" s="167"/>
    </row>
    <row r="42" spans="1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245"/>
      <c r="AW42" s="245"/>
      <c r="AY42" s="167"/>
    </row>
    <row r="43" spans="1:51" x14ac:dyDescent="0.35">
      <c r="B43" s="183" t="s">
        <v>216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245"/>
      <c r="AW43" s="245"/>
      <c r="AY43" s="167"/>
    </row>
    <row r="44" spans="1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4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245"/>
      <c r="AW44" s="245"/>
      <c r="AY44" s="167"/>
    </row>
    <row r="45" spans="1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245"/>
      <c r="AW45" s="245"/>
      <c r="AY45" s="167"/>
    </row>
    <row r="46" spans="1:51" x14ac:dyDescent="0.35">
      <c r="B46" s="180" t="s">
        <v>144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245"/>
      <c r="AW46" s="245"/>
      <c r="AY46" s="167"/>
    </row>
    <row r="47" spans="1:51" x14ac:dyDescent="0.35">
      <c r="B47" s="176" t="s">
        <v>223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245"/>
      <c r="AW47" s="245"/>
      <c r="AY47" s="167"/>
    </row>
    <row r="48" spans="1:51" x14ac:dyDescent="0.35">
      <c r="A48" s="234"/>
      <c r="B48" s="176" t="s">
        <v>148</v>
      </c>
      <c r="C48" s="236"/>
      <c r="D48" s="236"/>
      <c r="E48" s="236"/>
      <c r="F48" s="236"/>
      <c r="G48" s="236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245"/>
      <c r="AW48" s="245"/>
      <c r="AY48" s="167"/>
    </row>
    <row r="49" spans="2:51" x14ac:dyDescent="0.35">
      <c r="B49" s="183" t="s">
        <v>224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245"/>
      <c r="AW49" s="245"/>
      <c r="AY49" s="167"/>
    </row>
    <row r="50" spans="2:51" x14ac:dyDescent="0.35">
      <c r="B50" s="185" t="s">
        <v>150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245"/>
      <c r="AW50" s="245"/>
      <c r="AY50" s="167"/>
    </row>
    <row r="51" spans="2:51" x14ac:dyDescent="0.35">
      <c r="B51" s="176" t="s">
        <v>152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245"/>
      <c r="AW51" s="245"/>
      <c r="AY51" s="167"/>
    </row>
    <row r="52" spans="2:51" x14ac:dyDescent="0.35">
      <c r="B52" s="183" t="s">
        <v>218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245"/>
      <c r="AW52" s="245"/>
      <c r="AY52" s="167"/>
    </row>
    <row r="53" spans="2:51" x14ac:dyDescent="0.35">
      <c r="B53" s="183" t="s">
        <v>169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245"/>
      <c r="AW53" s="245"/>
      <c r="AY53" s="167"/>
    </row>
    <row r="54" spans="2:51" x14ac:dyDescent="0.35">
      <c r="B54" s="176" t="s">
        <v>215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245"/>
      <c r="AW54" s="245"/>
      <c r="AY54" s="167"/>
    </row>
    <row r="55" spans="2:51" x14ac:dyDescent="0.35">
      <c r="B55" s="176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245"/>
      <c r="AW55" s="245"/>
      <c r="AY55" s="167"/>
    </row>
    <row r="56" spans="2:51" x14ac:dyDescent="0.35">
      <c r="B56" s="183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245"/>
      <c r="AW56" s="245"/>
      <c r="AY56" s="167"/>
    </row>
    <row r="57" spans="2:51" x14ac:dyDescent="0.35">
      <c r="B57" s="180" t="s">
        <v>133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245"/>
      <c r="AW57" s="245"/>
      <c r="AY57" s="167"/>
    </row>
    <row r="58" spans="2:51" x14ac:dyDescent="0.35">
      <c r="B58" s="180" t="s">
        <v>134</v>
      </c>
      <c r="C58" s="180"/>
      <c r="D58" s="177"/>
      <c r="E58" s="177"/>
      <c r="F58" s="177"/>
      <c r="G58" s="177"/>
      <c r="H58" s="177"/>
      <c r="I58" s="177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245"/>
      <c r="AW58" s="245"/>
      <c r="AY58" s="167"/>
    </row>
    <row r="59" spans="2:51" x14ac:dyDescent="0.35">
      <c r="B59" s="180"/>
      <c r="C59" s="180"/>
      <c r="D59" s="177"/>
      <c r="E59" s="177"/>
      <c r="F59" s="177"/>
      <c r="G59" s="177"/>
      <c r="H59" s="177"/>
      <c r="I59" s="177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245"/>
      <c r="AW59" s="245"/>
      <c r="AY59" s="167"/>
    </row>
    <row r="60" spans="2:51" x14ac:dyDescent="0.35">
      <c r="B60" s="180"/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245"/>
      <c r="AW60" s="245"/>
      <c r="AY60" s="167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245"/>
      <c r="AW61" s="245"/>
      <c r="AY61" s="167"/>
    </row>
    <row r="62" spans="2:51" x14ac:dyDescent="0.35">
      <c r="B62" s="160"/>
      <c r="C62" s="176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245"/>
      <c r="AW62" s="245"/>
      <c r="AY62" s="167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245"/>
      <c r="AW63" s="245"/>
      <c r="AY63" s="167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245"/>
      <c r="AW64" s="245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245"/>
      <c r="AW65" s="245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84"/>
      <c r="V66" s="184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1"/>
      <c r="AW66" s="161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Y67" s="167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29"/>
      <c r="AW69" s="129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29"/>
      <c r="AW70" s="129"/>
      <c r="AY70" s="167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29"/>
      <c r="AW71" s="129"/>
      <c r="AY71" s="167"/>
    </row>
    <row r="72" spans="2:51" x14ac:dyDescent="0.35">
      <c r="B72" s="160"/>
      <c r="C72" s="173"/>
      <c r="D72" s="177"/>
      <c r="E72" s="177"/>
      <c r="F72" s="177"/>
      <c r="G72" s="125"/>
      <c r="H72" s="125"/>
      <c r="I72" s="125"/>
      <c r="J72" s="178"/>
      <c r="K72" s="178"/>
      <c r="L72" s="178"/>
      <c r="M72" s="178"/>
      <c r="N72" s="178"/>
      <c r="O72" s="178"/>
      <c r="P72" s="178"/>
      <c r="Q72" s="178"/>
      <c r="R72" s="178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1"/>
      <c r="AT72" s="131"/>
      <c r="AU72" s="131"/>
      <c r="AV72" s="131"/>
      <c r="AW72" s="131"/>
      <c r="AX72" s="131"/>
      <c r="AY72" s="167"/>
    </row>
    <row r="73" spans="2:51" x14ac:dyDescent="0.35">
      <c r="B73" s="160"/>
      <c r="C73" s="173"/>
      <c r="D73" s="125"/>
      <c r="E73" s="125"/>
      <c r="F73" s="125"/>
      <c r="G73" s="125"/>
      <c r="H73" s="125"/>
      <c r="I73" s="125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130"/>
      <c r="AY73" s="167"/>
    </row>
    <row r="74" spans="2:51" x14ac:dyDescent="0.35">
      <c r="B74" s="160"/>
      <c r="C74" s="176"/>
      <c r="D74" s="125"/>
      <c r="E74" s="125"/>
      <c r="F74" s="125"/>
      <c r="G74" s="177"/>
      <c r="H74" s="177"/>
      <c r="I74" s="177"/>
      <c r="J74" s="131"/>
      <c r="K74" s="131"/>
      <c r="L74" s="131"/>
      <c r="M74" s="131"/>
      <c r="N74" s="131"/>
      <c r="O74" s="131"/>
      <c r="P74" s="131"/>
      <c r="Q74" s="131"/>
      <c r="R74" s="131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29"/>
      <c r="AW74" s="129"/>
      <c r="AY74" s="167"/>
    </row>
    <row r="75" spans="2:51" x14ac:dyDescent="0.35">
      <c r="B75" s="127"/>
      <c r="C75" s="176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29"/>
      <c r="AW75" s="129"/>
      <c r="AY75" s="167"/>
    </row>
    <row r="76" spans="2:51" x14ac:dyDescent="0.35">
      <c r="B76" s="127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27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27"/>
      <c r="C78" s="131"/>
      <c r="D78" s="177"/>
      <c r="E78" s="177"/>
      <c r="F78" s="177"/>
      <c r="G78" s="131"/>
      <c r="H78" s="131"/>
      <c r="I78" s="131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29"/>
      <c r="AW78" s="129"/>
      <c r="AY78" s="167"/>
    </row>
    <row r="79" spans="2:51" x14ac:dyDescent="0.35">
      <c r="B79" s="127"/>
      <c r="C79" s="176"/>
      <c r="D79" s="131"/>
      <c r="E79" s="131"/>
      <c r="F79" s="131"/>
      <c r="G79" s="131"/>
      <c r="H79" s="131"/>
      <c r="I79" s="131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29"/>
      <c r="AW79" s="129"/>
      <c r="AX79" s="162"/>
      <c r="AY79" s="167"/>
    </row>
    <row r="80" spans="2:51" x14ac:dyDescent="0.35">
      <c r="B80" s="131"/>
      <c r="C80" s="180"/>
      <c r="D80" s="131"/>
      <c r="E80" s="131"/>
      <c r="F80" s="131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X80" s="162"/>
      <c r="AY80" s="167"/>
    </row>
    <row r="81" spans="2:51" x14ac:dyDescent="0.35">
      <c r="B81" s="131"/>
      <c r="C81" s="176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X81" s="162"/>
      <c r="AY81" s="167"/>
    </row>
    <row r="82" spans="2:51" x14ac:dyDescent="0.35">
      <c r="B82" s="127"/>
      <c r="C82" s="183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X82" s="162"/>
    </row>
    <row r="83" spans="2:51" x14ac:dyDescent="0.35">
      <c r="B83" s="127"/>
      <c r="C83" s="183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X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X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81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29"/>
      <c r="AW85" s="129"/>
      <c r="AX85" s="162"/>
    </row>
    <row r="86" spans="2:51" x14ac:dyDescent="0.35">
      <c r="B86" s="127"/>
      <c r="C86" s="180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V86" s="132"/>
      <c r="AW86" s="129"/>
      <c r="AX86" s="162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82"/>
      <c r="T87" s="133"/>
      <c r="U87" s="133"/>
      <c r="V87" s="134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X87" s="162"/>
      <c r="AY87" s="131"/>
    </row>
    <row r="88" spans="2:51" x14ac:dyDescent="0.35">
      <c r="B88" s="127"/>
      <c r="C88" s="131"/>
      <c r="D88" s="177"/>
      <c r="E88" s="177"/>
      <c r="F88" s="177"/>
      <c r="G88" s="177"/>
      <c r="H88" s="177"/>
      <c r="I88" s="177"/>
      <c r="J88" s="181"/>
      <c r="K88" s="181"/>
      <c r="L88" s="178"/>
      <c r="M88" s="178"/>
      <c r="N88" s="178"/>
      <c r="O88" s="178"/>
      <c r="P88" s="178"/>
      <c r="Q88" s="178"/>
      <c r="R88" s="181"/>
      <c r="S88" s="182"/>
      <c r="T88" s="133"/>
      <c r="U88" s="133"/>
      <c r="V88" s="134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T88" s="162"/>
      <c r="AU88" s="162"/>
      <c r="AV88" s="162"/>
      <c r="AW88" s="162"/>
      <c r="AX88" s="162"/>
      <c r="AY88" s="130"/>
    </row>
    <row r="89" spans="2:51" x14ac:dyDescent="0.35">
      <c r="B89" s="127"/>
      <c r="C89" s="180"/>
      <c r="D89" s="177"/>
      <c r="E89" s="177"/>
      <c r="F89" s="177"/>
      <c r="G89" s="177"/>
      <c r="H89" s="177"/>
      <c r="I89" s="177"/>
      <c r="J89" s="181"/>
      <c r="K89" s="181"/>
      <c r="L89" s="178"/>
      <c r="M89" s="178"/>
      <c r="N89" s="178"/>
      <c r="O89" s="178"/>
      <c r="P89" s="178"/>
      <c r="Q89" s="178"/>
      <c r="R89" s="181"/>
      <c r="AS89" s="171"/>
      <c r="AT89" s="162"/>
      <c r="AU89" s="162"/>
      <c r="AV89" s="162"/>
      <c r="AW89" s="162"/>
      <c r="AX89" s="162"/>
    </row>
    <row r="90" spans="2:51" x14ac:dyDescent="0.35">
      <c r="B90" s="127"/>
      <c r="C90" s="180"/>
      <c r="D90" s="177"/>
      <c r="E90" s="177"/>
      <c r="F90" s="177"/>
      <c r="G90" s="180"/>
      <c r="H90" s="180"/>
      <c r="I90" s="180"/>
      <c r="AS90" s="171"/>
      <c r="AT90" s="162"/>
      <c r="AU90" s="162"/>
      <c r="AV90" s="162"/>
      <c r="AW90" s="162"/>
      <c r="AX90" s="162"/>
    </row>
    <row r="91" spans="2:51" x14ac:dyDescent="0.35">
      <c r="B91" s="127"/>
      <c r="C91" s="173"/>
      <c r="D91" s="180"/>
      <c r="E91" s="180"/>
      <c r="F91" s="180"/>
      <c r="G91" s="177"/>
      <c r="H91" s="177"/>
      <c r="I91" s="177"/>
      <c r="AS91" s="171"/>
      <c r="AT91" s="162"/>
      <c r="AU91" s="162"/>
      <c r="AV91" s="162"/>
      <c r="AW91" s="162"/>
      <c r="AX91" s="162"/>
    </row>
    <row r="92" spans="2:51" x14ac:dyDescent="0.35">
      <c r="B92" s="127"/>
      <c r="C92" s="173"/>
      <c r="D92" s="177"/>
      <c r="E92" s="177"/>
      <c r="F92" s="177"/>
      <c r="G92" s="177"/>
      <c r="H92" s="177"/>
      <c r="I92" s="177"/>
      <c r="AS92" s="171"/>
      <c r="AT92" s="162"/>
      <c r="AU92" s="162"/>
      <c r="AV92" s="162"/>
      <c r="AW92" s="162"/>
      <c r="AX92" s="162"/>
    </row>
    <row r="93" spans="2:51" x14ac:dyDescent="0.35">
      <c r="B93" s="127"/>
      <c r="C93" s="173"/>
      <c r="D93" s="177"/>
      <c r="E93" s="177"/>
      <c r="F93" s="177"/>
      <c r="G93" s="180"/>
      <c r="H93" s="180"/>
      <c r="I93" s="180"/>
      <c r="AS93" s="171"/>
      <c r="AT93" s="162"/>
      <c r="AU93" s="162"/>
      <c r="AV93" s="162"/>
      <c r="AW93" s="162"/>
      <c r="AX93" s="162"/>
    </row>
    <row r="94" spans="2:51" x14ac:dyDescent="0.35">
      <c r="B94" s="127"/>
      <c r="C94" s="173"/>
      <c r="D94" s="180"/>
      <c r="E94" s="180"/>
      <c r="F94" s="180"/>
      <c r="G94" s="180"/>
      <c r="H94" s="180"/>
      <c r="I94" s="180"/>
      <c r="AS94" s="171"/>
      <c r="AT94" s="162"/>
      <c r="AU94" s="162"/>
      <c r="AV94" s="162"/>
      <c r="AW94" s="162"/>
      <c r="AX94" s="162"/>
      <c r="AY94" s="162"/>
    </row>
    <row r="95" spans="2:51" x14ac:dyDescent="0.35">
      <c r="B95" s="127"/>
      <c r="D95" s="180"/>
      <c r="E95" s="180"/>
      <c r="F95" s="180"/>
      <c r="AS95" s="171"/>
      <c r="AT95" s="162"/>
      <c r="AU95" s="162"/>
      <c r="AV95" s="162"/>
      <c r="AW95" s="162"/>
      <c r="AX95" s="162"/>
      <c r="AY95" s="162"/>
    </row>
    <row r="96" spans="2:51" x14ac:dyDescent="0.35">
      <c r="B96" s="127"/>
      <c r="AS96" s="171"/>
      <c r="AT96" s="162"/>
      <c r="AU96" s="162"/>
      <c r="AV96" s="162"/>
      <c r="AW96" s="162"/>
      <c r="AX96" s="162"/>
      <c r="AY96" s="162"/>
    </row>
    <row r="97" spans="45:51" x14ac:dyDescent="0.35">
      <c r="AS97" s="171"/>
      <c r="AT97" s="162"/>
      <c r="AU97" s="162"/>
      <c r="AV97" s="162"/>
      <c r="AW97" s="162"/>
      <c r="AX97" s="162"/>
      <c r="AY97" s="162"/>
    </row>
    <row r="98" spans="45:51" x14ac:dyDescent="0.35">
      <c r="AS98" s="171"/>
      <c r="AT98" s="162"/>
      <c r="AU98" s="162"/>
      <c r="AV98" s="162"/>
      <c r="AW98" s="162"/>
      <c r="AX98" s="162"/>
      <c r="AY98" s="162"/>
    </row>
    <row r="99" spans="45:51" x14ac:dyDescent="0.35">
      <c r="AS99" s="171"/>
      <c r="AT99" s="162"/>
      <c r="AU99" s="162"/>
      <c r="AV99" s="162"/>
      <c r="AW99" s="162"/>
      <c r="AX99" s="162"/>
      <c r="AY99" s="162"/>
    </row>
    <row r="100" spans="45:51" x14ac:dyDescent="0.35">
      <c r="AY100" s="162"/>
    </row>
    <row r="101" spans="45:51" x14ac:dyDescent="0.35">
      <c r="AY101" s="162"/>
    </row>
    <row r="102" spans="45:51" x14ac:dyDescent="0.35">
      <c r="AY102" s="162"/>
    </row>
    <row r="103" spans="45:51" x14ac:dyDescent="0.35">
      <c r="AY103" s="162"/>
    </row>
    <row r="104" spans="45:51" x14ac:dyDescent="0.35">
      <c r="AY104" s="162"/>
    </row>
    <row r="105" spans="45:51" x14ac:dyDescent="0.35">
      <c r="AY105" s="162"/>
    </row>
    <row r="106" spans="45:51" x14ac:dyDescent="0.35">
      <c r="AY106" s="162"/>
    </row>
    <row r="107" spans="45:51" x14ac:dyDescent="0.35">
      <c r="AY107" s="162"/>
    </row>
    <row r="108" spans="45:51" x14ac:dyDescent="0.35">
      <c r="AY108" s="162"/>
    </row>
    <row r="109" spans="45:51" x14ac:dyDescent="0.35">
      <c r="AY109" s="162"/>
    </row>
    <row r="110" spans="45:51" x14ac:dyDescent="0.35">
      <c r="AY110" s="162"/>
    </row>
    <row r="111" spans="45:51" x14ac:dyDescent="0.35">
      <c r="AY111" s="162"/>
    </row>
    <row r="112" spans="45:51" x14ac:dyDescent="0.35">
      <c r="AY112" s="162"/>
    </row>
    <row r="113" spans="45:51" x14ac:dyDescent="0.35">
      <c r="AS113" s="163"/>
      <c r="AT113" s="162"/>
      <c r="AU113" s="162"/>
      <c r="AV113" s="162"/>
      <c r="AW113" s="162"/>
      <c r="AX113" s="162"/>
      <c r="AY113" s="162"/>
    </row>
    <row r="114" spans="45:51" x14ac:dyDescent="0.35">
      <c r="AY114" s="162"/>
    </row>
    <row r="128" spans="45:51" x14ac:dyDescent="0.35">
      <c r="AS128" s="162"/>
      <c r="AT128" s="162"/>
      <c r="AU128" s="162"/>
      <c r="AV128" s="162"/>
      <c r="AW128" s="162"/>
      <c r="AX128" s="162"/>
      <c r="AY128" s="162"/>
    </row>
  </sheetData>
  <protectedRanges>
    <protectedRange sqref="B92:B96 N85:R87 C91:C94 J85:J86 J88:R89 S87:S88 S84:T86 D91:F92 D94:F95 G90:I91 G93:I94" name="Range2_6_1_1"/>
    <protectedRange sqref="K85:M86 J87:M87 E93:F93 G92:I92" name="Range2_2_2_1_1"/>
    <protectedRange sqref="D93" name="Range2_1_1_1_1_2_1_1"/>
    <protectedRange sqref="N72:R72 N75:R84 B82:B91 T51:T52 B61:B79 S74:T83 S62:T71 T43:T46 S40:T42 B40:B42 T59:T61" name="Range2_12_5_1_1"/>
    <protectedRange sqref="N10 L10 L6 D6 D8 AD8 AF8 O8:U8 AJ8:AR8 AF10 AR11:AR34 N20:Q23 N11:O15 P11:P14 L24:N31 E23:E34 G23:G34 P15:Q15 P24:Q31 N16:N19 Q16:Q19 Q14 R11:AG11 E11:G22 N32:U34 V12:V34 W12:W16 R12:U31 X12:AG34" name="Range1_16_3_1_1"/>
    <protectedRange sqref="I77 I80:I89 J75:M84 J72:M72 E86:F90 G85:H89" name="Range2_2_12_2_1_1"/>
    <protectedRange sqref="C88" name="Range2_2_1_10_3_1_1"/>
    <protectedRange sqref="L16:M23" name="Range1_1_1_1_10_1_1_1"/>
    <protectedRange sqref="L32:M34" name="Range1_1_10_1_1_1"/>
    <protectedRange sqref="D86:D90" name="Range2_1_1_1_1_11_2_1_1"/>
    <protectedRange sqref="K11:L15 K16:K34 I11:I15 I16:J24 I25:I34 J25" name="Range1_1_2_1_10_2_1_1"/>
    <protectedRange sqref="M11:M15" name="Range1_2_1_2_1_10_1_1_1"/>
    <protectedRange sqref="G77:H77 G80:H84 E78:F78 E81:F85" name="Range2_2_2_9_2_1_1"/>
    <protectedRange sqref="D78 D81:D85" name="Range2_1_1_1_1_1_9_2_1_1"/>
    <protectedRange sqref="Q10:Q13" name="Range1_17_1_1_1"/>
    <protectedRange sqref="AG10" name="Range1_18_1_1_1"/>
    <protectedRange sqref="C90 C81 C79" name="Range2_4_1_1_1"/>
    <protectedRange sqref="AS16:AS26" name="Range1_1_1_1"/>
    <protectedRange sqref="P3:U5" name="Range1_16_1_1_1_1"/>
    <protectedRange sqref="C89 C82:C87 C77 C80" name="Range2_1_3_1_1"/>
    <protectedRange sqref="H11:H34" name="Range1_1_1_1_1_1_1"/>
    <protectedRange sqref="B80:B81 J73:R74 S72:AX73 D79:F80 G78:I79" name="Range2_2_1_10_1_1_1_2"/>
    <protectedRange sqref="C78" name="Range2_2_1_10_2_1_1_1"/>
    <protectedRange sqref="N63:R71 G74:H74 D75:F75 N40:R42" name="Range2_12_1_6_1_1"/>
    <protectedRange sqref="I59:I62 C42 D69:F71 I68:I71 I74:I76 J63:M71 G75:H76 G68:H70 E76:F77 E40:M42" name="Range2_2_12_1_7_1_1"/>
    <protectedRange sqref="C40:D40 D41:D42" name="Range2_3_2_1_3_1_1_2_10_1_1_1_1"/>
    <protectedRange sqref="D76:D77 C41" name="Range2_1_1_1_1_11_1_2_1_1"/>
    <protectedRange sqref="E72:F72 G71:H71" name="Range2_2_2_9_1_1_1_1"/>
    <protectedRange sqref="D72" name="Range2_1_1_1_1_1_9_1_1_1_1"/>
    <protectedRange sqref="C76 C71 C68 C65" name="Range2_1_1_2_1_1"/>
    <protectedRange sqref="C69 C66" name="Range2_1_4_1_1_1"/>
    <protectedRange sqref="C75 C62" name="Range2_1_2_2_1_1"/>
    <protectedRange sqref="C74" name="Range2_3_2_1_1"/>
    <protectedRange sqref="S59:S61" name="Range2_12_2_1_1_1"/>
    <protectedRange sqref="N59:R62" name="Range2_12_1_1_1_1_1"/>
    <protectedRange sqref="J59:M62 D64:F68 G63:I67" name="Range2_2_12_1_1_1_1_1"/>
    <protectedRange sqref="C70 C67 C64" name="Range2_1_4_2_1_1_1"/>
    <protectedRange sqref="D60:F63 G59:H62" name="Range2_2_12_1_2_2_1_1"/>
    <protectedRange sqref="C72:C73" name="Range2_5_1_1_1"/>
    <protectedRange sqref="E73:F74 G72:I73" name="Range2_2_1_1_1_1"/>
    <protectedRange sqref="D73:D74" name="Range2_1_1_1_1_1_1_1_1"/>
    <protectedRange sqref="C59:C61" name="Range2_1_1_1_2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D59:F59" name="Range2_2_12_1_2_1_1_1_1"/>
    <protectedRange sqref="O24:O31" name="Range1_16_2_1_1_1"/>
    <protectedRange sqref="O16:P19" name="Range1_16_4_1_1_1"/>
    <protectedRange sqref="AY87:AY88" name="Range2_2_1_10_1_1_1_1_1"/>
    <protectedRange sqref="S43:S46" name="Range2_12_5_1_1_3"/>
    <protectedRange sqref="N43:R46" name="Range2_12_1_6_1_1_3"/>
    <protectedRange sqref="I43:M46" name="Range2_2_12_1_7_1_1_4"/>
    <protectedRange sqref="C43:H46" name="Range2_2_12_1_7_1_1_1_2"/>
    <protectedRange sqref="B43:B45" name="Range2_12_5_1_1_1_2_2"/>
    <protectedRange sqref="B46" name="Range2_12_5_1_1_1_3_1"/>
    <protectedRange sqref="W33:W34" name="Range1_16_3_1_1_2"/>
    <protectedRange sqref="T49:T50 S47:T48" name="Range2_12_5_1_1_4"/>
    <protectedRange sqref="N47:R47" name="Range2_12_1_6_1_1_2"/>
    <protectedRange sqref="K47:M47" name="Range2_2_12_1_7_1_1_2"/>
    <protectedRange sqref="Q48:R48" name="Range2_12_1_5_1_1_1_1"/>
    <protectedRange sqref="N48:P48" name="Range2_12_1_2_2_1_1_1_1"/>
    <protectedRange sqref="K48:M48" name="Range2_2_12_1_4_2_1_1_1_1"/>
    <protectedRange sqref="G48:H48" name="Range2_2_12_1_3_1_1_1_1_1_4_1"/>
    <protectedRange sqref="C48:F48 I47:J47" name="Range2_2_12_1_7_1_1_3_1"/>
    <protectedRange sqref="I48:J48 H47" name="Range2_2_12_1_4_2_1_1_1_2_1"/>
    <protectedRange sqref="C47:G47" name="Range2_2_12_1_3_1_1_1_1_1_1_1"/>
    <protectedRange sqref="S49:S50" name="Range2_12_5_1_1_2_3"/>
    <protectedRange sqref="Q49:R49" name="Range2_12_1_6_1_1_1_1_2"/>
    <protectedRange sqref="N49:P49" name="Range2_12_1_2_3_1_1_1_1_2"/>
    <protectedRange sqref="I49:M49" name="Range2_2_12_1_4_3_1_1_1_1_2"/>
    <protectedRange sqref="D49:H49" name="Range2_2_12_1_3_1_2_1_1_1_1_2"/>
    <protectedRange sqref="Q50:R50" name="Range2_12_1_6_1_1_1_2_2"/>
    <protectedRange sqref="N50:P50" name="Range2_12_1_2_3_1_1_1_2_2"/>
    <protectedRange sqref="J50:M50" name="Range2_2_12_1_4_3_1_1_1_3_2"/>
    <protectedRange sqref="D50:E50" name="Range2_2_12_1_3_1_2_1_1_1_2_1_2"/>
    <protectedRange sqref="I50" name="Range2_2_12_1_4_2_1_1_1_4_1_2_1_1"/>
    <protectedRange sqref="F50:H50" name="Range2_2_12_1_3_1_1_1_1_1_4_1_2_1_2"/>
    <protectedRange sqref="S51:S52" name="Range2_12_4_1_1_1_4"/>
    <protectedRange sqref="Q51:R52" name="Range2_12_1_6_1_1_1_2_3"/>
    <protectedRange sqref="N51:P52" name="Range2_12_1_2_3_1_1_1_2_3"/>
    <protectedRange sqref="J51:M52" name="Range2_2_12_1_4_3_1_1_1_3_3"/>
    <protectedRange sqref="B59:B60" name="Range2_12_5_1_1_2_2_1_3"/>
    <protectedRange sqref="I51:I52" name="Range2_2_12_1_4_3_1_1_1_2_1_2"/>
    <protectedRange sqref="D51:E52 G51:H52" name="Range2_2_12_1_3_1_2_1_1_1_2_1_3"/>
    <protectedRange sqref="F51:F52" name="Range2_2_12_1_3_1_2_1_1_1_1_1_2"/>
    <protectedRange sqref="W17:W32" name="Range1_16_3_1_1_2_1"/>
    <protectedRange sqref="B49" name="Range2_12_5_1_1_1_2_1_1"/>
    <protectedRange sqref="B50" name="Range2_12_5_1_1_2_2_2_1"/>
    <protectedRange sqref="B52" name="Range2_12_5_1_1_2_2_1_2_1"/>
    <protectedRange sqref="T53:T58" name="Range2_12_5_1_1_1"/>
    <protectedRange sqref="I58" name="Range2_2_12_1_7_1_1_1"/>
    <protectedRange sqref="S58" name="Range2_12_2_1_1_1_1"/>
    <protectedRange sqref="N58:R58" name="Range2_12_1_1_1_1_1_1"/>
    <protectedRange sqref="J58:M58" name="Range2_2_12_1_1_1_1_1_1"/>
    <protectedRange sqref="G58:H58" name="Range2_2_12_1_2_2_1_1_1"/>
    <protectedRange sqref="C58" name="Range2_1_1_1_2_1_1_1"/>
    <protectedRange sqref="D58:F58" name="Range2_2_12_1_2_1_1_1_1_1"/>
    <protectedRange sqref="S54:S57" name="Range2_12_5_1_1_5_1"/>
    <protectedRange sqref="N56:R57" name="Range2_12_1_6_1_1_4_1"/>
    <protectedRange sqref="J56:M57" name="Range2_2_12_1_7_1_1_6_1"/>
    <protectedRange sqref="S53" name="Range2_12_4_1_1_1_4_1"/>
    <protectedRange sqref="I57" name="Range2_2_12_1_7_1_1_5_1_1"/>
    <protectedRange sqref="G57:H57" name="Range2_2_12_1_3_3_1_1_1_1_1"/>
    <protectedRange sqref="I56" name="Range2_2_12_1_4_3_1_1_1_5_1"/>
    <protectedRange sqref="D57:F57 G56:H56" name="Range2_2_12_1_3_1_2_1_1_1_2_1"/>
    <protectedRange sqref="Q55:R55" name="Range2_12_1_4_1_1_1_1_1_1"/>
    <protectedRange sqref="N55:P55" name="Range2_12_1_2_1_1_1_1_1_1_1"/>
    <protectedRange sqref="J55:M55" name="Range2_2_12_1_4_1_1_1_1_1_1_1"/>
    <protectedRange sqref="B56" name="Range2_12_5_1_1_2_1_4_1"/>
    <protectedRange sqref="Q53:R54" name="Range2_12_1_6_1_1_1_2_3_1"/>
    <protectedRange sqref="N53:P54" name="Range2_12_1_2_3_1_1_1_2_3_1"/>
    <protectedRange sqref="I55 J53:M54" name="Range2_2_12_1_4_3_1_1_1_3_3_1"/>
    <protectedRange sqref="D56:F56 G55:H55" name="Range2_2_12_1_3_1_2_1_1_1_3_1_1"/>
    <protectedRange sqref="B55 B57:B58 B53" name="Range2_12_5_1_1_2_2_1_3_1"/>
    <protectedRange sqref="I54" name="Range2_2_12_1_7_1_1_5_2_1_1_1"/>
    <protectedRange sqref="D55:F55 G54:H54" name="Range2_2_12_1_3_3_1_1_1_2_1_1_1"/>
    <protectedRange sqref="I53" name="Range2_2_12_1_4_3_1_1_1_2_1_2_1"/>
    <protectedRange sqref="D53:E53 F53:F54 G53:H53" name="Range2_2_12_1_3_1_2_1_1_1_2_1_3_1"/>
    <protectedRange sqref="D54:E54" name="Range2_2_12_1_3_1_1_1_1_1_4_1_2_1_3_1"/>
    <protectedRange sqref="B54" name="Range2_12_5_1_1_2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42" priority="5" operator="containsText" text="N/A">
      <formula>NOT(ISERROR(SEARCH("N/A",X11)))</formula>
    </cfRule>
    <cfRule type="cellIs" dxfId="541" priority="23" operator="equal">
      <formula>0</formula>
    </cfRule>
  </conditionalFormatting>
  <conditionalFormatting sqref="X11:AE34">
    <cfRule type="cellIs" dxfId="540" priority="22" operator="greaterThanOrEqual">
      <formula>1185</formula>
    </cfRule>
  </conditionalFormatting>
  <conditionalFormatting sqref="X11:AE34">
    <cfRule type="cellIs" dxfId="539" priority="21" operator="between">
      <formula>0.1</formula>
      <formula>1184</formula>
    </cfRule>
  </conditionalFormatting>
  <conditionalFormatting sqref="X8">
    <cfRule type="cellIs" dxfId="538" priority="20" operator="equal">
      <formula>0</formula>
    </cfRule>
  </conditionalFormatting>
  <conditionalFormatting sqref="X8">
    <cfRule type="cellIs" dxfId="537" priority="19" operator="greaterThan">
      <formula>1179</formula>
    </cfRule>
  </conditionalFormatting>
  <conditionalFormatting sqref="X8">
    <cfRule type="cellIs" dxfId="536" priority="18" operator="greaterThan">
      <formula>99</formula>
    </cfRule>
  </conditionalFormatting>
  <conditionalFormatting sqref="X8">
    <cfRule type="cellIs" dxfId="535" priority="17" operator="greaterThan">
      <formula>0.99</formula>
    </cfRule>
  </conditionalFormatting>
  <conditionalFormatting sqref="AB8">
    <cfRule type="cellIs" dxfId="534" priority="16" operator="equal">
      <formula>0</formula>
    </cfRule>
  </conditionalFormatting>
  <conditionalFormatting sqref="AB8">
    <cfRule type="cellIs" dxfId="533" priority="15" operator="greaterThan">
      <formula>1179</formula>
    </cfRule>
  </conditionalFormatting>
  <conditionalFormatting sqref="AB8">
    <cfRule type="cellIs" dxfId="532" priority="14" operator="greaterThan">
      <formula>99</formula>
    </cfRule>
  </conditionalFormatting>
  <conditionalFormatting sqref="AB8">
    <cfRule type="cellIs" dxfId="531" priority="13" operator="greaterThan">
      <formula>0.99</formula>
    </cfRule>
  </conditionalFormatting>
  <conditionalFormatting sqref="AP34 AQ11:AQ34 AJ11:AO34">
    <cfRule type="cellIs" dxfId="530" priority="12" operator="equal">
      <formula>0</formula>
    </cfRule>
  </conditionalFormatting>
  <conditionalFormatting sqref="AP34 AQ11:AQ34 AJ11:AO34">
    <cfRule type="cellIs" dxfId="529" priority="11" operator="greaterThan">
      <formula>1179</formula>
    </cfRule>
  </conditionalFormatting>
  <conditionalFormatting sqref="AP34 AQ11:AQ34 AJ11:AO34">
    <cfRule type="cellIs" dxfId="528" priority="10" operator="greaterThan">
      <formula>99</formula>
    </cfRule>
  </conditionalFormatting>
  <conditionalFormatting sqref="AP34 AQ11:AQ34 AJ11:AO34">
    <cfRule type="cellIs" dxfId="527" priority="9" operator="greaterThan">
      <formula>0.99</formula>
    </cfRule>
  </conditionalFormatting>
  <conditionalFormatting sqref="AI11:AI34">
    <cfRule type="cellIs" dxfId="526" priority="8" operator="greaterThan">
      <formula>$AI$8</formula>
    </cfRule>
  </conditionalFormatting>
  <conditionalFormatting sqref="AH11:AH34">
    <cfRule type="cellIs" dxfId="525" priority="6" operator="greaterThan">
      <formula>$AH$8</formula>
    </cfRule>
    <cfRule type="cellIs" dxfId="524" priority="7" operator="greaterThan">
      <formula>$AH$8</formula>
    </cfRule>
  </conditionalFormatting>
  <conditionalFormatting sqref="AP11:AP33">
    <cfRule type="cellIs" dxfId="523" priority="4" operator="equal">
      <formula>0</formula>
    </cfRule>
  </conditionalFormatting>
  <conditionalFormatting sqref="AP11:AP33">
    <cfRule type="cellIs" dxfId="522" priority="3" operator="greaterThan">
      <formula>1179</formula>
    </cfRule>
  </conditionalFormatting>
  <conditionalFormatting sqref="AP11:AP33">
    <cfRule type="cellIs" dxfId="521" priority="2" operator="greaterThan">
      <formula>99</formula>
    </cfRule>
  </conditionalFormatting>
  <conditionalFormatting sqref="AP11:AP33">
    <cfRule type="cellIs" dxfId="520" priority="1" operator="greaterThan">
      <formula>0.99</formula>
    </cfRule>
  </conditionalFormatting>
  <dataValidations count="4">
    <dataValidation type="list" allowBlank="1" showInputMessage="1" showErrorMessage="1" sqref="AP8:AQ8 O8:T8 N10 L10 D8" xr:uid="{00000000-0002-0000-0A00-000000000000}">
      <formula1>#REF!</formula1>
    </dataValidation>
    <dataValidation type="list" allowBlank="1" showInputMessage="1" showErrorMessage="1" sqref="AV31:AW31" xr:uid="{00000000-0002-0000-0A00-000001000000}">
      <formula1>$AV$24:$AV$28</formula1>
    </dataValidation>
    <dataValidation type="list" allowBlank="1" showInputMessage="1" showErrorMessage="1" sqref="H11:H34" xr:uid="{00000000-0002-0000-0A00-000002000000}">
      <formula1>$AV$10:$AV$19</formula1>
    </dataValidation>
    <dataValidation type="list" allowBlank="1" showInputMessage="1" showErrorMessage="1" sqref="P3:P5" xr:uid="{00000000-0002-0000-0A00-000003000000}">
      <formula1>$AY$10:$AY$40</formula1>
    </dataValidation>
  </dataValidations>
  <hyperlinks>
    <hyperlink ref="H9:H10" location="'1'!AH8" display="Plant Status" xr:uid="{00000000-0004-0000-0A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2:AY128"/>
  <sheetViews>
    <sheetView showGridLines="0" topLeftCell="A27" zoomScaleNormal="100" workbookViewId="0">
      <selection activeCell="D34" sqref="D34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/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43" t="s">
        <v>11</v>
      </c>
      <c r="I7" s="242" t="s">
        <v>12</v>
      </c>
      <c r="J7" s="242" t="s">
        <v>13</v>
      </c>
      <c r="K7" s="242" t="s">
        <v>14</v>
      </c>
      <c r="L7" s="15"/>
      <c r="M7" s="15"/>
      <c r="N7" s="15"/>
      <c r="O7" s="243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42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42" t="s">
        <v>23</v>
      </c>
      <c r="AG7" s="242" t="s">
        <v>24</v>
      </c>
      <c r="AH7" s="242" t="s">
        <v>25</v>
      </c>
      <c r="AI7" s="242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42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41863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25320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42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40" t="s">
        <v>52</v>
      </c>
      <c r="V9" s="240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38" t="s">
        <v>56</v>
      </c>
      <c r="AG9" s="238" t="s">
        <v>57</v>
      </c>
      <c r="AH9" s="341" t="s">
        <v>58</v>
      </c>
      <c r="AI9" s="357" t="s">
        <v>59</v>
      </c>
      <c r="AJ9" s="240" t="s">
        <v>60</v>
      </c>
      <c r="AK9" s="240" t="s">
        <v>61</v>
      </c>
      <c r="AL9" s="240" t="s">
        <v>62</v>
      </c>
      <c r="AM9" s="240" t="s">
        <v>63</v>
      </c>
      <c r="AN9" s="240" t="s">
        <v>64</v>
      </c>
      <c r="AO9" s="240" t="s">
        <v>65</v>
      </c>
      <c r="AP9" s="240" t="s">
        <v>66</v>
      </c>
      <c r="AQ9" s="359" t="s">
        <v>67</v>
      </c>
      <c r="AR9" s="240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40" t="s">
        <v>73</v>
      </c>
      <c r="C10" s="240" t="s">
        <v>74</v>
      </c>
      <c r="D10" s="240" t="s">
        <v>75</v>
      </c>
      <c r="E10" s="240" t="s">
        <v>76</v>
      </c>
      <c r="F10" s="240" t="s">
        <v>75</v>
      </c>
      <c r="G10" s="240" t="s">
        <v>76</v>
      </c>
      <c r="H10" s="368"/>
      <c r="I10" s="240" t="s">
        <v>76</v>
      </c>
      <c r="J10" s="240" t="s">
        <v>76</v>
      </c>
      <c r="K10" s="240" t="s">
        <v>76</v>
      </c>
      <c r="L10" s="31" t="s">
        <v>30</v>
      </c>
      <c r="M10" s="369"/>
      <c r="N10" s="31" t="s">
        <v>30</v>
      </c>
      <c r="O10" s="360"/>
      <c r="P10" s="360"/>
      <c r="Q10" s="3">
        <v>2541034</v>
      </c>
      <c r="R10" s="350"/>
      <c r="S10" s="351"/>
      <c r="T10" s="352"/>
      <c r="U10" s="240" t="s">
        <v>76</v>
      </c>
      <c r="V10" s="240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30024078</v>
      </c>
      <c r="AH10" s="341"/>
      <c r="AI10" s="358"/>
      <c r="AJ10" s="240" t="s">
        <v>85</v>
      </c>
      <c r="AK10" s="240" t="s">
        <v>85</v>
      </c>
      <c r="AL10" s="240" t="s">
        <v>85</v>
      </c>
      <c r="AM10" s="240" t="s">
        <v>85</v>
      </c>
      <c r="AN10" s="240" t="s">
        <v>85</v>
      </c>
      <c r="AO10" s="240" t="s">
        <v>85</v>
      </c>
      <c r="AP10" s="2">
        <v>6587043</v>
      </c>
      <c r="AQ10" s="360"/>
      <c r="AR10" s="241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15</v>
      </c>
      <c r="E11" s="46">
        <f>D11/1.42</f>
        <v>10.563380281690142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130</v>
      </c>
      <c r="P11" s="52">
        <v>97</v>
      </c>
      <c r="Q11" s="53">
        <v>2545137</v>
      </c>
      <c r="R11" s="53">
        <f t="shared" ref="R11:R34" si="0">Q11-Q10</f>
        <v>4103</v>
      </c>
      <c r="S11" s="54">
        <f>R11*24/1000</f>
        <v>98.471999999999994</v>
      </c>
      <c r="T11" s="54">
        <f>R11/1000</f>
        <v>4.1029999999999998</v>
      </c>
      <c r="U11" s="55">
        <v>6</v>
      </c>
      <c r="V11" s="55">
        <f>U11</f>
        <v>6</v>
      </c>
      <c r="W11" s="174" t="s">
        <v>136</v>
      </c>
      <c r="X11" s="166">
        <v>0</v>
      </c>
      <c r="Y11" s="166">
        <v>0</v>
      </c>
      <c r="Z11" s="166">
        <v>989</v>
      </c>
      <c r="AA11" s="166">
        <v>0</v>
      </c>
      <c r="AB11" s="166">
        <v>1110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30024765</v>
      </c>
      <c r="AH11" s="60">
        <f>IF(ISBLANK(AG11),"-",AG11-AG10)</f>
        <v>687</v>
      </c>
      <c r="AI11" s="61">
        <f>AH11/T11</f>
        <v>167.43845966366075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6588040</v>
      </c>
      <c r="AQ11" s="166">
        <f t="shared" ref="AQ11:AQ34" si="1">AP11-AP10</f>
        <v>997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15</v>
      </c>
      <c r="E12" s="46">
        <f t="shared" ref="E12:E34" si="2">D12/1.42</f>
        <v>10.563380281690142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128</v>
      </c>
      <c r="P12" s="52">
        <v>94</v>
      </c>
      <c r="Q12" s="53">
        <v>2549140</v>
      </c>
      <c r="R12" s="53">
        <f t="shared" si="0"/>
        <v>4003</v>
      </c>
      <c r="S12" s="54">
        <f t="shared" ref="S12:S34" si="5">R12*24/1000</f>
        <v>96.072000000000003</v>
      </c>
      <c r="T12" s="54">
        <f t="shared" ref="T12:T34" si="6">R12/1000</f>
        <v>4.0030000000000001</v>
      </c>
      <c r="U12" s="55">
        <v>7</v>
      </c>
      <c r="V12" s="55">
        <f t="shared" ref="V12:V34" si="7">U12</f>
        <v>7</v>
      </c>
      <c r="W12" s="174" t="s">
        <v>136</v>
      </c>
      <c r="X12" s="166">
        <v>0</v>
      </c>
      <c r="Y12" s="166">
        <v>0</v>
      </c>
      <c r="Z12" s="166">
        <v>967</v>
      </c>
      <c r="AA12" s="166">
        <v>0</v>
      </c>
      <c r="AB12" s="166">
        <v>1109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30025425</v>
      </c>
      <c r="AH12" s="60">
        <f t="shared" ref="AH12:AH34" si="8">IF(ISBLANK(AG12),"-",AG12-AG11)</f>
        <v>660</v>
      </c>
      <c r="AI12" s="61">
        <f t="shared" ref="AI12:AI34" si="9">AH12/T12</f>
        <v>164.8763427429428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6589066</v>
      </c>
      <c r="AQ12" s="166">
        <f t="shared" si="1"/>
        <v>1026</v>
      </c>
      <c r="AR12" s="65">
        <v>1.04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16</v>
      </c>
      <c r="E13" s="46">
        <f t="shared" si="2"/>
        <v>11.267605633802818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128</v>
      </c>
      <c r="P13" s="52">
        <v>95</v>
      </c>
      <c r="Q13" s="53">
        <v>2553208</v>
      </c>
      <c r="R13" s="53">
        <f t="shared" si="0"/>
        <v>4068</v>
      </c>
      <c r="S13" s="54">
        <f t="shared" si="5"/>
        <v>97.632000000000005</v>
      </c>
      <c r="T13" s="54">
        <f t="shared" si="6"/>
        <v>4.0679999999999996</v>
      </c>
      <c r="U13" s="55">
        <v>8</v>
      </c>
      <c r="V13" s="55">
        <f t="shared" si="7"/>
        <v>8</v>
      </c>
      <c r="W13" s="174" t="s">
        <v>136</v>
      </c>
      <c r="X13" s="166">
        <v>0</v>
      </c>
      <c r="Y13" s="166">
        <v>0</v>
      </c>
      <c r="Z13" s="166">
        <v>945</v>
      </c>
      <c r="AA13" s="166">
        <v>0</v>
      </c>
      <c r="AB13" s="166">
        <v>1109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30026012</v>
      </c>
      <c r="AH13" s="60">
        <f t="shared" si="8"/>
        <v>587</v>
      </c>
      <c r="AI13" s="61">
        <f t="shared" si="9"/>
        <v>144.29695181907573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6590323</v>
      </c>
      <c r="AQ13" s="166">
        <f t="shared" si="1"/>
        <v>1257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17</v>
      </c>
      <c r="E14" s="46">
        <f t="shared" si="2"/>
        <v>11.971830985915494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127</v>
      </c>
      <c r="P14" s="52">
        <v>100</v>
      </c>
      <c r="Q14" s="53">
        <v>2557186</v>
      </c>
      <c r="R14" s="53">
        <f t="shared" si="0"/>
        <v>3978</v>
      </c>
      <c r="S14" s="54">
        <f t="shared" si="5"/>
        <v>95.471999999999994</v>
      </c>
      <c r="T14" s="54">
        <f t="shared" si="6"/>
        <v>3.9780000000000002</v>
      </c>
      <c r="U14" s="55">
        <v>9.3000000000000007</v>
      </c>
      <c r="V14" s="55">
        <f>U14</f>
        <v>9.3000000000000007</v>
      </c>
      <c r="W14" s="174" t="s">
        <v>136</v>
      </c>
      <c r="X14" s="166">
        <v>0</v>
      </c>
      <c r="Y14" s="166">
        <v>0</v>
      </c>
      <c r="Z14" s="166">
        <v>921</v>
      </c>
      <c r="AA14" s="166">
        <v>0</v>
      </c>
      <c r="AB14" s="166">
        <v>1109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30026608</v>
      </c>
      <c r="AH14" s="60">
        <f t="shared" si="8"/>
        <v>596</v>
      </c>
      <c r="AI14" s="61">
        <f t="shared" si="9"/>
        <v>149.82403217697333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6591561</v>
      </c>
      <c r="AQ14" s="166">
        <f t="shared" si="1"/>
        <v>1238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23</v>
      </c>
      <c r="E15" s="46">
        <f t="shared" si="2"/>
        <v>16.197183098591552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106</v>
      </c>
      <c r="P15" s="52">
        <v>101</v>
      </c>
      <c r="Q15" s="53">
        <v>2560964</v>
      </c>
      <c r="R15" s="53">
        <f t="shared" si="0"/>
        <v>3778</v>
      </c>
      <c r="S15" s="54">
        <f t="shared" si="5"/>
        <v>90.671999999999997</v>
      </c>
      <c r="T15" s="54">
        <f t="shared" si="6"/>
        <v>3.778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899</v>
      </c>
      <c r="AA15" s="166">
        <v>0</v>
      </c>
      <c r="AB15" s="166">
        <v>1109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30027132</v>
      </c>
      <c r="AH15" s="60">
        <f t="shared" si="8"/>
        <v>524</v>
      </c>
      <c r="AI15" s="61">
        <f t="shared" si="9"/>
        <v>138.69772366331392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6591561</v>
      </c>
      <c r="AQ15" s="166">
        <f t="shared" si="1"/>
        <v>0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8</v>
      </c>
      <c r="E16" s="46">
        <f t="shared" si="2"/>
        <v>5.6338028169014089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126</v>
      </c>
      <c r="P16" s="52">
        <v>128</v>
      </c>
      <c r="Q16" s="53">
        <v>2565958</v>
      </c>
      <c r="R16" s="53">
        <f t="shared" si="0"/>
        <v>4994</v>
      </c>
      <c r="S16" s="54">
        <f t="shared" si="5"/>
        <v>119.85599999999999</v>
      </c>
      <c r="T16" s="54">
        <f t="shared" si="6"/>
        <v>4.9939999999999998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1190</v>
      </c>
      <c r="AA16" s="166">
        <v>0</v>
      </c>
      <c r="AB16" s="166">
        <v>1199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30027896</v>
      </c>
      <c r="AH16" s="60">
        <f t="shared" si="8"/>
        <v>764</v>
      </c>
      <c r="AI16" s="61">
        <f t="shared" si="9"/>
        <v>152.98358029635563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6591561</v>
      </c>
      <c r="AQ16" s="166">
        <f t="shared" si="1"/>
        <v>0</v>
      </c>
      <c r="AR16" s="65">
        <v>0.98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8</v>
      </c>
      <c r="E17" s="46">
        <f t="shared" si="2"/>
        <v>5.6338028169014089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138</v>
      </c>
      <c r="P17" s="52">
        <v>146</v>
      </c>
      <c r="Q17" s="53">
        <v>2571982</v>
      </c>
      <c r="R17" s="53">
        <f t="shared" si="0"/>
        <v>6024</v>
      </c>
      <c r="S17" s="54">
        <f t="shared" si="5"/>
        <v>144.57599999999999</v>
      </c>
      <c r="T17" s="54">
        <f t="shared" si="6"/>
        <v>6.024</v>
      </c>
      <c r="U17" s="55">
        <v>9.1</v>
      </c>
      <c r="V17" s="55">
        <f t="shared" si="7"/>
        <v>9.1</v>
      </c>
      <c r="W17" s="174" t="s">
        <v>146</v>
      </c>
      <c r="X17" s="166">
        <v>0</v>
      </c>
      <c r="Y17" s="166">
        <v>1021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30029238</v>
      </c>
      <c r="AH17" s="60">
        <f t="shared" si="8"/>
        <v>1342</v>
      </c>
      <c r="AI17" s="61">
        <f t="shared" si="9"/>
        <v>222.77556440903055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6591561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8</v>
      </c>
      <c r="E18" s="46">
        <f t="shared" si="2"/>
        <v>5.6338028169014089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136</v>
      </c>
      <c r="P18" s="52">
        <v>145</v>
      </c>
      <c r="Q18" s="53">
        <v>2578098</v>
      </c>
      <c r="R18" s="53">
        <f t="shared" si="0"/>
        <v>6116</v>
      </c>
      <c r="S18" s="54">
        <f t="shared" si="5"/>
        <v>146.78399999999999</v>
      </c>
      <c r="T18" s="54">
        <f t="shared" si="6"/>
        <v>6.1159999999999997</v>
      </c>
      <c r="U18" s="55">
        <v>8.5</v>
      </c>
      <c r="V18" s="55">
        <f t="shared" si="7"/>
        <v>8.5</v>
      </c>
      <c r="W18" s="174" t="s">
        <v>146</v>
      </c>
      <c r="X18" s="166">
        <v>0</v>
      </c>
      <c r="Y18" s="166">
        <v>1052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30030612</v>
      </c>
      <c r="AH18" s="60">
        <f t="shared" si="8"/>
        <v>1374</v>
      </c>
      <c r="AI18" s="61">
        <f t="shared" si="9"/>
        <v>224.65663832570309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6591561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8</v>
      </c>
      <c r="E19" s="46">
        <f t="shared" si="2"/>
        <v>5.6338028169014089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136</v>
      </c>
      <c r="P19" s="52">
        <v>145</v>
      </c>
      <c r="Q19" s="53">
        <v>2584276</v>
      </c>
      <c r="R19" s="53">
        <f t="shared" si="0"/>
        <v>6178</v>
      </c>
      <c r="S19" s="54">
        <f t="shared" si="5"/>
        <v>148.27199999999999</v>
      </c>
      <c r="T19" s="54">
        <f t="shared" si="6"/>
        <v>6.1779999999999999</v>
      </c>
      <c r="U19" s="55">
        <v>8</v>
      </c>
      <c r="V19" s="55">
        <f t="shared" si="7"/>
        <v>8</v>
      </c>
      <c r="W19" s="174" t="s">
        <v>146</v>
      </c>
      <c r="X19" s="166">
        <v>0</v>
      </c>
      <c r="Y19" s="166">
        <v>1048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30031994</v>
      </c>
      <c r="AH19" s="60">
        <f t="shared" si="8"/>
        <v>1382</v>
      </c>
      <c r="AI19" s="61">
        <f t="shared" si="9"/>
        <v>223.69698931693105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6591561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9</v>
      </c>
      <c r="E20" s="46">
        <f t="shared" si="2"/>
        <v>6.3380281690140849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137</v>
      </c>
      <c r="P20" s="52">
        <v>146</v>
      </c>
      <c r="Q20" s="53">
        <v>2590254</v>
      </c>
      <c r="R20" s="53">
        <f t="shared" si="0"/>
        <v>5978</v>
      </c>
      <c r="S20" s="54">
        <f t="shared" si="5"/>
        <v>143.47200000000001</v>
      </c>
      <c r="T20" s="54">
        <f t="shared" si="6"/>
        <v>5.9779999999999998</v>
      </c>
      <c r="U20" s="55">
        <v>7.5</v>
      </c>
      <c r="V20" s="55">
        <f t="shared" si="7"/>
        <v>7.5</v>
      </c>
      <c r="W20" s="174" t="s">
        <v>146</v>
      </c>
      <c r="X20" s="166">
        <v>0</v>
      </c>
      <c r="Y20" s="166">
        <v>1050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30033392</v>
      </c>
      <c r="AH20" s="60">
        <f t="shared" si="8"/>
        <v>1398</v>
      </c>
      <c r="AI20" s="61">
        <f t="shared" si="9"/>
        <v>233.85747741719641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6591561</v>
      </c>
      <c r="AQ20" s="166">
        <f t="shared" si="1"/>
        <v>0</v>
      </c>
      <c r="AR20" s="65">
        <v>0.96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10</v>
      </c>
      <c r="E21" s="46">
        <f t="shared" si="2"/>
        <v>7.042253521126761</v>
      </c>
      <c r="F21" s="67">
        <v>82</v>
      </c>
      <c r="G21" s="46">
        <f t="shared" si="3"/>
        <v>57.74647887323944</v>
      </c>
      <c r="H21" s="48" t="s">
        <v>89</v>
      </c>
      <c r="I21" s="48">
        <f t="shared" si="4"/>
        <v>56.338028169014088</v>
      </c>
      <c r="J21" s="49">
        <f t="shared" si="10"/>
        <v>57.74647887323944</v>
      </c>
      <c r="K21" s="48">
        <f t="shared" si="11"/>
        <v>59.166478873239441</v>
      </c>
      <c r="L21" s="50">
        <v>19</v>
      </c>
      <c r="M21" s="51" t="s">
        <v>101</v>
      </c>
      <c r="N21" s="51">
        <v>17.7</v>
      </c>
      <c r="O21" s="52">
        <v>139</v>
      </c>
      <c r="P21" s="52">
        <v>147</v>
      </c>
      <c r="Q21" s="53">
        <v>2596365</v>
      </c>
      <c r="R21" s="53">
        <f>Q21-Q20</f>
        <v>6111</v>
      </c>
      <c r="S21" s="54">
        <f t="shared" si="5"/>
        <v>146.66399999999999</v>
      </c>
      <c r="T21" s="54">
        <f t="shared" si="6"/>
        <v>6.1109999999999998</v>
      </c>
      <c r="U21" s="55">
        <v>7.1</v>
      </c>
      <c r="V21" s="55">
        <f t="shared" si="7"/>
        <v>7.1</v>
      </c>
      <c r="W21" s="174" t="s">
        <v>146</v>
      </c>
      <c r="X21" s="166">
        <v>0</v>
      </c>
      <c r="Y21" s="166">
        <v>1045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30034698</v>
      </c>
      <c r="AH21" s="60">
        <f t="shared" si="8"/>
        <v>1306</v>
      </c>
      <c r="AI21" s="61">
        <f t="shared" si="9"/>
        <v>213.71297659957455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6591561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9</v>
      </c>
      <c r="E22" s="46">
        <f t="shared" si="2"/>
        <v>6.3380281690140849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137</v>
      </c>
      <c r="P22" s="52">
        <v>144</v>
      </c>
      <c r="Q22" s="53">
        <v>2602364</v>
      </c>
      <c r="R22" s="53">
        <f t="shared" si="0"/>
        <v>5999</v>
      </c>
      <c r="S22" s="54">
        <f t="shared" si="5"/>
        <v>143.976</v>
      </c>
      <c r="T22" s="54">
        <f t="shared" si="6"/>
        <v>5.9989999999999997</v>
      </c>
      <c r="U22" s="55">
        <v>6.8</v>
      </c>
      <c r="V22" s="55">
        <f t="shared" si="7"/>
        <v>6.8</v>
      </c>
      <c r="W22" s="174" t="s">
        <v>146</v>
      </c>
      <c r="X22" s="166">
        <v>0</v>
      </c>
      <c r="Y22" s="166">
        <v>1040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30036050</v>
      </c>
      <c r="AH22" s="60">
        <f t="shared" si="8"/>
        <v>1352</v>
      </c>
      <c r="AI22" s="61">
        <f t="shared" si="9"/>
        <v>225.37089514919154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6591561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9</v>
      </c>
      <c r="E23" s="46">
        <f t="shared" si="2"/>
        <v>6.3380281690140849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139</v>
      </c>
      <c r="P23" s="52">
        <v>145</v>
      </c>
      <c r="Q23" s="53">
        <v>2608091</v>
      </c>
      <c r="R23" s="53">
        <f t="shared" si="0"/>
        <v>5727</v>
      </c>
      <c r="S23" s="54">
        <f t="shared" si="5"/>
        <v>137.44800000000001</v>
      </c>
      <c r="T23" s="54">
        <f t="shared" si="6"/>
        <v>5.7270000000000003</v>
      </c>
      <c r="U23" s="55">
        <v>6.7</v>
      </c>
      <c r="V23" s="55">
        <f t="shared" si="7"/>
        <v>6.7</v>
      </c>
      <c r="W23" s="174" t="s">
        <v>146</v>
      </c>
      <c r="X23" s="166">
        <v>0</v>
      </c>
      <c r="Y23" s="166">
        <v>988</v>
      </c>
      <c r="Z23" s="166">
        <v>1155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30037340</v>
      </c>
      <c r="AH23" s="60">
        <f t="shared" si="8"/>
        <v>1290</v>
      </c>
      <c r="AI23" s="61">
        <f t="shared" si="9"/>
        <v>225.24882137244629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6591561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8</v>
      </c>
      <c r="E24" s="46">
        <f t="shared" si="2"/>
        <v>5.6338028169014089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137</v>
      </c>
      <c r="P24" s="52">
        <v>140</v>
      </c>
      <c r="Q24" s="53">
        <v>2613842</v>
      </c>
      <c r="R24" s="53">
        <f t="shared" si="0"/>
        <v>5751</v>
      </c>
      <c r="S24" s="54">
        <f t="shared" si="5"/>
        <v>138.024</v>
      </c>
      <c r="T24" s="54">
        <f t="shared" si="6"/>
        <v>5.7510000000000003</v>
      </c>
      <c r="U24" s="55">
        <v>6.4</v>
      </c>
      <c r="V24" s="55">
        <f t="shared" si="7"/>
        <v>6.4</v>
      </c>
      <c r="W24" s="174" t="s">
        <v>146</v>
      </c>
      <c r="X24" s="166">
        <v>0</v>
      </c>
      <c r="Y24" s="166">
        <v>1042</v>
      </c>
      <c r="Z24" s="166">
        <v>1155</v>
      </c>
      <c r="AA24" s="166">
        <v>1185</v>
      </c>
      <c r="AB24" s="166">
        <v>1160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30038622</v>
      </c>
      <c r="AH24" s="60">
        <f t="shared" si="8"/>
        <v>1282</v>
      </c>
      <c r="AI24" s="61">
        <f t="shared" si="9"/>
        <v>222.91775343418536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6591561</v>
      </c>
      <c r="AQ24" s="166">
        <f t="shared" si="1"/>
        <v>0</v>
      </c>
      <c r="AR24" s="65">
        <v>0.9</v>
      </c>
      <c r="AS24" s="64" t="s">
        <v>114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7</v>
      </c>
      <c r="E25" s="46">
        <f t="shared" si="2"/>
        <v>4.9295774647887329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134</v>
      </c>
      <c r="P25" s="52">
        <v>133</v>
      </c>
      <c r="Q25" s="53">
        <v>2619450</v>
      </c>
      <c r="R25" s="53">
        <f t="shared" si="0"/>
        <v>5608</v>
      </c>
      <c r="S25" s="54">
        <f t="shared" si="5"/>
        <v>134.59200000000001</v>
      </c>
      <c r="T25" s="54">
        <f t="shared" si="6"/>
        <v>5.6079999999999997</v>
      </c>
      <c r="U25" s="55">
        <v>6.1</v>
      </c>
      <c r="V25" s="55">
        <f t="shared" si="7"/>
        <v>6.1</v>
      </c>
      <c r="W25" s="174" t="s">
        <v>146</v>
      </c>
      <c r="X25" s="166">
        <v>0</v>
      </c>
      <c r="Y25" s="166">
        <v>1055</v>
      </c>
      <c r="Z25" s="166">
        <v>1155</v>
      </c>
      <c r="AA25" s="166">
        <v>1185</v>
      </c>
      <c r="AB25" s="166">
        <v>1159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30039896</v>
      </c>
      <c r="AH25" s="60">
        <f t="shared" si="8"/>
        <v>1274</v>
      </c>
      <c r="AI25" s="61">
        <f t="shared" si="9"/>
        <v>227.17546362339516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6591561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8</v>
      </c>
      <c r="E26" s="46">
        <f t="shared" si="2"/>
        <v>5.6338028169014089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136</v>
      </c>
      <c r="P26" s="52">
        <v>139</v>
      </c>
      <c r="Q26" s="53">
        <v>2625002</v>
      </c>
      <c r="R26" s="53">
        <f t="shared" si="0"/>
        <v>5552</v>
      </c>
      <c r="S26" s="54">
        <f t="shared" si="5"/>
        <v>133.24799999999999</v>
      </c>
      <c r="T26" s="54">
        <f t="shared" si="6"/>
        <v>5.5519999999999996</v>
      </c>
      <c r="U26" s="55">
        <v>5.7</v>
      </c>
      <c r="V26" s="55">
        <f t="shared" si="7"/>
        <v>5.7</v>
      </c>
      <c r="W26" s="174" t="s">
        <v>146</v>
      </c>
      <c r="X26" s="166">
        <v>0</v>
      </c>
      <c r="Y26" s="166">
        <v>998</v>
      </c>
      <c r="Z26" s="166">
        <v>1145</v>
      </c>
      <c r="AA26" s="166">
        <v>1185</v>
      </c>
      <c r="AB26" s="166">
        <v>1150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30041136</v>
      </c>
      <c r="AH26" s="60">
        <f t="shared" si="8"/>
        <v>1240</v>
      </c>
      <c r="AI26" s="61">
        <f t="shared" si="9"/>
        <v>223.34293948126802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6591561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10</v>
      </c>
      <c r="E27" s="46">
        <f t="shared" si="2"/>
        <v>7.042253521126761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136</v>
      </c>
      <c r="P27" s="52">
        <v>135</v>
      </c>
      <c r="Q27" s="53">
        <v>2630574</v>
      </c>
      <c r="R27" s="53">
        <f t="shared" si="0"/>
        <v>5572</v>
      </c>
      <c r="S27" s="54">
        <f t="shared" si="5"/>
        <v>133.72800000000001</v>
      </c>
      <c r="T27" s="54">
        <f t="shared" si="6"/>
        <v>5.5720000000000001</v>
      </c>
      <c r="U27" s="55">
        <v>5.4</v>
      </c>
      <c r="V27" s="55">
        <f t="shared" si="7"/>
        <v>5.4</v>
      </c>
      <c r="W27" s="174" t="s">
        <v>146</v>
      </c>
      <c r="X27" s="166">
        <v>0</v>
      </c>
      <c r="Y27" s="166">
        <v>1045</v>
      </c>
      <c r="Z27" s="166">
        <v>1145</v>
      </c>
      <c r="AA27" s="166">
        <v>1185</v>
      </c>
      <c r="AB27" s="166">
        <v>1150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30042402</v>
      </c>
      <c r="AH27" s="60">
        <f t="shared" si="8"/>
        <v>1266</v>
      </c>
      <c r="AI27" s="61">
        <f t="shared" si="9"/>
        <v>227.20746590093324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6591561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11</v>
      </c>
      <c r="E28" s="46">
        <f t="shared" si="2"/>
        <v>7.746478873239437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126</v>
      </c>
      <c r="P28" s="52">
        <v>131</v>
      </c>
      <c r="Q28" s="53">
        <v>2636168</v>
      </c>
      <c r="R28" s="53">
        <f t="shared" si="0"/>
        <v>5594</v>
      </c>
      <c r="S28" s="54">
        <f t="shared" si="5"/>
        <v>134.256</v>
      </c>
      <c r="T28" s="54">
        <f t="shared" si="6"/>
        <v>5.5940000000000003</v>
      </c>
      <c r="U28" s="55">
        <v>5.3</v>
      </c>
      <c r="V28" s="55">
        <f t="shared" si="7"/>
        <v>5.3</v>
      </c>
      <c r="W28" s="174" t="s">
        <v>146</v>
      </c>
      <c r="X28" s="166">
        <v>0</v>
      </c>
      <c r="Y28" s="166">
        <v>985</v>
      </c>
      <c r="Z28" s="166">
        <v>1125</v>
      </c>
      <c r="AA28" s="166">
        <v>1185</v>
      </c>
      <c r="AB28" s="166">
        <v>1129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30043555</v>
      </c>
      <c r="AH28" s="60">
        <f t="shared" si="8"/>
        <v>1153</v>
      </c>
      <c r="AI28" s="61">
        <f t="shared" si="9"/>
        <v>206.11369324276009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6591561</v>
      </c>
      <c r="AQ28" s="166">
        <f t="shared" si="1"/>
        <v>0</v>
      </c>
      <c r="AR28" s="65">
        <v>0.98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12</v>
      </c>
      <c r="E29" s="46">
        <f t="shared" si="2"/>
        <v>8.4507042253521139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115</v>
      </c>
      <c r="P29" s="52">
        <v>126</v>
      </c>
      <c r="Q29" s="53">
        <v>2641785</v>
      </c>
      <c r="R29" s="53">
        <f t="shared" si="0"/>
        <v>5617</v>
      </c>
      <c r="S29" s="54">
        <f t="shared" si="5"/>
        <v>134.80799999999999</v>
      </c>
      <c r="T29" s="54">
        <f t="shared" si="6"/>
        <v>5.617</v>
      </c>
      <c r="U29" s="55">
        <v>4.4000000000000004</v>
      </c>
      <c r="V29" s="55">
        <f t="shared" si="7"/>
        <v>4.4000000000000004</v>
      </c>
      <c r="W29" s="174" t="s">
        <v>145</v>
      </c>
      <c r="X29" s="166">
        <v>0</v>
      </c>
      <c r="Y29" s="166">
        <v>1164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30044726</v>
      </c>
      <c r="AH29" s="60">
        <f t="shared" si="8"/>
        <v>1171</v>
      </c>
      <c r="AI29" s="61">
        <f t="shared" si="9"/>
        <v>208.47427452376712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6591561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11</v>
      </c>
      <c r="E30" s="46">
        <f t="shared" si="2"/>
        <v>7.746478873239437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119</v>
      </c>
      <c r="P30" s="52">
        <v>130</v>
      </c>
      <c r="Q30" s="53">
        <v>2647377</v>
      </c>
      <c r="R30" s="53">
        <f t="shared" si="0"/>
        <v>5592</v>
      </c>
      <c r="S30" s="54">
        <f t="shared" si="5"/>
        <v>134.208</v>
      </c>
      <c r="T30" s="54">
        <f t="shared" si="6"/>
        <v>5.5919999999999996</v>
      </c>
      <c r="U30" s="55">
        <v>3.4</v>
      </c>
      <c r="V30" s="55">
        <f t="shared" si="7"/>
        <v>3.4</v>
      </c>
      <c r="W30" s="174" t="s">
        <v>145</v>
      </c>
      <c r="X30" s="166">
        <v>0</v>
      </c>
      <c r="Y30" s="166">
        <v>1107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30045820</v>
      </c>
      <c r="AH30" s="60">
        <f t="shared" si="8"/>
        <v>1094</v>
      </c>
      <c r="AI30" s="61">
        <f t="shared" si="9"/>
        <v>195.63662374821175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6591561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11</v>
      </c>
      <c r="E31" s="46">
        <f>D31/1.42</f>
        <v>7.746478873239437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118</v>
      </c>
      <c r="P31" s="52">
        <v>122</v>
      </c>
      <c r="Q31" s="53">
        <v>2652720</v>
      </c>
      <c r="R31" s="53">
        <f t="shared" si="0"/>
        <v>5343</v>
      </c>
      <c r="S31" s="54">
        <f t="shared" si="5"/>
        <v>128.232</v>
      </c>
      <c r="T31" s="54">
        <f t="shared" si="6"/>
        <v>5.343</v>
      </c>
      <c r="U31" s="55">
        <v>2.6</v>
      </c>
      <c r="V31" s="55">
        <f t="shared" si="7"/>
        <v>2.6</v>
      </c>
      <c r="W31" s="174" t="s">
        <v>145</v>
      </c>
      <c r="X31" s="166">
        <v>0</v>
      </c>
      <c r="Y31" s="166">
        <v>1060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30046908</v>
      </c>
      <c r="AH31" s="60">
        <f t="shared" si="8"/>
        <v>1088</v>
      </c>
      <c r="AI31" s="61">
        <f t="shared" si="9"/>
        <v>203.63091895938612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6591561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13</v>
      </c>
      <c r="E32" s="46">
        <f t="shared" si="2"/>
        <v>9.1549295774647899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121</v>
      </c>
      <c r="P32" s="52">
        <v>120</v>
      </c>
      <c r="Q32" s="52">
        <v>2657755</v>
      </c>
      <c r="R32" s="53">
        <f t="shared" si="0"/>
        <v>5035</v>
      </c>
      <c r="S32" s="54">
        <f t="shared" si="5"/>
        <v>120.84</v>
      </c>
      <c r="T32" s="54">
        <f t="shared" si="6"/>
        <v>5.0350000000000001</v>
      </c>
      <c r="U32" s="55">
        <v>2.4</v>
      </c>
      <c r="V32" s="55">
        <f t="shared" si="7"/>
        <v>2.4</v>
      </c>
      <c r="W32" s="174" t="s">
        <v>145</v>
      </c>
      <c r="X32" s="166">
        <v>0</v>
      </c>
      <c r="Y32" s="166">
        <v>996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30047910</v>
      </c>
      <c r="AH32" s="60">
        <f t="shared" si="8"/>
        <v>1002</v>
      </c>
      <c r="AI32" s="61">
        <f t="shared" si="9"/>
        <v>199.00695134061567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6591561</v>
      </c>
      <c r="AQ32" s="166">
        <f t="shared" si="1"/>
        <v>0</v>
      </c>
      <c r="AR32" s="72">
        <v>0.99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1:51" x14ac:dyDescent="0.35">
      <c r="B33" s="44">
        <v>2.9166666666666701</v>
      </c>
      <c r="C33" s="44">
        <v>0.95833333333333803</v>
      </c>
      <c r="D33" s="45">
        <v>10</v>
      </c>
      <c r="E33" s="46">
        <f t="shared" si="2"/>
        <v>7.042253521126761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127</v>
      </c>
      <c r="P33" s="52">
        <v>107</v>
      </c>
      <c r="Q33" s="52">
        <v>2662256</v>
      </c>
      <c r="R33" s="53">
        <f t="shared" si="0"/>
        <v>4501</v>
      </c>
      <c r="S33" s="54">
        <f t="shared" si="5"/>
        <v>108.024</v>
      </c>
      <c r="T33" s="54">
        <f t="shared" si="6"/>
        <v>4.5010000000000003</v>
      </c>
      <c r="U33" s="55">
        <v>2.9</v>
      </c>
      <c r="V33" s="55">
        <f t="shared" si="7"/>
        <v>2.9</v>
      </c>
      <c r="W33" s="174" t="s">
        <v>136</v>
      </c>
      <c r="X33" s="166">
        <v>0</v>
      </c>
      <c r="Y33" s="166">
        <v>0</v>
      </c>
      <c r="Z33" s="166">
        <v>1110</v>
      </c>
      <c r="AA33" s="166">
        <v>0</v>
      </c>
      <c r="AB33" s="166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30048698</v>
      </c>
      <c r="AH33" s="60">
        <f t="shared" si="8"/>
        <v>788</v>
      </c>
      <c r="AI33" s="61">
        <f t="shared" si="9"/>
        <v>175.07220617640522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6592391</v>
      </c>
      <c r="AQ33" s="166">
        <f t="shared" si="1"/>
        <v>830</v>
      </c>
      <c r="AR33" s="63"/>
      <c r="AS33" s="64" t="s">
        <v>114</v>
      </c>
      <c r="AY33" s="167"/>
    </row>
    <row r="34" spans="1:51" x14ac:dyDescent="0.35">
      <c r="B34" s="44">
        <v>2.9583333333333299</v>
      </c>
      <c r="C34" s="44">
        <v>1</v>
      </c>
      <c r="D34" s="45">
        <v>12</v>
      </c>
      <c r="E34" s="46">
        <f t="shared" si="2"/>
        <v>8.4507042253521139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124</v>
      </c>
      <c r="P34" s="52">
        <v>100</v>
      </c>
      <c r="Q34" s="52">
        <v>2666490</v>
      </c>
      <c r="R34" s="53">
        <f t="shared" si="0"/>
        <v>4234</v>
      </c>
      <c r="S34" s="54">
        <f t="shared" si="5"/>
        <v>101.616</v>
      </c>
      <c r="T34" s="54">
        <f t="shared" si="6"/>
        <v>4.234</v>
      </c>
      <c r="U34" s="55">
        <v>3.8</v>
      </c>
      <c r="V34" s="55">
        <f t="shared" si="7"/>
        <v>3.8</v>
      </c>
      <c r="W34" s="174" t="s">
        <v>136</v>
      </c>
      <c r="X34" s="166">
        <v>0</v>
      </c>
      <c r="Y34" s="166">
        <v>0</v>
      </c>
      <c r="Z34" s="166">
        <v>1037</v>
      </c>
      <c r="AA34" s="166">
        <v>0</v>
      </c>
      <c r="AB34" s="166">
        <v>1110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30049398</v>
      </c>
      <c r="AH34" s="60">
        <f t="shared" si="8"/>
        <v>700</v>
      </c>
      <c r="AI34" s="61">
        <f t="shared" si="9"/>
        <v>165.32829475673122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6593224</v>
      </c>
      <c r="AQ34" s="166">
        <f t="shared" si="1"/>
        <v>833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1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125.66666666666667</v>
      </c>
      <c r="Q35" s="84">
        <f>Q34-Q10</f>
        <v>125456</v>
      </c>
      <c r="R35" s="85">
        <f>SUM(R11:R34)</f>
        <v>125456</v>
      </c>
      <c r="S35" s="86">
        <f>AVERAGE(S11:S34)</f>
        <v>125.45600000000002</v>
      </c>
      <c r="T35" s="86">
        <f>SUM(T11:T34)</f>
        <v>125.45600000000002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25320</v>
      </c>
      <c r="AH35" s="92">
        <f>SUM(AH11:AH34)</f>
        <v>25320</v>
      </c>
      <c r="AI35" s="93">
        <f>$AH$35/$T35</f>
        <v>201.82374697104959</v>
      </c>
      <c r="AJ35" s="90"/>
      <c r="AK35" s="94"/>
      <c r="AL35" s="94"/>
      <c r="AM35" s="94"/>
      <c r="AN35" s="95"/>
      <c r="AO35" s="96"/>
      <c r="AP35" s="97">
        <f>AP34-AP10</f>
        <v>6181</v>
      </c>
      <c r="AQ35" s="98">
        <f>SUM(AQ11:AQ34)</f>
        <v>6181</v>
      </c>
      <c r="AR35" s="99">
        <f>AVERAGE(AR11:AR34)</f>
        <v>0.97499999999999998</v>
      </c>
      <c r="AS35" s="96"/>
      <c r="AV35" s="100" t="s">
        <v>31</v>
      </c>
      <c r="AW35" s="100">
        <v>1</v>
      </c>
      <c r="AY35" s="167"/>
    </row>
    <row r="36" spans="1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1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1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1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1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1:51" x14ac:dyDescent="0.35">
      <c r="B41" s="181" t="s">
        <v>222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239"/>
      <c r="AW41" s="239"/>
      <c r="AY41" s="167"/>
    </row>
    <row r="42" spans="1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239"/>
      <c r="AW42" s="239"/>
      <c r="AY42" s="167"/>
    </row>
    <row r="43" spans="1:51" x14ac:dyDescent="0.35">
      <c r="B43" s="183" t="s">
        <v>216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239"/>
      <c r="AW43" s="239"/>
      <c r="AY43" s="167"/>
    </row>
    <row r="44" spans="1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4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239"/>
      <c r="AW44" s="239"/>
      <c r="AY44" s="167"/>
    </row>
    <row r="45" spans="1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239"/>
      <c r="AW45" s="239"/>
      <c r="AY45" s="167"/>
    </row>
    <row r="46" spans="1:51" x14ac:dyDescent="0.35">
      <c r="B46" s="180" t="s">
        <v>144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239"/>
      <c r="AW46" s="239"/>
      <c r="AY46" s="167"/>
    </row>
    <row r="47" spans="1:51" x14ac:dyDescent="0.35">
      <c r="B47" s="176" t="s">
        <v>223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239"/>
      <c r="AW47" s="239"/>
      <c r="AY47" s="167"/>
    </row>
    <row r="48" spans="1:51" x14ac:dyDescent="0.35">
      <c r="A48" s="234"/>
      <c r="B48" s="176" t="s">
        <v>148</v>
      </c>
      <c r="C48" s="236"/>
      <c r="D48" s="236"/>
      <c r="E48" s="236"/>
      <c r="F48" s="236"/>
      <c r="G48" s="236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239"/>
      <c r="AW48" s="239"/>
      <c r="AY48" s="167"/>
    </row>
    <row r="49" spans="2:51" x14ac:dyDescent="0.35">
      <c r="B49" s="183" t="s">
        <v>175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239"/>
      <c r="AW49" s="239"/>
      <c r="AY49" s="167"/>
    </row>
    <row r="50" spans="2:51" x14ac:dyDescent="0.35">
      <c r="B50" s="185" t="s">
        <v>150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239"/>
      <c r="AW50" s="239"/>
      <c r="AY50" s="167"/>
    </row>
    <row r="51" spans="2:51" x14ac:dyDescent="0.35">
      <c r="B51" s="176" t="s">
        <v>152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239"/>
      <c r="AW51" s="239"/>
      <c r="AY51" s="167"/>
    </row>
    <row r="52" spans="2:51" x14ac:dyDescent="0.35">
      <c r="B52" s="183" t="s">
        <v>225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239"/>
      <c r="AW52" s="239"/>
      <c r="AY52" s="167"/>
    </row>
    <row r="53" spans="2:51" x14ac:dyDescent="0.35">
      <c r="B53" s="183" t="s">
        <v>227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239"/>
      <c r="AW53" s="239"/>
      <c r="AY53" s="167"/>
    </row>
    <row r="54" spans="2:51" x14ac:dyDescent="0.35">
      <c r="B54" s="176" t="s">
        <v>228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239"/>
      <c r="AW54" s="239"/>
      <c r="AY54" s="167"/>
    </row>
    <row r="55" spans="2:51" x14ac:dyDescent="0.35">
      <c r="B55" s="176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239"/>
      <c r="AW55" s="239"/>
      <c r="AY55" s="167"/>
    </row>
    <row r="56" spans="2:51" x14ac:dyDescent="0.35">
      <c r="B56" s="183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239"/>
      <c r="AW56" s="239"/>
      <c r="AY56" s="167"/>
    </row>
    <row r="57" spans="2:51" x14ac:dyDescent="0.35">
      <c r="B57" s="180" t="s">
        <v>133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239"/>
      <c r="AW57" s="239"/>
      <c r="AY57" s="167"/>
    </row>
    <row r="58" spans="2:51" x14ac:dyDescent="0.35">
      <c r="B58" s="180" t="s">
        <v>134</v>
      </c>
      <c r="C58" s="180"/>
      <c r="D58" s="177"/>
      <c r="E58" s="177"/>
      <c r="F58" s="177"/>
      <c r="G58" s="177"/>
      <c r="H58" s="177"/>
      <c r="I58" s="177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239"/>
      <c r="AW58" s="239"/>
      <c r="AY58" s="167"/>
    </row>
    <row r="59" spans="2:51" x14ac:dyDescent="0.35">
      <c r="B59" s="180"/>
      <c r="C59" s="180"/>
      <c r="D59" s="177"/>
      <c r="E59" s="177"/>
      <c r="F59" s="177"/>
      <c r="G59" s="177"/>
      <c r="H59" s="177"/>
      <c r="I59" s="177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239"/>
      <c r="AW59" s="239"/>
      <c r="AY59" s="167"/>
    </row>
    <row r="60" spans="2:51" x14ac:dyDescent="0.35">
      <c r="B60" s="180"/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239"/>
      <c r="AW60" s="239"/>
      <c r="AY60" s="167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239"/>
      <c r="AW61" s="239"/>
      <c r="AY61" s="167"/>
    </row>
    <row r="62" spans="2:51" x14ac:dyDescent="0.35">
      <c r="B62" s="160"/>
      <c r="C62" s="176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239"/>
      <c r="AW62" s="239"/>
      <c r="AY62" s="167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239"/>
      <c r="AW63" s="239"/>
      <c r="AY63" s="167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239"/>
      <c r="AW64" s="239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239"/>
      <c r="AW65" s="239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84"/>
      <c r="V66" s="184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1"/>
      <c r="AW66" s="161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Y67" s="167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29"/>
      <c r="AW69" s="129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29"/>
      <c r="AW70" s="129"/>
      <c r="AY70" s="167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29"/>
      <c r="AW71" s="129"/>
      <c r="AY71" s="167"/>
    </row>
    <row r="72" spans="2:51" x14ac:dyDescent="0.35">
      <c r="B72" s="160"/>
      <c r="C72" s="173"/>
      <c r="D72" s="177"/>
      <c r="E72" s="177"/>
      <c r="F72" s="177"/>
      <c r="G72" s="125"/>
      <c r="H72" s="125"/>
      <c r="I72" s="125"/>
      <c r="J72" s="178"/>
      <c r="K72" s="178"/>
      <c r="L72" s="178"/>
      <c r="M72" s="178"/>
      <c r="N72" s="178"/>
      <c r="O72" s="178"/>
      <c r="P72" s="178"/>
      <c r="Q72" s="178"/>
      <c r="R72" s="178"/>
      <c r="S72" s="131"/>
      <c r="T72" s="131"/>
      <c r="U72" s="131"/>
      <c r="V72" s="131"/>
      <c r="W72" s="131"/>
      <c r="X72" s="131"/>
      <c r="Y72" s="131"/>
      <c r="Z72" s="131"/>
      <c r="AA72" s="131"/>
      <c r="AB72" s="131"/>
      <c r="AC72" s="131"/>
      <c r="AD72" s="131"/>
      <c r="AE72" s="131"/>
      <c r="AF72" s="131"/>
      <c r="AG72" s="131"/>
      <c r="AH72" s="131"/>
      <c r="AI72" s="131"/>
      <c r="AJ72" s="131"/>
      <c r="AK72" s="131"/>
      <c r="AL72" s="131"/>
      <c r="AM72" s="131"/>
      <c r="AN72" s="131"/>
      <c r="AO72" s="131"/>
      <c r="AP72" s="131"/>
      <c r="AQ72" s="131"/>
      <c r="AR72" s="131"/>
      <c r="AS72" s="131"/>
      <c r="AT72" s="131"/>
      <c r="AU72" s="131"/>
      <c r="AV72" s="131"/>
      <c r="AW72" s="131"/>
      <c r="AX72" s="131"/>
      <c r="AY72" s="167"/>
    </row>
    <row r="73" spans="2:51" x14ac:dyDescent="0.35">
      <c r="B73" s="160"/>
      <c r="C73" s="173"/>
      <c r="D73" s="125"/>
      <c r="E73" s="125"/>
      <c r="F73" s="125"/>
      <c r="G73" s="125"/>
      <c r="H73" s="125"/>
      <c r="I73" s="125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AU73" s="130"/>
      <c r="AV73" s="130"/>
      <c r="AW73" s="130"/>
      <c r="AX73" s="130"/>
      <c r="AY73" s="167"/>
    </row>
    <row r="74" spans="2:51" x14ac:dyDescent="0.35">
      <c r="B74" s="160"/>
      <c r="C74" s="176"/>
      <c r="D74" s="125"/>
      <c r="E74" s="125"/>
      <c r="F74" s="125"/>
      <c r="G74" s="177"/>
      <c r="H74" s="177"/>
      <c r="I74" s="177"/>
      <c r="J74" s="131"/>
      <c r="K74" s="131"/>
      <c r="L74" s="131"/>
      <c r="M74" s="131"/>
      <c r="N74" s="131"/>
      <c r="O74" s="131"/>
      <c r="P74" s="131"/>
      <c r="Q74" s="131"/>
      <c r="R74" s="131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29"/>
      <c r="AW74" s="129"/>
      <c r="AY74" s="167"/>
    </row>
    <row r="75" spans="2:51" x14ac:dyDescent="0.35">
      <c r="B75" s="127"/>
      <c r="C75" s="176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29"/>
      <c r="AW75" s="129"/>
      <c r="AY75" s="167"/>
    </row>
    <row r="76" spans="2:51" x14ac:dyDescent="0.35">
      <c r="B76" s="127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27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27"/>
      <c r="C78" s="131"/>
      <c r="D78" s="177"/>
      <c r="E78" s="177"/>
      <c r="F78" s="177"/>
      <c r="G78" s="131"/>
      <c r="H78" s="131"/>
      <c r="I78" s="131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29"/>
      <c r="AW78" s="129"/>
      <c r="AY78" s="167"/>
    </row>
    <row r="79" spans="2:51" x14ac:dyDescent="0.35">
      <c r="B79" s="127"/>
      <c r="C79" s="176"/>
      <c r="D79" s="131"/>
      <c r="E79" s="131"/>
      <c r="F79" s="131"/>
      <c r="G79" s="131"/>
      <c r="H79" s="131"/>
      <c r="I79" s="131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29"/>
      <c r="AW79" s="129"/>
      <c r="AX79" s="162"/>
      <c r="AY79" s="167"/>
    </row>
    <row r="80" spans="2:51" x14ac:dyDescent="0.35">
      <c r="B80" s="131"/>
      <c r="C80" s="180"/>
      <c r="D80" s="131"/>
      <c r="E80" s="131"/>
      <c r="F80" s="131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X80" s="162"/>
      <c r="AY80" s="167"/>
    </row>
    <row r="81" spans="2:51" x14ac:dyDescent="0.35">
      <c r="B81" s="131"/>
      <c r="C81" s="176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X81" s="162"/>
      <c r="AY81" s="167"/>
    </row>
    <row r="82" spans="2:51" x14ac:dyDescent="0.35">
      <c r="B82" s="127"/>
      <c r="C82" s="183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X82" s="162"/>
    </row>
    <row r="83" spans="2:51" x14ac:dyDescent="0.35">
      <c r="B83" s="127"/>
      <c r="C83" s="183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X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X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81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29"/>
      <c r="AW85" s="129"/>
      <c r="AX85" s="162"/>
    </row>
    <row r="86" spans="2:51" x14ac:dyDescent="0.35">
      <c r="B86" s="127"/>
      <c r="C86" s="180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V86" s="132"/>
      <c r="AW86" s="129"/>
      <c r="AX86" s="162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82"/>
      <c r="T87" s="133"/>
      <c r="U87" s="133"/>
      <c r="V87" s="134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X87" s="162"/>
      <c r="AY87" s="131"/>
    </row>
    <row r="88" spans="2:51" x14ac:dyDescent="0.35">
      <c r="B88" s="127"/>
      <c r="C88" s="131"/>
      <c r="D88" s="177"/>
      <c r="E88" s="177"/>
      <c r="F88" s="177"/>
      <c r="G88" s="177"/>
      <c r="H88" s="177"/>
      <c r="I88" s="177"/>
      <c r="J88" s="181"/>
      <c r="K88" s="181"/>
      <c r="L88" s="178"/>
      <c r="M88" s="178"/>
      <c r="N88" s="178"/>
      <c r="O88" s="178"/>
      <c r="P88" s="178"/>
      <c r="Q88" s="178"/>
      <c r="R88" s="181"/>
      <c r="S88" s="182"/>
      <c r="T88" s="133"/>
      <c r="U88" s="133"/>
      <c r="V88" s="134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T88" s="162"/>
      <c r="AU88" s="162"/>
      <c r="AV88" s="162"/>
      <c r="AW88" s="162"/>
      <c r="AX88" s="162"/>
      <c r="AY88" s="130"/>
    </row>
    <row r="89" spans="2:51" x14ac:dyDescent="0.35">
      <c r="B89" s="127"/>
      <c r="C89" s="180"/>
      <c r="D89" s="177"/>
      <c r="E89" s="177"/>
      <c r="F89" s="177"/>
      <c r="G89" s="177"/>
      <c r="H89" s="177"/>
      <c r="I89" s="177"/>
      <c r="J89" s="181"/>
      <c r="K89" s="181"/>
      <c r="L89" s="178"/>
      <c r="M89" s="178"/>
      <c r="N89" s="178"/>
      <c r="O89" s="178"/>
      <c r="P89" s="178"/>
      <c r="Q89" s="178"/>
      <c r="R89" s="181"/>
      <c r="AS89" s="171"/>
      <c r="AT89" s="162"/>
      <c r="AU89" s="162"/>
      <c r="AV89" s="162"/>
      <c r="AW89" s="162"/>
      <c r="AX89" s="162"/>
    </row>
    <row r="90" spans="2:51" x14ac:dyDescent="0.35">
      <c r="B90" s="127"/>
      <c r="C90" s="180"/>
      <c r="D90" s="177"/>
      <c r="E90" s="177"/>
      <c r="F90" s="177"/>
      <c r="G90" s="180"/>
      <c r="H90" s="180"/>
      <c r="I90" s="180"/>
      <c r="AS90" s="171"/>
      <c r="AT90" s="162"/>
      <c r="AU90" s="162"/>
      <c r="AV90" s="162"/>
      <c r="AW90" s="162"/>
      <c r="AX90" s="162"/>
    </row>
    <row r="91" spans="2:51" x14ac:dyDescent="0.35">
      <c r="B91" s="127"/>
      <c r="C91" s="173"/>
      <c r="D91" s="180"/>
      <c r="E91" s="180"/>
      <c r="F91" s="180"/>
      <c r="G91" s="177"/>
      <c r="H91" s="177"/>
      <c r="I91" s="177"/>
      <c r="AS91" s="171"/>
      <c r="AT91" s="162"/>
      <c r="AU91" s="162"/>
      <c r="AV91" s="162"/>
      <c r="AW91" s="162"/>
      <c r="AX91" s="162"/>
    </row>
    <row r="92" spans="2:51" x14ac:dyDescent="0.35">
      <c r="B92" s="127"/>
      <c r="C92" s="173"/>
      <c r="D92" s="177"/>
      <c r="E92" s="177"/>
      <c r="F92" s="177"/>
      <c r="G92" s="177"/>
      <c r="H92" s="177"/>
      <c r="I92" s="177"/>
      <c r="AS92" s="171"/>
      <c r="AT92" s="162"/>
      <c r="AU92" s="162"/>
      <c r="AV92" s="162"/>
      <c r="AW92" s="162"/>
      <c r="AX92" s="162"/>
    </row>
    <row r="93" spans="2:51" x14ac:dyDescent="0.35">
      <c r="B93" s="127"/>
      <c r="C93" s="173"/>
      <c r="D93" s="177"/>
      <c r="E93" s="177"/>
      <c r="F93" s="177"/>
      <c r="G93" s="180"/>
      <c r="H93" s="180"/>
      <c r="I93" s="180"/>
      <c r="AS93" s="171"/>
      <c r="AT93" s="162"/>
      <c r="AU93" s="162"/>
      <c r="AV93" s="162"/>
      <c r="AW93" s="162"/>
      <c r="AX93" s="162"/>
    </row>
    <row r="94" spans="2:51" x14ac:dyDescent="0.35">
      <c r="B94" s="127"/>
      <c r="C94" s="173"/>
      <c r="D94" s="180"/>
      <c r="E94" s="180"/>
      <c r="F94" s="180"/>
      <c r="G94" s="180"/>
      <c r="H94" s="180"/>
      <c r="I94" s="180"/>
      <c r="AS94" s="171"/>
      <c r="AT94" s="162"/>
      <c r="AU94" s="162"/>
      <c r="AV94" s="162"/>
      <c r="AW94" s="162"/>
      <c r="AX94" s="162"/>
      <c r="AY94" s="162"/>
    </row>
    <row r="95" spans="2:51" x14ac:dyDescent="0.35">
      <c r="B95" s="127"/>
      <c r="D95" s="180"/>
      <c r="E95" s="180"/>
      <c r="F95" s="180"/>
      <c r="AS95" s="171"/>
      <c r="AT95" s="162"/>
      <c r="AU95" s="162"/>
      <c r="AV95" s="162"/>
      <c r="AW95" s="162"/>
      <c r="AX95" s="162"/>
      <c r="AY95" s="162"/>
    </row>
    <row r="96" spans="2:51" x14ac:dyDescent="0.35">
      <c r="B96" s="127"/>
      <c r="AS96" s="171"/>
      <c r="AT96" s="162"/>
      <c r="AU96" s="162"/>
      <c r="AV96" s="162"/>
      <c r="AW96" s="162"/>
      <c r="AX96" s="162"/>
      <c r="AY96" s="162"/>
    </row>
    <row r="97" spans="45:51" x14ac:dyDescent="0.35">
      <c r="AS97" s="171"/>
      <c r="AT97" s="162"/>
      <c r="AU97" s="162"/>
      <c r="AV97" s="162"/>
      <c r="AW97" s="162"/>
      <c r="AX97" s="162"/>
      <c r="AY97" s="162"/>
    </row>
    <row r="98" spans="45:51" x14ac:dyDescent="0.35">
      <c r="AS98" s="171"/>
      <c r="AT98" s="162"/>
      <c r="AU98" s="162"/>
      <c r="AV98" s="162"/>
      <c r="AW98" s="162"/>
      <c r="AX98" s="162"/>
      <c r="AY98" s="162"/>
    </row>
    <row r="99" spans="45:51" x14ac:dyDescent="0.35">
      <c r="AS99" s="171"/>
      <c r="AT99" s="162"/>
      <c r="AU99" s="162"/>
      <c r="AV99" s="162"/>
      <c r="AW99" s="162"/>
      <c r="AX99" s="162"/>
      <c r="AY99" s="162"/>
    </row>
    <row r="100" spans="45:51" x14ac:dyDescent="0.35">
      <c r="AY100" s="162"/>
    </row>
    <row r="101" spans="45:51" x14ac:dyDescent="0.35">
      <c r="AY101" s="162"/>
    </row>
    <row r="102" spans="45:51" x14ac:dyDescent="0.35">
      <c r="AY102" s="162"/>
    </row>
    <row r="103" spans="45:51" x14ac:dyDescent="0.35">
      <c r="AY103" s="162"/>
    </row>
    <row r="104" spans="45:51" x14ac:dyDescent="0.35">
      <c r="AY104" s="162"/>
    </row>
    <row r="105" spans="45:51" x14ac:dyDescent="0.35">
      <c r="AY105" s="162"/>
    </row>
    <row r="106" spans="45:51" x14ac:dyDescent="0.35">
      <c r="AY106" s="162"/>
    </row>
    <row r="107" spans="45:51" x14ac:dyDescent="0.35">
      <c r="AY107" s="162"/>
    </row>
    <row r="108" spans="45:51" x14ac:dyDescent="0.35">
      <c r="AY108" s="162"/>
    </row>
    <row r="109" spans="45:51" x14ac:dyDescent="0.35">
      <c r="AY109" s="162"/>
    </row>
    <row r="110" spans="45:51" x14ac:dyDescent="0.35">
      <c r="AY110" s="162"/>
    </row>
    <row r="111" spans="45:51" x14ac:dyDescent="0.35">
      <c r="AY111" s="162"/>
    </row>
    <row r="112" spans="45:51" x14ac:dyDescent="0.35">
      <c r="AY112" s="162"/>
    </row>
    <row r="113" spans="45:51" x14ac:dyDescent="0.35">
      <c r="AS113" s="163"/>
      <c r="AT113" s="162"/>
      <c r="AU113" s="162"/>
      <c r="AV113" s="162"/>
      <c r="AW113" s="162"/>
      <c r="AX113" s="162"/>
      <c r="AY113" s="162"/>
    </row>
    <row r="114" spans="45:51" x14ac:dyDescent="0.35">
      <c r="AY114" s="162"/>
    </row>
    <row r="128" spans="45:51" x14ac:dyDescent="0.35">
      <c r="AS128" s="162"/>
      <c r="AT128" s="162"/>
      <c r="AU128" s="162"/>
      <c r="AV128" s="162"/>
      <c r="AW128" s="162"/>
      <c r="AX128" s="162"/>
      <c r="AY128" s="162"/>
    </row>
  </sheetData>
  <protectedRanges>
    <protectedRange sqref="B92:B96 N85:R87 C91:C94 J85:J86 J88:R89 S87:S88 S84:T86 D91:F92 D94:F95 G90:I91 G93:I94" name="Range2_6_1_1"/>
    <protectedRange sqref="K85:M86 J87:M87 E93:F93 G92:I92" name="Range2_2_2_1_1"/>
    <protectedRange sqref="D93" name="Range2_1_1_1_1_2_1_1"/>
    <protectedRange sqref="N72:R72 N75:R84 B82:B91 T51:T61 B61:B79 S74:T83 S62:T71 T43:T46 S40:T42 B40:B42" name="Range2_12_5_1_1"/>
    <protectedRange sqref="N10 L10 L6 D6 D8 AD8 AF8 O8:U8 AJ8:AR8 AF10 AR11:AR34 N11:P11 L24:N31 E23:E34 G23:G34 R11:AG11 E11:G22 N32:U34 V12:V34 W12:W16 N12:N23 O12:P31 R12:U31 X12:AG34" name="Range1_16_3_1_1"/>
    <protectedRange sqref="I77 I80:I89 J75:M84 J72:M72 E86:F90 G85:H89" name="Range2_2_12_2_1_1"/>
    <protectedRange sqref="C88" name="Range2_2_1_10_3_1_1"/>
    <protectedRange sqref="L16:M23" name="Range1_1_1_1_10_1_1_1"/>
    <protectedRange sqref="L32:M34" name="Range1_1_10_1_1_1"/>
    <protectedRange sqref="D86:D90" name="Range2_1_1_1_1_11_2_1_1"/>
    <protectedRange sqref="K11:L15 K16:K34 I11:I15 I16:J24 I25:I34 J25" name="Range1_1_2_1_10_2_1_1"/>
    <protectedRange sqref="M11:M15" name="Range1_2_1_2_1_10_1_1_1"/>
    <protectedRange sqref="G77:H77 G80:H84 E78:F78 E81:F85" name="Range2_2_2_9_2_1_1"/>
    <protectedRange sqref="D78 D81:D85" name="Range2_1_1_1_1_1_9_2_1_1"/>
    <protectedRange sqref="Q10:Q31" name="Range1_17_1_1_1"/>
    <protectedRange sqref="AG10" name="Range1_18_1_1_1"/>
    <protectedRange sqref="C90 C81 C79" name="Range2_4_1_1_1"/>
    <protectedRange sqref="AS16:AS26" name="Range1_1_1_1"/>
    <protectedRange sqref="P3:U5" name="Range1_16_1_1_1_1"/>
    <protectedRange sqref="C89 C82:C87 C77 C80" name="Range2_1_3_1_1"/>
    <protectedRange sqref="H11:H34" name="Range1_1_1_1_1_1_1"/>
    <protectedRange sqref="B80:B81 J73:R74 S72:AX73 D79:F80 G78:I79" name="Range2_2_1_10_1_1_1_2"/>
    <protectedRange sqref="C78" name="Range2_2_1_10_2_1_1_1"/>
    <protectedRange sqref="N63:R71 G74:H74 D75:F75 N40:R42" name="Range2_12_1_6_1_1"/>
    <protectedRange sqref="I59:I62 E40:M42 D69:F71 I68:I71 I74:I76 J63:M71 G75:H76 G68:H70 E76:F77 C42" name="Range2_2_12_1_7_1_1"/>
    <protectedRange sqref="C40:D40 D41:D42" name="Range2_3_2_1_3_1_1_2_10_1_1_1_1"/>
    <protectedRange sqref="D76:D77 C41" name="Range2_1_1_1_1_11_1_2_1_1"/>
    <protectedRange sqref="E72:F72 G71:H71" name="Range2_2_2_9_1_1_1_1"/>
    <protectedRange sqref="D72" name="Range2_1_1_1_1_1_9_1_1_1_1"/>
    <protectedRange sqref="C76 C71 C68 C65" name="Range2_1_1_2_1_1"/>
    <protectedRange sqref="C69 C66" name="Range2_1_4_1_1_1"/>
    <protectedRange sqref="C75 C62" name="Range2_1_2_2_1_1"/>
    <protectedRange sqref="C74" name="Range2_3_2_1_1"/>
    <protectedRange sqref="S59:S61" name="Range2_12_2_1_1_1"/>
    <protectedRange sqref="N59:R62" name="Range2_12_1_1_1_1_1"/>
    <protectedRange sqref="J59:M62 D64:F68 G63:I67" name="Range2_2_12_1_1_1_1_1"/>
    <protectedRange sqref="C70 C67 C64" name="Range2_1_4_2_1_1_1"/>
    <protectedRange sqref="D60:F63 G59:H62" name="Range2_2_12_1_2_2_1_1"/>
    <protectedRange sqref="C72:C73" name="Range2_5_1_1_1"/>
    <protectedRange sqref="E73:F74 G72:I73" name="Range2_2_1_1_1_1"/>
    <protectedRange sqref="D73:D74" name="Range2_1_1_1_1_1_1_1_1"/>
    <protectedRange sqref="C59:C61" name="Range2_1_1_1_2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D59:F59" name="Range2_2_12_1_2_1_1_1_1"/>
    <protectedRange sqref="AY87:AY88" name="Range2_2_1_10_1_1_1_1_1"/>
    <protectedRange sqref="S43:S46" name="Range2_12_5_1_1_3"/>
    <protectedRange sqref="N43:R46" name="Range2_12_1_6_1_1_3"/>
    <protectedRange sqref="I43:M46" name="Range2_2_12_1_7_1_1_4"/>
    <protectedRange sqref="C43:H46" name="Range2_2_12_1_7_1_1_1_2"/>
    <protectedRange sqref="B43:B45" name="Range2_12_5_1_1_1_2_2"/>
    <protectedRange sqref="B46" name="Range2_12_5_1_1_1_3_1"/>
    <protectedRange sqref="W33:W34" name="Range1_16_3_1_1_2"/>
    <protectedRange sqref="T49:T50 S47:T48" name="Range2_12_5_1_1_4"/>
    <protectedRange sqref="N47:R47" name="Range2_12_1_6_1_1_2"/>
    <protectedRange sqref="K47:M47" name="Range2_2_12_1_7_1_1_2"/>
    <protectedRange sqref="Q48:R48" name="Range2_12_1_5_1_1_1_1"/>
    <protectedRange sqref="N48:P48" name="Range2_12_1_2_2_1_1_1_1"/>
    <protectedRange sqref="K48:M48" name="Range2_2_12_1_4_2_1_1_1_1"/>
    <protectedRange sqref="G48:H48" name="Range2_2_12_1_3_1_1_1_1_1_4_1"/>
    <protectedRange sqref="C48:F48 I47:J47" name="Range2_2_12_1_7_1_1_3_1"/>
    <protectedRange sqref="I48:J48 H47" name="Range2_2_12_1_4_2_1_1_1_2_1"/>
    <protectedRange sqref="C47:G47" name="Range2_2_12_1_3_1_1_1_1_1_1_1"/>
    <protectedRange sqref="S49:S50" name="Range2_12_5_1_1_2_3"/>
    <protectedRange sqref="Q49:R49" name="Range2_12_1_6_1_1_1_1_2"/>
    <protectedRange sqref="N49:P49" name="Range2_12_1_2_3_1_1_1_1_2"/>
    <protectedRange sqref="I49:M49" name="Range2_2_12_1_4_3_1_1_1_1_2"/>
    <protectedRange sqref="D49:H49" name="Range2_2_12_1_3_1_2_1_1_1_1_2"/>
    <protectedRange sqref="Q50:R50" name="Range2_12_1_6_1_1_1_2_2"/>
    <protectedRange sqref="N50:P50" name="Range2_12_1_2_3_1_1_1_2_2"/>
    <protectedRange sqref="J50:M50" name="Range2_2_12_1_4_3_1_1_1_3_2"/>
    <protectedRange sqref="D50:E50" name="Range2_2_12_1_3_1_2_1_1_1_2_1_2"/>
    <protectedRange sqref="I50" name="Range2_2_12_1_4_2_1_1_1_4_1_2_1_1"/>
    <protectedRange sqref="F50:H50" name="Range2_2_12_1_3_1_1_1_1_1_4_1_2_1_2"/>
    <protectedRange sqref="S51:S52" name="Range2_12_4_1_1_1_4"/>
    <protectedRange sqref="Q51:R52" name="Range2_12_1_6_1_1_1_2_3"/>
    <protectedRange sqref="N51:P52" name="Range2_12_1_2_3_1_1_1_2_3"/>
    <protectedRange sqref="J51:M52" name="Range2_2_12_1_4_3_1_1_1_3_3"/>
    <protectedRange sqref="B59:B60" name="Range2_12_5_1_1_2_2_1_3"/>
    <protectedRange sqref="I51:I52" name="Range2_2_12_1_4_3_1_1_1_2_1_2"/>
    <protectedRange sqref="D51:E52 G51:H52" name="Range2_2_12_1_3_1_2_1_1_1_2_1_3"/>
    <protectedRange sqref="F51:F52" name="Range2_2_12_1_3_1_2_1_1_1_1_1_2"/>
    <protectedRange sqref="W17:W32" name="Range1_16_3_1_1_2_1"/>
    <protectedRange sqref="B49" name="Range2_12_5_1_1_1_2_1_1"/>
    <protectedRange sqref="B50" name="Range2_12_5_1_1_2_2_2_1"/>
    <protectedRange sqref="B52" name="Range2_12_5_1_1_2_2_1_2_1"/>
    <protectedRange sqref="I58" name="Range2_2_12_1_7_1_1_1_1"/>
    <protectedRange sqref="S58" name="Range2_12_2_1_1_1_1_1"/>
    <protectedRange sqref="N58:R58" name="Range2_12_1_1_1_1_1_1_1"/>
    <protectedRange sqref="J58:M58" name="Range2_2_12_1_1_1_1_1_1_1"/>
    <protectedRange sqref="G58:H58" name="Range2_2_12_1_2_2_1_1_1_1"/>
    <protectedRange sqref="C58" name="Range2_1_1_1_2_1_1_1_1"/>
    <protectedRange sqref="D58:F58" name="Range2_2_12_1_2_1_1_1_1_1_1"/>
    <protectedRange sqref="S54:S57" name="Range2_12_5_1_1_5_1_1"/>
    <protectedRange sqref="N56:R57" name="Range2_12_1_6_1_1_4_1_1"/>
    <protectedRange sqref="J56:M57" name="Range2_2_12_1_7_1_1_6_1_1"/>
    <protectedRange sqref="S53" name="Range2_12_4_1_1_1_4_1_1"/>
    <protectedRange sqref="I57" name="Range2_2_12_1_7_1_1_5_1_1_1"/>
    <protectedRange sqref="G57:H57" name="Range2_2_12_1_3_3_1_1_1_1_1_1"/>
    <protectedRange sqref="I56" name="Range2_2_12_1_4_3_1_1_1_5_1_1"/>
    <protectedRange sqref="D57:F57 G56:H56" name="Range2_2_12_1_3_1_2_1_1_1_2_1_1"/>
    <protectedRange sqref="Q55:R55" name="Range2_12_1_4_1_1_1_1_1_1_1"/>
    <protectedRange sqref="N55:P55" name="Range2_12_1_2_1_1_1_1_1_1_1_1"/>
    <protectedRange sqref="J55:M55" name="Range2_2_12_1_4_1_1_1_1_1_1_1_1"/>
    <protectedRange sqref="B56" name="Range2_12_5_1_1_2_1_4_1_1"/>
    <protectedRange sqref="Q53:R54" name="Range2_12_1_6_1_1_1_2_3_1_1"/>
    <protectedRange sqref="N53:P54" name="Range2_12_1_2_3_1_1_1_2_3_1_1"/>
    <protectedRange sqref="I55 J53:M54" name="Range2_2_12_1_4_3_1_1_1_3_3_1_1"/>
    <protectedRange sqref="D56:F56 G55:H55" name="Range2_2_12_1_3_1_2_1_1_1_3_1_1_1"/>
    <protectedRange sqref="B55 B57:B58 B53" name="Range2_12_5_1_1_2_2_1_3_1_1"/>
    <protectedRange sqref="I54" name="Range2_2_12_1_7_1_1_5_2_1_1_1_1"/>
    <protectedRange sqref="D55:F55 G54:H54" name="Range2_2_12_1_3_3_1_1_1_2_1_1_1_1"/>
    <protectedRange sqref="I53" name="Range2_2_12_1_4_3_1_1_1_2_1_2_1_1"/>
    <protectedRange sqref="D53:E53 F53:F54 G53:H53" name="Range2_2_12_1_3_1_2_1_1_1_2_1_3_1_1"/>
    <protectedRange sqref="D54:E54" name="Range2_2_12_1_3_1_1_1_1_1_4_1_2_1_3_1_1"/>
    <protectedRange sqref="B54" name="Range2_12_5_1_1_2_1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19" priority="5" operator="containsText" text="N/A">
      <formula>NOT(ISERROR(SEARCH("N/A",X11)))</formula>
    </cfRule>
    <cfRule type="cellIs" dxfId="518" priority="23" operator="equal">
      <formula>0</formula>
    </cfRule>
  </conditionalFormatting>
  <conditionalFormatting sqref="X11:AE34">
    <cfRule type="cellIs" dxfId="517" priority="22" operator="greaterThanOrEqual">
      <formula>1185</formula>
    </cfRule>
  </conditionalFormatting>
  <conditionalFormatting sqref="X11:AE34">
    <cfRule type="cellIs" dxfId="516" priority="21" operator="between">
      <formula>0.1</formula>
      <formula>1184</formula>
    </cfRule>
  </conditionalFormatting>
  <conditionalFormatting sqref="X8">
    <cfRule type="cellIs" dxfId="515" priority="20" operator="equal">
      <formula>0</formula>
    </cfRule>
  </conditionalFormatting>
  <conditionalFormatting sqref="X8">
    <cfRule type="cellIs" dxfId="514" priority="19" operator="greaterThan">
      <formula>1179</formula>
    </cfRule>
  </conditionalFormatting>
  <conditionalFormatting sqref="X8">
    <cfRule type="cellIs" dxfId="513" priority="18" operator="greaterThan">
      <formula>99</formula>
    </cfRule>
  </conditionalFormatting>
  <conditionalFormatting sqref="X8">
    <cfRule type="cellIs" dxfId="512" priority="17" operator="greaterThan">
      <formula>0.99</formula>
    </cfRule>
  </conditionalFormatting>
  <conditionalFormatting sqref="AB8">
    <cfRule type="cellIs" dxfId="511" priority="16" operator="equal">
      <formula>0</formula>
    </cfRule>
  </conditionalFormatting>
  <conditionalFormatting sqref="AB8">
    <cfRule type="cellIs" dxfId="510" priority="15" operator="greaterThan">
      <formula>1179</formula>
    </cfRule>
  </conditionalFormatting>
  <conditionalFormatting sqref="AB8">
    <cfRule type="cellIs" dxfId="509" priority="14" operator="greaterThan">
      <formula>99</formula>
    </cfRule>
  </conditionalFormatting>
  <conditionalFormatting sqref="AB8">
    <cfRule type="cellIs" dxfId="508" priority="13" operator="greaterThan">
      <formula>0.99</formula>
    </cfRule>
  </conditionalFormatting>
  <conditionalFormatting sqref="AJ11:AO11 AO34:AP34 AQ11:AQ34 AO12:AO33 AJ12:AN34">
    <cfRule type="cellIs" dxfId="507" priority="12" operator="equal">
      <formula>0</formula>
    </cfRule>
  </conditionalFormatting>
  <conditionalFormatting sqref="AJ11:AO11 AO34:AP34 AQ11:AQ34 AO12:AO33 AJ12:AN34">
    <cfRule type="cellIs" dxfId="506" priority="11" operator="greaterThan">
      <formula>1179</formula>
    </cfRule>
  </conditionalFormatting>
  <conditionalFormatting sqref="AJ11:AO11 AO34:AP34 AQ11:AQ34 AO12:AO33 AJ12:AN34">
    <cfRule type="cellIs" dxfId="505" priority="10" operator="greaterThan">
      <formula>99</formula>
    </cfRule>
  </conditionalFormatting>
  <conditionalFormatting sqref="AJ11:AO11 AO34:AP34 AQ11:AQ34 AO12:AO33 AJ12:AN34">
    <cfRule type="cellIs" dxfId="504" priority="9" operator="greaterThan">
      <formula>0.99</formula>
    </cfRule>
  </conditionalFormatting>
  <conditionalFormatting sqref="AI11:AI34">
    <cfRule type="cellIs" dxfId="503" priority="8" operator="greaterThan">
      <formula>$AI$8</formula>
    </cfRule>
  </conditionalFormatting>
  <conditionalFormatting sqref="AH11:AH34">
    <cfRule type="cellIs" dxfId="502" priority="6" operator="greaterThan">
      <formula>$AH$8</formula>
    </cfRule>
    <cfRule type="cellIs" dxfId="501" priority="7" operator="greaterThan">
      <formula>$AH$8</formula>
    </cfRule>
  </conditionalFormatting>
  <conditionalFormatting sqref="AP11:AP33">
    <cfRule type="cellIs" dxfId="500" priority="4" operator="equal">
      <formula>0</formula>
    </cfRule>
  </conditionalFormatting>
  <conditionalFormatting sqref="AP11:AP33">
    <cfRule type="cellIs" dxfId="499" priority="3" operator="greaterThan">
      <formula>1179</formula>
    </cfRule>
  </conditionalFormatting>
  <conditionalFormatting sqref="AP11:AP33">
    <cfRule type="cellIs" dxfId="498" priority="2" operator="greaterThan">
      <formula>99</formula>
    </cfRule>
  </conditionalFormatting>
  <conditionalFormatting sqref="AP11:AP33">
    <cfRule type="cellIs" dxfId="497" priority="1" operator="greaterThan">
      <formula>0.99</formula>
    </cfRule>
  </conditionalFormatting>
  <dataValidations count="4">
    <dataValidation type="list" allowBlank="1" showInputMessage="1" showErrorMessage="1" sqref="AP8:AQ8 N10 L10 D8 O8:T8" xr:uid="{00000000-0002-0000-0B00-000000000000}">
      <formula1>#REF!</formula1>
    </dataValidation>
    <dataValidation type="list" allowBlank="1" showInputMessage="1" showErrorMessage="1" sqref="P3:P5" xr:uid="{00000000-0002-0000-0B00-000001000000}">
      <formula1>$AY$10:$AY$40</formula1>
    </dataValidation>
    <dataValidation type="list" allowBlank="1" showInputMessage="1" showErrorMessage="1" sqref="H11:H34" xr:uid="{00000000-0002-0000-0B00-000002000000}">
      <formula1>$AV$10:$AV$19</formula1>
    </dataValidation>
    <dataValidation type="list" allowBlank="1" showInputMessage="1" showErrorMessage="1" sqref="AV31:AW31" xr:uid="{00000000-0002-0000-0B00-000003000000}">
      <formula1>$AV$24:$AV$28</formula1>
    </dataValidation>
  </dataValidations>
  <hyperlinks>
    <hyperlink ref="H9:H10" location="'1'!AH8" display="Plant Status" xr:uid="{00000000-0004-0000-0B00-000000000000}"/>
  </hyperlinks>
  <pageMargins left="0.7" right="0.7" top="0.75" bottom="0.75" header="0.3" footer="0.3"/>
  <pageSetup paperSize="9" orientation="portrait" horizontalDpi="4294967293" verticalDpi="0" r:id="rId1"/>
  <ignoredErrors>
    <ignoredError sqref="AI28 AI29:AI30" evalErro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2:AY127"/>
  <sheetViews>
    <sheetView showGridLines="0" topLeftCell="A25" zoomScaleNormal="100" workbookViewId="0">
      <selection activeCell="A48" sqref="A48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140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49" t="s">
        <v>11</v>
      </c>
      <c r="I7" s="248" t="s">
        <v>12</v>
      </c>
      <c r="J7" s="248" t="s">
        <v>13</v>
      </c>
      <c r="K7" s="248" t="s">
        <v>14</v>
      </c>
      <c r="L7" s="15"/>
      <c r="M7" s="15"/>
      <c r="N7" s="15"/>
      <c r="O7" s="249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48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48" t="s">
        <v>23</v>
      </c>
      <c r="AG7" s="248" t="s">
        <v>24</v>
      </c>
      <c r="AH7" s="248" t="s">
        <v>25</v>
      </c>
      <c r="AI7" s="248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48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41864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25490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48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46" t="s">
        <v>52</v>
      </c>
      <c r="V9" s="246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44" t="s">
        <v>56</v>
      </c>
      <c r="AG9" s="244" t="s">
        <v>57</v>
      </c>
      <c r="AH9" s="341" t="s">
        <v>58</v>
      </c>
      <c r="AI9" s="357" t="s">
        <v>59</v>
      </c>
      <c r="AJ9" s="246" t="s">
        <v>60</v>
      </c>
      <c r="AK9" s="246" t="s">
        <v>61</v>
      </c>
      <c r="AL9" s="246" t="s">
        <v>62</v>
      </c>
      <c r="AM9" s="246" t="s">
        <v>63</v>
      </c>
      <c r="AN9" s="246" t="s">
        <v>64</v>
      </c>
      <c r="AO9" s="246" t="s">
        <v>65</v>
      </c>
      <c r="AP9" s="246" t="s">
        <v>66</v>
      </c>
      <c r="AQ9" s="359" t="s">
        <v>67</v>
      </c>
      <c r="AR9" s="246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46" t="s">
        <v>73</v>
      </c>
      <c r="C10" s="246" t="s">
        <v>74</v>
      </c>
      <c r="D10" s="246" t="s">
        <v>75</v>
      </c>
      <c r="E10" s="246" t="s">
        <v>76</v>
      </c>
      <c r="F10" s="246" t="s">
        <v>75</v>
      </c>
      <c r="G10" s="246" t="s">
        <v>76</v>
      </c>
      <c r="H10" s="368"/>
      <c r="I10" s="246" t="s">
        <v>76</v>
      </c>
      <c r="J10" s="246" t="s">
        <v>76</v>
      </c>
      <c r="K10" s="246" t="s">
        <v>76</v>
      </c>
      <c r="L10" s="31" t="s">
        <v>30</v>
      </c>
      <c r="M10" s="369"/>
      <c r="N10" s="31" t="s">
        <v>30</v>
      </c>
      <c r="O10" s="360"/>
      <c r="P10" s="360"/>
      <c r="Q10" s="3">
        <v>2666490</v>
      </c>
      <c r="R10" s="350"/>
      <c r="S10" s="351"/>
      <c r="T10" s="352"/>
      <c r="U10" s="246" t="s">
        <v>76</v>
      </c>
      <c r="V10" s="246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30049398</v>
      </c>
      <c r="AH10" s="341"/>
      <c r="AI10" s="358"/>
      <c r="AJ10" s="246" t="s">
        <v>85</v>
      </c>
      <c r="AK10" s="246" t="s">
        <v>85</v>
      </c>
      <c r="AL10" s="246" t="s">
        <v>85</v>
      </c>
      <c r="AM10" s="246" t="s">
        <v>85</v>
      </c>
      <c r="AN10" s="246" t="s">
        <v>85</v>
      </c>
      <c r="AO10" s="246" t="s">
        <v>85</v>
      </c>
      <c r="AP10" s="2">
        <v>6593224</v>
      </c>
      <c r="AQ10" s="360"/>
      <c r="AR10" s="247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13</v>
      </c>
      <c r="E11" s="46">
        <f>D11/1.42</f>
        <v>9.1549295774647899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120</v>
      </c>
      <c r="P11" s="52">
        <v>95</v>
      </c>
      <c r="Q11" s="53">
        <v>2670524</v>
      </c>
      <c r="R11" s="53">
        <f t="shared" ref="R11:R34" si="0">Q11-Q10</f>
        <v>4034</v>
      </c>
      <c r="S11" s="54">
        <f>R11*24/1000</f>
        <v>96.816000000000003</v>
      </c>
      <c r="T11" s="54">
        <f>R11/1000</f>
        <v>4.0339999999999998</v>
      </c>
      <c r="U11" s="55">
        <v>5</v>
      </c>
      <c r="V11" s="55">
        <f>U11</f>
        <v>5</v>
      </c>
      <c r="W11" s="174" t="s">
        <v>136</v>
      </c>
      <c r="X11" s="166">
        <v>0</v>
      </c>
      <c r="Y11" s="166">
        <v>0</v>
      </c>
      <c r="Z11" s="166">
        <v>1026</v>
      </c>
      <c r="AA11" s="166">
        <v>0</v>
      </c>
      <c r="AB11" s="166">
        <v>1109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30050054</v>
      </c>
      <c r="AH11" s="60">
        <f>IF(ISBLANK(AG11),"-",AG11-AG10)</f>
        <v>656</v>
      </c>
      <c r="AI11" s="61">
        <f>AH11/T11</f>
        <v>162.61774913237483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6594276</v>
      </c>
      <c r="AQ11" s="166">
        <f t="shared" ref="AQ11:AQ34" si="1">AP11-AP10</f>
        <v>1052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15</v>
      </c>
      <c r="E12" s="46">
        <f t="shared" ref="E12:E34" si="2">D12/1.42</f>
        <v>10.563380281690142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125</v>
      </c>
      <c r="P12" s="52">
        <v>96</v>
      </c>
      <c r="Q12" s="53">
        <v>2674579</v>
      </c>
      <c r="R12" s="53">
        <f t="shared" si="0"/>
        <v>4055</v>
      </c>
      <c r="S12" s="54">
        <f t="shared" ref="S12:S34" si="5">R12*24/1000</f>
        <v>97.32</v>
      </c>
      <c r="T12" s="54">
        <f t="shared" ref="T12:T34" si="6">R12/1000</f>
        <v>4.0549999999999997</v>
      </c>
      <c r="U12" s="55">
        <v>6.1</v>
      </c>
      <c r="V12" s="55">
        <f t="shared" ref="V12:V34" si="7">U12</f>
        <v>6.1</v>
      </c>
      <c r="W12" s="174" t="s">
        <v>136</v>
      </c>
      <c r="X12" s="166">
        <v>0</v>
      </c>
      <c r="Y12" s="166">
        <v>0</v>
      </c>
      <c r="Z12" s="166">
        <v>976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30050710</v>
      </c>
      <c r="AH12" s="60">
        <f t="shared" ref="AH12:AH34" si="8">IF(ISBLANK(AG12),"-",AG12-AG11)</f>
        <v>656</v>
      </c>
      <c r="AI12" s="61">
        <f t="shared" ref="AI12:AI34" si="9">AH12/T12</f>
        <v>161.77558569667079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6595328</v>
      </c>
      <c r="AQ12" s="166">
        <f t="shared" si="1"/>
        <v>1052</v>
      </c>
      <c r="AR12" s="65">
        <v>0.93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13</v>
      </c>
      <c r="E13" s="46">
        <f t="shared" si="2"/>
        <v>9.1549295774647899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123</v>
      </c>
      <c r="P13" s="52">
        <v>91</v>
      </c>
      <c r="Q13" s="53">
        <v>2678487</v>
      </c>
      <c r="R13" s="53">
        <f t="shared" si="0"/>
        <v>3908</v>
      </c>
      <c r="S13" s="54">
        <f t="shared" si="5"/>
        <v>93.792000000000002</v>
      </c>
      <c r="T13" s="54">
        <f t="shared" si="6"/>
        <v>3.9079999999999999</v>
      </c>
      <c r="U13" s="55">
        <v>7.2</v>
      </c>
      <c r="V13" s="55">
        <f t="shared" si="7"/>
        <v>7.2</v>
      </c>
      <c r="W13" s="174" t="s">
        <v>136</v>
      </c>
      <c r="X13" s="166">
        <v>0</v>
      </c>
      <c r="Y13" s="166">
        <v>0</v>
      </c>
      <c r="Z13" s="166">
        <v>969</v>
      </c>
      <c r="AA13" s="166">
        <v>0</v>
      </c>
      <c r="AB13" s="166">
        <v>1110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30051330</v>
      </c>
      <c r="AH13" s="60">
        <f t="shared" si="8"/>
        <v>620</v>
      </c>
      <c r="AI13" s="61">
        <f t="shared" si="9"/>
        <v>158.64892528147391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6596673</v>
      </c>
      <c r="AQ13" s="166">
        <f t="shared" si="1"/>
        <v>1345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16</v>
      </c>
      <c r="E14" s="46">
        <f t="shared" si="2"/>
        <v>11.267605633802818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128</v>
      </c>
      <c r="P14" s="52">
        <v>91</v>
      </c>
      <c r="Q14" s="53">
        <v>2682415</v>
      </c>
      <c r="R14" s="53">
        <f t="shared" si="0"/>
        <v>3928</v>
      </c>
      <c r="S14" s="54">
        <f t="shared" si="5"/>
        <v>94.272000000000006</v>
      </c>
      <c r="T14" s="54">
        <f t="shared" si="6"/>
        <v>3.9279999999999999</v>
      </c>
      <c r="U14" s="55">
        <v>8.9</v>
      </c>
      <c r="V14" s="55">
        <f>U14</f>
        <v>8.9</v>
      </c>
      <c r="W14" s="174" t="s">
        <v>136</v>
      </c>
      <c r="X14" s="166">
        <v>0</v>
      </c>
      <c r="Y14" s="166">
        <v>0</v>
      </c>
      <c r="Z14" s="166">
        <v>962</v>
      </c>
      <c r="AA14" s="166">
        <v>0</v>
      </c>
      <c r="AB14" s="166">
        <v>1109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30051960</v>
      </c>
      <c r="AH14" s="60">
        <f t="shared" si="8"/>
        <v>630</v>
      </c>
      <c r="AI14" s="61">
        <f t="shared" si="9"/>
        <v>160.38696537678209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6598018</v>
      </c>
      <c r="AQ14" s="166">
        <f t="shared" si="1"/>
        <v>1345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29</v>
      </c>
      <c r="E15" s="46">
        <f t="shared" si="2"/>
        <v>20.422535211267608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107</v>
      </c>
      <c r="P15" s="52">
        <v>104</v>
      </c>
      <c r="Q15" s="53">
        <v>2686505</v>
      </c>
      <c r="R15" s="53">
        <f t="shared" si="0"/>
        <v>4090</v>
      </c>
      <c r="S15" s="54">
        <f t="shared" si="5"/>
        <v>98.16</v>
      </c>
      <c r="T15" s="54">
        <f t="shared" si="6"/>
        <v>4.09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984</v>
      </c>
      <c r="AA15" s="166">
        <v>0</v>
      </c>
      <c r="AB15" s="166">
        <v>1108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30052550</v>
      </c>
      <c r="AH15" s="60">
        <f t="shared" si="8"/>
        <v>590</v>
      </c>
      <c r="AI15" s="61">
        <f t="shared" si="9"/>
        <v>144.25427872860635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6598536</v>
      </c>
      <c r="AQ15" s="166">
        <f t="shared" si="1"/>
        <v>518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13</v>
      </c>
      <c r="E16" s="46">
        <f t="shared" si="2"/>
        <v>9.1549295774647899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125</v>
      </c>
      <c r="P16" s="52">
        <v>120</v>
      </c>
      <c r="Q16" s="53">
        <v>2691407</v>
      </c>
      <c r="R16" s="53">
        <f t="shared" si="0"/>
        <v>4902</v>
      </c>
      <c r="S16" s="54">
        <f t="shared" si="5"/>
        <v>117.648</v>
      </c>
      <c r="T16" s="54">
        <f t="shared" si="6"/>
        <v>4.9020000000000001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1168</v>
      </c>
      <c r="AA16" s="166">
        <v>0</v>
      </c>
      <c r="AB16" s="166">
        <v>1199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30053354</v>
      </c>
      <c r="AH16" s="60">
        <f t="shared" si="8"/>
        <v>804</v>
      </c>
      <c r="AI16" s="61">
        <f t="shared" si="9"/>
        <v>164.01468788249693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6598536</v>
      </c>
      <c r="AQ16" s="166">
        <f t="shared" si="1"/>
        <v>0</v>
      </c>
      <c r="AR16" s="65">
        <v>1.02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12</v>
      </c>
      <c r="E17" s="46">
        <f t="shared" si="2"/>
        <v>8.4507042253521139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141</v>
      </c>
      <c r="P17" s="52">
        <v>144</v>
      </c>
      <c r="Q17" s="53">
        <v>2697268</v>
      </c>
      <c r="R17" s="53">
        <f t="shared" si="0"/>
        <v>5861</v>
      </c>
      <c r="S17" s="54">
        <f t="shared" si="5"/>
        <v>140.66399999999999</v>
      </c>
      <c r="T17" s="54">
        <f t="shared" si="6"/>
        <v>5.8609999999999998</v>
      </c>
      <c r="U17" s="55">
        <v>9.1</v>
      </c>
      <c r="V17" s="55">
        <f t="shared" si="7"/>
        <v>9.1</v>
      </c>
      <c r="W17" s="174" t="s">
        <v>146</v>
      </c>
      <c r="X17" s="166">
        <v>0</v>
      </c>
      <c r="Y17" s="166">
        <v>1007</v>
      </c>
      <c r="Z17" s="166">
        <v>1195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30054658</v>
      </c>
      <c r="AH17" s="60">
        <f t="shared" si="8"/>
        <v>1304</v>
      </c>
      <c r="AI17" s="61">
        <f t="shared" si="9"/>
        <v>222.48763009725303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6598536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10</v>
      </c>
      <c r="E18" s="46">
        <f t="shared" si="2"/>
        <v>7.042253521126761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138</v>
      </c>
      <c r="P18" s="52">
        <v>142</v>
      </c>
      <c r="Q18" s="53">
        <v>2703472</v>
      </c>
      <c r="R18" s="53">
        <f t="shared" si="0"/>
        <v>6204</v>
      </c>
      <c r="S18" s="54">
        <f t="shared" si="5"/>
        <v>148.89599999999999</v>
      </c>
      <c r="T18" s="54">
        <f t="shared" si="6"/>
        <v>6.2039999999999997</v>
      </c>
      <c r="U18" s="55">
        <v>8.8000000000000007</v>
      </c>
      <c r="V18" s="55">
        <f t="shared" si="7"/>
        <v>8.8000000000000007</v>
      </c>
      <c r="W18" s="174" t="s">
        <v>146</v>
      </c>
      <c r="X18" s="166">
        <v>0</v>
      </c>
      <c r="Y18" s="166">
        <v>1023</v>
      </c>
      <c r="Z18" s="166">
        <v>1195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30056038</v>
      </c>
      <c r="AH18" s="60">
        <f t="shared" si="8"/>
        <v>1380</v>
      </c>
      <c r="AI18" s="61">
        <f t="shared" si="9"/>
        <v>222.43713733075435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6598536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11</v>
      </c>
      <c r="E19" s="46">
        <f t="shared" si="2"/>
        <v>7.746478873239437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137</v>
      </c>
      <c r="P19" s="52">
        <v>144</v>
      </c>
      <c r="Q19" s="53">
        <v>2709532</v>
      </c>
      <c r="R19" s="53">
        <f t="shared" si="0"/>
        <v>6060</v>
      </c>
      <c r="S19" s="54">
        <f t="shared" si="5"/>
        <v>145.44</v>
      </c>
      <c r="T19" s="54">
        <f t="shared" si="6"/>
        <v>6.06</v>
      </c>
      <c r="U19" s="55">
        <v>8.1999999999999993</v>
      </c>
      <c r="V19" s="55">
        <f t="shared" si="7"/>
        <v>8.1999999999999993</v>
      </c>
      <c r="W19" s="174" t="s">
        <v>146</v>
      </c>
      <c r="X19" s="166">
        <v>0</v>
      </c>
      <c r="Y19" s="166">
        <v>1053</v>
      </c>
      <c r="Z19" s="166">
        <v>1195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30057344</v>
      </c>
      <c r="AH19" s="60">
        <f t="shared" si="8"/>
        <v>1306</v>
      </c>
      <c r="AI19" s="61">
        <f t="shared" si="9"/>
        <v>215.51155115511551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6598536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11</v>
      </c>
      <c r="E20" s="46">
        <f t="shared" si="2"/>
        <v>7.746478873239437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137</v>
      </c>
      <c r="P20" s="52">
        <v>145</v>
      </c>
      <c r="Q20" s="53">
        <v>2715669</v>
      </c>
      <c r="R20" s="53">
        <f t="shared" si="0"/>
        <v>6137</v>
      </c>
      <c r="S20" s="54">
        <f t="shared" si="5"/>
        <v>147.28800000000001</v>
      </c>
      <c r="T20" s="54">
        <f t="shared" si="6"/>
        <v>6.1369999999999996</v>
      </c>
      <c r="U20" s="55">
        <v>7.7</v>
      </c>
      <c r="V20" s="55">
        <f t="shared" si="7"/>
        <v>7.7</v>
      </c>
      <c r="W20" s="174" t="s">
        <v>146</v>
      </c>
      <c r="X20" s="166">
        <v>0</v>
      </c>
      <c r="Y20" s="166">
        <v>1053</v>
      </c>
      <c r="Z20" s="166">
        <v>1195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30058762</v>
      </c>
      <c r="AH20" s="60">
        <f t="shared" si="8"/>
        <v>1418</v>
      </c>
      <c r="AI20" s="61">
        <f t="shared" si="9"/>
        <v>231.05751996089296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6598536</v>
      </c>
      <c r="AQ20" s="166">
        <f t="shared" si="1"/>
        <v>0</v>
      </c>
      <c r="AR20" s="65">
        <v>0.93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11</v>
      </c>
      <c r="E21" s="46">
        <f t="shared" si="2"/>
        <v>7.746478873239437</v>
      </c>
      <c r="F21" s="67">
        <v>82</v>
      </c>
      <c r="G21" s="46">
        <f t="shared" si="3"/>
        <v>57.74647887323944</v>
      </c>
      <c r="H21" s="48" t="s">
        <v>89</v>
      </c>
      <c r="I21" s="48">
        <f t="shared" si="4"/>
        <v>56.338028169014088</v>
      </c>
      <c r="J21" s="49">
        <f t="shared" si="10"/>
        <v>57.74647887323944</v>
      </c>
      <c r="K21" s="48">
        <f t="shared" si="11"/>
        <v>59.166478873239441</v>
      </c>
      <c r="L21" s="50">
        <v>19</v>
      </c>
      <c r="M21" s="51" t="s">
        <v>101</v>
      </c>
      <c r="N21" s="51">
        <v>17.7</v>
      </c>
      <c r="O21" s="52">
        <v>140</v>
      </c>
      <c r="P21" s="52">
        <v>145</v>
      </c>
      <c r="Q21" s="53">
        <v>2721694</v>
      </c>
      <c r="R21" s="53">
        <f>Q21-Q20</f>
        <v>6025</v>
      </c>
      <c r="S21" s="54">
        <f t="shared" si="5"/>
        <v>144.6</v>
      </c>
      <c r="T21" s="54">
        <f t="shared" si="6"/>
        <v>6.0250000000000004</v>
      </c>
      <c r="U21" s="55">
        <v>7.3</v>
      </c>
      <c r="V21" s="55">
        <f t="shared" si="7"/>
        <v>7.3</v>
      </c>
      <c r="W21" s="174" t="s">
        <v>146</v>
      </c>
      <c r="X21" s="166">
        <v>0</v>
      </c>
      <c r="Y21" s="166">
        <v>1029</v>
      </c>
      <c r="Z21" s="166">
        <v>1195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30060118</v>
      </c>
      <c r="AH21" s="60">
        <f t="shared" si="8"/>
        <v>1356</v>
      </c>
      <c r="AI21" s="61">
        <f t="shared" si="9"/>
        <v>225.06224066390041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6598536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10</v>
      </c>
      <c r="E22" s="46">
        <f t="shared" si="2"/>
        <v>7.042253521126761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135</v>
      </c>
      <c r="P22" s="52">
        <v>140</v>
      </c>
      <c r="Q22" s="53">
        <v>2727676</v>
      </c>
      <c r="R22" s="53">
        <f t="shared" si="0"/>
        <v>5982</v>
      </c>
      <c r="S22" s="54">
        <f t="shared" si="5"/>
        <v>143.56800000000001</v>
      </c>
      <c r="T22" s="54">
        <f t="shared" si="6"/>
        <v>5.9820000000000002</v>
      </c>
      <c r="U22" s="55">
        <v>6.6</v>
      </c>
      <c r="V22" s="55">
        <f t="shared" si="7"/>
        <v>6.6</v>
      </c>
      <c r="W22" s="174" t="s">
        <v>146</v>
      </c>
      <c r="X22" s="166">
        <v>0</v>
      </c>
      <c r="Y22" s="166">
        <v>1040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30061478</v>
      </c>
      <c r="AH22" s="60">
        <f t="shared" si="8"/>
        <v>1360</v>
      </c>
      <c r="AI22" s="61">
        <f t="shared" si="9"/>
        <v>227.3487128050819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6598536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9</v>
      </c>
      <c r="E23" s="46">
        <f t="shared" si="2"/>
        <v>6.3380281690140849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135</v>
      </c>
      <c r="P23" s="52">
        <v>140</v>
      </c>
      <c r="Q23" s="53">
        <v>2733654</v>
      </c>
      <c r="R23" s="53">
        <f t="shared" si="0"/>
        <v>5978</v>
      </c>
      <c r="S23" s="54">
        <f t="shared" si="5"/>
        <v>143.47200000000001</v>
      </c>
      <c r="T23" s="54">
        <f t="shared" si="6"/>
        <v>5.9779999999999998</v>
      </c>
      <c r="U23" s="55">
        <v>6.5</v>
      </c>
      <c r="V23" s="55">
        <f t="shared" si="7"/>
        <v>6.5</v>
      </c>
      <c r="W23" s="174" t="s">
        <v>146</v>
      </c>
      <c r="X23" s="166">
        <v>0</v>
      </c>
      <c r="Y23" s="166">
        <v>1004</v>
      </c>
      <c r="Z23" s="166">
        <v>1165</v>
      </c>
      <c r="AA23" s="166">
        <v>1185</v>
      </c>
      <c r="AB23" s="166">
        <v>1169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30062838</v>
      </c>
      <c r="AH23" s="60">
        <f t="shared" si="8"/>
        <v>1360</v>
      </c>
      <c r="AI23" s="61">
        <f t="shared" si="9"/>
        <v>227.50083640013384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6598536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9</v>
      </c>
      <c r="E24" s="46">
        <f t="shared" si="2"/>
        <v>6.3380281690140849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139</v>
      </c>
      <c r="P24" s="52">
        <v>137</v>
      </c>
      <c r="Q24" s="53">
        <v>2739285</v>
      </c>
      <c r="R24" s="53">
        <f t="shared" si="0"/>
        <v>5631</v>
      </c>
      <c r="S24" s="54">
        <f t="shared" si="5"/>
        <v>135.14400000000001</v>
      </c>
      <c r="T24" s="54">
        <f t="shared" si="6"/>
        <v>5.6310000000000002</v>
      </c>
      <c r="U24" s="55">
        <v>6.2</v>
      </c>
      <c r="V24" s="55">
        <f t="shared" si="7"/>
        <v>6.2</v>
      </c>
      <c r="W24" s="174" t="s">
        <v>146</v>
      </c>
      <c r="X24" s="166">
        <v>0</v>
      </c>
      <c r="Y24" s="166">
        <v>1059</v>
      </c>
      <c r="Z24" s="166">
        <v>1165</v>
      </c>
      <c r="AA24" s="166">
        <v>1185</v>
      </c>
      <c r="AB24" s="166">
        <v>1169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30064122</v>
      </c>
      <c r="AH24" s="60">
        <f t="shared" si="8"/>
        <v>1284</v>
      </c>
      <c r="AI24" s="61">
        <f t="shared" si="9"/>
        <v>228.02344166222696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6598536</v>
      </c>
      <c r="AQ24" s="166">
        <f t="shared" si="1"/>
        <v>0</v>
      </c>
      <c r="AR24" s="65">
        <v>0.94</v>
      </c>
      <c r="AS24" s="64" t="s">
        <v>114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8</v>
      </c>
      <c r="E25" s="46">
        <f t="shared" si="2"/>
        <v>5.6338028169014089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141</v>
      </c>
      <c r="P25" s="52">
        <v>136</v>
      </c>
      <c r="Q25" s="53">
        <v>2744870</v>
      </c>
      <c r="R25" s="53">
        <f t="shared" si="0"/>
        <v>5585</v>
      </c>
      <c r="S25" s="54">
        <f t="shared" si="5"/>
        <v>134.04</v>
      </c>
      <c r="T25" s="54">
        <f t="shared" si="6"/>
        <v>5.585</v>
      </c>
      <c r="U25" s="55">
        <v>5.7</v>
      </c>
      <c r="V25" s="55">
        <f t="shared" si="7"/>
        <v>5.7</v>
      </c>
      <c r="W25" s="174" t="s">
        <v>146</v>
      </c>
      <c r="X25" s="166">
        <v>0</v>
      </c>
      <c r="Y25" s="166">
        <v>1042</v>
      </c>
      <c r="Z25" s="166">
        <v>1165</v>
      </c>
      <c r="AA25" s="166">
        <v>1185</v>
      </c>
      <c r="AB25" s="166">
        <v>1169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30065399</v>
      </c>
      <c r="AH25" s="60">
        <f t="shared" si="8"/>
        <v>1277</v>
      </c>
      <c r="AI25" s="61">
        <f t="shared" si="9"/>
        <v>228.64816472694719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6598536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6</v>
      </c>
      <c r="E26" s="46">
        <f t="shared" si="2"/>
        <v>4.2253521126760569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130</v>
      </c>
      <c r="P26" s="52">
        <v>139</v>
      </c>
      <c r="Q26" s="53">
        <v>2750402</v>
      </c>
      <c r="R26" s="53">
        <f t="shared" si="0"/>
        <v>5532</v>
      </c>
      <c r="S26" s="54">
        <f t="shared" si="5"/>
        <v>132.768</v>
      </c>
      <c r="T26" s="54">
        <f t="shared" si="6"/>
        <v>5.532</v>
      </c>
      <c r="U26" s="55">
        <v>5.5</v>
      </c>
      <c r="V26" s="55">
        <f t="shared" si="7"/>
        <v>5.5</v>
      </c>
      <c r="W26" s="174" t="s">
        <v>146</v>
      </c>
      <c r="X26" s="166">
        <v>0</v>
      </c>
      <c r="Y26" s="166">
        <v>989</v>
      </c>
      <c r="Z26" s="166">
        <v>1185</v>
      </c>
      <c r="AA26" s="166">
        <v>1185</v>
      </c>
      <c r="AB26" s="166">
        <v>1190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30066638</v>
      </c>
      <c r="AH26" s="60">
        <f t="shared" si="8"/>
        <v>1239</v>
      </c>
      <c r="AI26" s="61">
        <f t="shared" si="9"/>
        <v>223.96963123644252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6598536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10</v>
      </c>
      <c r="E27" s="46">
        <f t="shared" si="2"/>
        <v>7.042253521126761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133</v>
      </c>
      <c r="P27" s="52">
        <v>143</v>
      </c>
      <c r="Q27" s="53">
        <v>2756002</v>
      </c>
      <c r="R27" s="53">
        <f t="shared" si="0"/>
        <v>5600</v>
      </c>
      <c r="S27" s="54">
        <f t="shared" si="5"/>
        <v>134.4</v>
      </c>
      <c r="T27" s="54">
        <f t="shared" si="6"/>
        <v>5.6</v>
      </c>
      <c r="U27" s="55">
        <v>5.3</v>
      </c>
      <c r="V27" s="55">
        <f t="shared" si="7"/>
        <v>5.3</v>
      </c>
      <c r="W27" s="174" t="s">
        <v>146</v>
      </c>
      <c r="X27" s="166">
        <v>0</v>
      </c>
      <c r="Y27" s="166">
        <v>1022</v>
      </c>
      <c r="Z27" s="166">
        <v>1155</v>
      </c>
      <c r="AA27" s="166">
        <v>1185</v>
      </c>
      <c r="AB27" s="166">
        <v>1159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30067874</v>
      </c>
      <c r="AH27" s="60">
        <f t="shared" si="8"/>
        <v>1236</v>
      </c>
      <c r="AI27" s="61">
        <f t="shared" si="9"/>
        <v>220.71428571428572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6598536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10</v>
      </c>
      <c r="E28" s="46">
        <f t="shared" si="2"/>
        <v>7.042253521126761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119</v>
      </c>
      <c r="P28" s="52">
        <v>133</v>
      </c>
      <c r="Q28" s="53">
        <v>2761594</v>
      </c>
      <c r="R28" s="53">
        <f t="shared" si="0"/>
        <v>5592</v>
      </c>
      <c r="S28" s="54">
        <f t="shared" si="5"/>
        <v>134.208</v>
      </c>
      <c r="T28" s="54">
        <f t="shared" si="6"/>
        <v>5.5919999999999996</v>
      </c>
      <c r="U28" s="55">
        <v>5.0999999999999996</v>
      </c>
      <c r="V28" s="55">
        <f t="shared" si="7"/>
        <v>5.0999999999999996</v>
      </c>
      <c r="W28" s="174" t="s">
        <v>146</v>
      </c>
      <c r="X28" s="166">
        <v>0</v>
      </c>
      <c r="Y28" s="166">
        <v>989</v>
      </c>
      <c r="Z28" s="166">
        <v>1125</v>
      </c>
      <c r="AA28" s="166">
        <v>1185</v>
      </c>
      <c r="AB28" s="166">
        <v>1129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30069048</v>
      </c>
      <c r="AH28" s="60">
        <f t="shared" si="8"/>
        <v>1174</v>
      </c>
      <c r="AI28" s="61">
        <f t="shared" si="9"/>
        <v>209.9427753934192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6598536</v>
      </c>
      <c r="AQ28" s="166">
        <f t="shared" si="1"/>
        <v>0</v>
      </c>
      <c r="AR28" s="65">
        <v>0.88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13</v>
      </c>
      <c r="E29" s="46">
        <f t="shared" si="2"/>
        <v>9.1549295774647899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115</v>
      </c>
      <c r="P29" s="52">
        <v>131</v>
      </c>
      <c r="Q29" s="53">
        <v>2767165</v>
      </c>
      <c r="R29" s="53">
        <f t="shared" si="0"/>
        <v>5571</v>
      </c>
      <c r="S29" s="54">
        <f t="shared" si="5"/>
        <v>133.70400000000001</v>
      </c>
      <c r="T29" s="54">
        <f t="shared" si="6"/>
        <v>5.5709999999999997</v>
      </c>
      <c r="U29" s="55">
        <v>4.4000000000000004</v>
      </c>
      <c r="V29" s="55">
        <f t="shared" si="7"/>
        <v>4.4000000000000004</v>
      </c>
      <c r="W29" s="174" t="s">
        <v>145</v>
      </c>
      <c r="X29" s="166">
        <v>0</v>
      </c>
      <c r="Y29" s="166">
        <v>1154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30070194</v>
      </c>
      <c r="AH29" s="60">
        <f t="shared" si="8"/>
        <v>1146</v>
      </c>
      <c r="AI29" s="61">
        <f t="shared" si="9"/>
        <v>205.70813139472267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6598536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16</v>
      </c>
      <c r="E30" s="46">
        <f t="shared" si="2"/>
        <v>11.267605633802818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116</v>
      </c>
      <c r="P30" s="52">
        <v>127</v>
      </c>
      <c r="Q30" s="53">
        <v>2772676</v>
      </c>
      <c r="R30" s="53">
        <f t="shared" si="0"/>
        <v>5511</v>
      </c>
      <c r="S30" s="54">
        <f t="shared" si="5"/>
        <v>132.26400000000001</v>
      </c>
      <c r="T30" s="54">
        <f t="shared" si="6"/>
        <v>5.5110000000000001</v>
      </c>
      <c r="U30" s="55">
        <v>3.4</v>
      </c>
      <c r="V30" s="55">
        <f t="shared" si="7"/>
        <v>3.4</v>
      </c>
      <c r="W30" s="174" t="s">
        <v>145</v>
      </c>
      <c r="X30" s="166">
        <v>0</v>
      </c>
      <c r="Y30" s="166">
        <v>1106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30071284</v>
      </c>
      <c r="AH30" s="60">
        <f t="shared" si="8"/>
        <v>1090</v>
      </c>
      <c r="AI30" s="61">
        <f t="shared" si="9"/>
        <v>197.78624569043731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6598536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15</v>
      </c>
      <c r="E31" s="46">
        <f>D31/1.42</f>
        <v>10.563380281690142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115</v>
      </c>
      <c r="P31" s="52">
        <v>126</v>
      </c>
      <c r="Q31" s="53">
        <v>2778069</v>
      </c>
      <c r="R31" s="53">
        <f t="shared" si="0"/>
        <v>5393</v>
      </c>
      <c r="S31" s="54">
        <f t="shared" si="5"/>
        <v>129.43199999999999</v>
      </c>
      <c r="T31" s="54">
        <f t="shared" si="6"/>
        <v>5.3929999999999998</v>
      </c>
      <c r="U31" s="55">
        <v>2.6</v>
      </c>
      <c r="V31" s="55">
        <f t="shared" si="7"/>
        <v>2.6</v>
      </c>
      <c r="W31" s="174" t="s">
        <v>145</v>
      </c>
      <c r="X31" s="166">
        <v>0</v>
      </c>
      <c r="Y31" s="166">
        <v>1102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30072362</v>
      </c>
      <c r="AH31" s="60">
        <f t="shared" si="8"/>
        <v>1078</v>
      </c>
      <c r="AI31" s="61">
        <f t="shared" si="9"/>
        <v>199.88874466901541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6598536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13</v>
      </c>
      <c r="E32" s="46">
        <f t="shared" si="2"/>
        <v>9.1549295774647899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119</v>
      </c>
      <c r="P32" s="52">
        <v>122</v>
      </c>
      <c r="Q32" s="52">
        <v>2783420</v>
      </c>
      <c r="R32" s="53">
        <f t="shared" si="0"/>
        <v>5351</v>
      </c>
      <c r="S32" s="54">
        <f t="shared" si="5"/>
        <v>128.42400000000001</v>
      </c>
      <c r="T32" s="54">
        <f t="shared" si="6"/>
        <v>5.351</v>
      </c>
      <c r="U32" s="55">
        <v>2.1</v>
      </c>
      <c r="V32" s="55">
        <f t="shared" si="7"/>
        <v>2.1</v>
      </c>
      <c r="W32" s="174" t="s">
        <v>145</v>
      </c>
      <c r="X32" s="166">
        <v>0</v>
      </c>
      <c r="Y32" s="166">
        <v>1044</v>
      </c>
      <c r="Z32" s="166">
        <v>1196</v>
      </c>
      <c r="AA32" s="166">
        <v>0</v>
      </c>
      <c r="AB32" s="166">
        <v>11999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30073426</v>
      </c>
      <c r="AH32" s="60">
        <f t="shared" si="8"/>
        <v>1064</v>
      </c>
      <c r="AI32" s="61">
        <f t="shared" si="9"/>
        <v>198.8413380676509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6598536</v>
      </c>
      <c r="AQ32" s="166">
        <f t="shared" si="1"/>
        <v>0</v>
      </c>
      <c r="AR32" s="72">
        <v>0.97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1:51" x14ac:dyDescent="0.35">
      <c r="B33" s="44">
        <v>2.9166666666666701</v>
      </c>
      <c r="C33" s="44">
        <v>0.95833333333333803</v>
      </c>
      <c r="D33" s="45">
        <v>12</v>
      </c>
      <c r="E33" s="46">
        <f t="shared" si="2"/>
        <v>8.4507042253521139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123</v>
      </c>
      <c r="P33" s="52">
        <v>97</v>
      </c>
      <c r="Q33" s="52">
        <v>2787763</v>
      </c>
      <c r="R33" s="53">
        <f t="shared" si="0"/>
        <v>4343</v>
      </c>
      <c r="S33" s="54">
        <f t="shared" si="5"/>
        <v>104.232</v>
      </c>
      <c r="T33" s="54">
        <f t="shared" si="6"/>
        <v>4.343</v>
      </c>
      <c r="U33" s="55">
        <v>2.8</v>
      </c>
      <c r="V33" s="55">
        <f t="shared" si="7"/>
        <v>2.8</v>
      </c>
      <c r="W33" s="174" t="s">
        <v>136</v>
      </c>
      <c r="X33" s="166">
        <v>0</v>
      </c>
      <c r="Y33" s="166">
        <v>0</v>
      </c>
      <c r="Z33" s="166">
        <v>1050</v>
      </c>
      <c r="AA33" s="166">
        <v>0</v>
      </c>
      <c r="AB33" s="166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30074154</v>
      </c>
      <c r="AH33" s="60">
        <f t="shared" si="8"/>
        <v>728</v>
      </c>
      <c r="AI33" s="61">
        <f t="shared" si="9"/>
        <v>167.6260649320746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6599318</v>
      </c>
      <c r="AQ33" s="166">
        <f t="shared" si="1"/>
        <v>782</v>
      </c>
      <c r="AR33" s="63"/>
      <c r="AS33" s="64" t="s">
        <v>114</v>
      </c>
      <c r="AY33" s="167"/>
    </row>
    <row r="34" spans="1:51" x14ac:dyDescent="0.35">
      <c r="B34" s="44">
        <v>2.9583333333333299</v>
      </c>
      <c r="C34" s="44">
        <v>1</v>
      </c>
      <c r="D34" s="45">
        <v>14</v>
      </c>
      <c r="E34" s="46">
        <f t="shared" si="2"/>
        <v>9.8591549295774659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130</v>
      </c>
      <c r="P34" s="52">
        <v>99</v>
      </c>
      <c r="Q34" s="52">
        <v>2792117</v>
      </c>
      <c r="R34" s="53">
        <f t="shared" si="0"/>
        <v>4354</v>
      </c>
      <c r="S34" s="54">
        <f t="shared" si="5"/>
        <v>104.496</v>
      </c>
      <c r="T34" s="54">
        <f t="shared" si="6"/>
        <v>4.3540000000000001</v>
      </c>
      <c r="U34" s="55">
        <v>3.6</v>
      </c>
      <c r="V34" s="55">
        <f t="shared" si="7"/>
        <v>3.6</v>
      </c>
      <c r="W34" s="174" t="s">
        <v>136</v>
      </c>
      <c r="X34" s="166">
        <v>0</v>
      </c>
      <c r="Y34" s="166">
        <v>0</v>
      </c>
      <c r="Z34" s="166">
        <v>1039</v>
      </c>
      <c r="AA34" s="166">
        <v>0</v>
      </c>
      <c r="AB34" s="166">
        <v>1110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30074888</v>
      </c>
      <c r="AH34" s="60">
        <f t="shared" si="8"/>
        <v>734</v>
      </c>
      <c r="AI34" s="61">
        <f t="shared" si="9"/>
        <v>168.58061552595314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6600101</v>
      </c>
      <c r="AQ34" s="166">
        <f t="shared" si="1"/>
        <v>783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1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124.45833333333333</v>
      </c>
      <c r="Q35" s="84">
        <f>Q34-Q10</f>
        <v>125627</v>
      </c>
      <c r="R35" s="85">
        <f>SUM(R11:R34)</f>
        <v>125627</v>
      </c>
      <c r="S35" s="86">
        <f>AVERAGE(S11:S34)</f>
        <v>125.62700000000001</v>
      </c>
      <c r="T35" s="86">
        <f>SUM(T11:T34)</f>
        <v>125.62699999999998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25490</v>
      </c>
      <c r="AH35" s="92">
        <f>SUM(AH11:AH34)</f>
        <v>25490</v>
      </c>
      <c r="AI35" s="93">
        <f>$AH$35/$T35</f>
        <v>202.90224235236059</v>
      </c>
      <c r="AJ35" s="90"/>
      <c r="AK35" s="94"/>
      <c r="AL35" s="94"/>
      <c r="AM35" s="94"/>
      <c r="AN35" s="95"/>
      <c r="AO35" s="96"/>
      <c r="AP35" s="97">
        <f>AP34-AP10</f>
        <v>6877</v>
      </c>
      <c r="AQ35" s="98">
        <f>SUM(AQ11:AQ34)</f>
        <v>6877</v>
      </c>
      <c r="AR35" s="99">
        <f>AVERAGE(AR11:AR34)</f>
        <v>0.94499999999999995</v>
      </c>
      <c r="AS35" s="96"/>
      <c r="AV35" s="100" t="s">
        <v>31</v>
      </c>
      <c r="AW35" s="100">
        <v>1</v>
      </c>
      <c r="AY35" s="167"/>
    </row>
    <row r="36" spans="1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1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1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1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1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1:51" x14ac:dyDescent="0.35">
      <c r="B41" s="181" t="s">
        <v>230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245"/>
      <c r="AW41" s="245"/>
      <c r="AY41" s="167"/>
    </row>
    <row r="42" spans="1:51" x14ac:dyDescent="0.35">
      <c r="B42" s="180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245"/>
      <c r="AW42" s="245"/>
      <c r="AY42" s="167"/>
    </row>
    <row r="43" spans="1:51" x14ac:dyDescent="0.35">
      <c r="B43" s="183" t="s">
        <v>197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245"/>
      <c r="AW43" s="245"/>
      <c r="AY43" s="167"/>
    </row>
    <row r="44" spans="1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245"/>
      <c r="AW44" s="245"/>
      <c r="AY44" s="167"/>
    </row>
    <row r="45" spans="1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245"/>
      <c r="AW45" s="245"/>
      <c r="AY45" s="167"/>
    </row>
    <row r="46" spans="1:51" x14ac:dyDescent="0.35">
      <c r="B46" s="180" t="s">
        <v>144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245"/>
      <c r="AW46" s="245"/>
      <c r="AY46" s="167"/>
    </row>
    <row r="47" spans="1:51" x14ac:dyDescent="0.35">
      <c r="A47" s="234"/>
      <c r="B47" s="176" t="s">
        <v>226</v>
      </c>
      <c r="C47" s="236"/>
      <c r="D47" s="236"/>
      <c r="E47" s="236"/>
      <c r="F47" s="236"/>
      <c r="G47" s="236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245"/>
      <c r="AW47" s="245"/>
      <c r="AY47" s="167"/>
    </row>
    <row r="48" spans="1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245"/>
      <c r="AW48" s="245"/>
      <c r="AY48" s="167"/>
    </row>
    <row r="49" spans="2:51" x14ac:dyDescent="0.35">
      <c r="B49" s="183" t="s">
        <v>231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245"/>
      <c r="AW49" s="245"/>
      <c r="AY49" s="167"/>
    </row>
    <row r="50" spans="2:51" x14ac:dyDescent="0.35">
      <c r="B50" s="185" t="s">
        <v>150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245"/>
      <c r="AW50" s="245"/>
      <c r="AY50" s="167"/>
    </row>
    <row r="51" spans="2:51" x14ac:dyDescent="0.35">
      <c r="B51" s="176" t="s">
        <v>152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4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245"/>
      <c r="AW51" s="245"/>
      <c r="AY51" s="167"/>
    </row>
    <row r="52" spans="2:51" x14ac:dyDescent="0.35">
      <c r="B52" s="183" t="s">
        <v>225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245"/>
      <c r="AW52" s="245"/>
      <c r="AY52" s="167"/>
    </row>
    <row r="53" spans="2:51" x14ac:dyDescent="0.35">
      <c r="B53" s="183" t="s">
        <v>162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245"/>
      <c r="AW53" s="245"/>
      <c r="AY53" s="167"/>
    </row>
    <row r="54" spans="2:51" x14ac:dyDescent="0.35">
      <c r="B54" s="176" t="s">
        <v>229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245"/>
      <c r="AW54" s="245"/>
      <c r="AY54" s="167"/>
    </row>
    <row r="55" spans="2:51" x14ac:dyDescent="0.35">
      <c r="B55" s="176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245"/>
      <c r="AW55" s="245"/>
      <c r="AY55" s="167"/>
    </row>
    <row r="56" spans="2:51" x14ac:dyDescent="0.35">
      <c r="B56" s="183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245"/>
      <c r="AW56" s="245"/>
      <c r="AY56" s="167"/>
    </row>
    <row r="57" spans="2:51" x14ac:dyDescent="0.35">
      <c r="B57" s="180" t="s">
        <v>133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245"/>
      <c r="AW57" s="245"/>
      <c r="AY57" s="167"/>
    </row>
    <row r="58" spans="2:51" x14ac:dyDescent="0.35">
      <c r="B58" s="180" t="s">
        <v>134</v>
      </c>
      <c r="C58" s="180"/>
      <c r="D58" s="177"/>
      <c r="E58" s="177"/>
      <c r="F58" s="177"/>
      <c r="G58" s="177"/>
      <c r="H58" s="177"/>
      <c r="I58" s="177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245"/>
      <c r="AW58" s="245"/>
      <c r="AY58" s="167"/>
    </row>
    <row r="59" spans="2:51" x14ac:dyDescent="0.35">
      <c r="B59" s="180"/>
      <c r="C59" s="180"/>
      <c r="D59" s="177"/>
      <c r="E59" s="177"/>
      <c r="F59" s="177"/>
      <c r="G59" s="177"/>
      <c r="H59" s="177"/>
      <c r="I59" s="177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245"/>
      <c r="AW59" s="245"/>
      <c r="AY59" s="167"/>
    </row>
    <row r="60" spans="2:51" x14ac:dyDescent="0.35">
      <c r="B60" s="180"/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245"/>
      <c r="AW60" s="245"/>
      <c r="AY60" s="167"/>
    </row>
    <row r="61" spans="2:51" x14ac:dyDescent="0.35">
      <c r="B61" s="160"/>
      <c r="C61" s="176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245"/>
      <c r="AW61" s="245"/>
      <c r="AY61" s="167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245"/>
      <c r="AW62" s="245"/>
      <c r="AY62" s="167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245"/>
      <c r="AW63" s="245"/>
      <c r="AY63" s="167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245"/>
      <c r="AW64" s="245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84"/>
      <c r="V65" s="184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1"/>
      <c r="AW65" s="161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28"/>
      <c r="V66" s="128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Y67" s="167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29"/>
      <c r="AW68" s="129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29"/>
      <c r="AW69" s="129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29"/>
      <c r="AW70" s="129"/>
      <c r="AY70" s="167"/>
    </row>
    <row r="71" spans="2:51" x14ac:dyDescent="0.35">
      <c r="B71" s="160"/>
      <c r="C71" s="173"/>
      <c r="D71" s="177"/>
      <c r="E71" s="177"/>
      <c r="F71" s="177"/>
      <c r="G71" s="125"/>
      <c r="H71" s="125"/>
      <c r="I71" s="125"/>
      <c r="J71" s="178"/>
      <c r="K71" s="178"/>
      <c r="L71" s="178"/>
      <c r="M71" s="178"/>
      <c r="N71" s="178"/>
      <c r="O71" s="178"/>
      <c r="P71" s="178"/>
      <c r="Q71" s="178"/>
      <c r="R71" s="178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67"/>
    </row>
    <row r="72" spans="2:51" x14ac:dyDescent="0.35">
      <c r="B72" s="160"/>
      <c r="C72" s="173"/>
      <c r="D72" s="125"/>
      <c r="E72" s="125"/>
      <c r="F72" s="125"/>
      <c r="G72" s="125"/>
      <c r="H72" s="125"/>
      <c r="I72" s="125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67"/>
    </row>
    <row r="73" spans="2:51" x14ac:dyDescent="0.35">
      <c r="B73" s="160"/>
      <c r="C73" s="176"/>
      <c r="D73" s="125"/>
      <c r="E73" s="125"/>
      <c r="F73" s="125"/>
      <c r="G73" s="177"/>
      <c r="H73" s="177"/>
      <c r="I73" s="177"/>
      <c r="J73" s="131"/>
      <c r="K73" s="131"/>
      <c r="L73" s="131"/>
      <c r="M73" s="131"/>
      <c r="N73" s="131"/>
      <c r="O73" s="131"/>
      <c r="P73" s="131"/>
      <c r="Q73" s="131"/>
      <c r="R73" s="131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29"/>
      <c r="AW73" s="129"/>
      <c r="AY73" s="167"/>
    </row>
    <row r="74" spans="2:51" x14ac:dyDescent="0.35">
      <c r="B74" s="160"/>
      <c r="C74" s="176"/>
      <c r="D74" s="177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29"/>
      <c r="AW74" s="129"/>
      <c r="AY74" s="167"/>
    </row>
    <row r="75" spans="2:51" x14ac:dyDescent="0.35">
      <c r="B75" s="127"/>
      <c r="C75" s="180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29"/>
      <c r="AW75" s="129"/>
      <c r="AY75" s="167"/>
    </row>
    <row r="76" spans="2:51" x14ac:dyDescent="0.35">
      <c r="B76" s="127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27"/>
      <c r="C77" s="131"/>
      <c r="D77" s="177"/>
      <c r="E77" s="177"/>
      <c r="F77" s="177"/>
      <c r="G77" s="131"/>
      <c r="H77" s="131"/>
      <c r="I77" s="131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27"/>
      <c r="C78" s="176"/>
      <c r="D78" s="131"/>
      <c r="E78" s="131"/>
      <c r="F78" s="131"/>
      <c r="G78" s="131"/>
      <c r="H78" s="131"/>
      <c r="I78" s="131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29"/>
      <c r="AW78" s="129"/>
      <c r="AX78" s="162"/>
      <c r="AY78" s="167"/>
    </row>
    <row r="79" spans="2:51" x14ac:dyDescent="0.35">
      <c r="B79" s="127"/>
      <c r="C79" s="180"/>
      <c r="D79" s="131"/>
      <c r="E79" s="131"/>
      <c r="F79" s="131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29"/>
      <c r="AW79" s="129"/>
      <c r="AX79" s="162"/>
      <c r="AY79" s="167"/>
    </row>
    <row r="80" spans="2:51" x14ac:dyDescent="0.35">
      <c r="B80" s="131"/>
      <c r="C80" s="176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X80" s="162"/>
      <c r="AY80" s="167"/>
    </row>
    <row r="81" spans="2:51" x14ac:dyDescent="0.35">
      <c r="B81" s="131"/>
      <c r="C81" s="183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X81" s="162"/>
    </row>
    <row r="82" spans="2:51" x14ac:dyDescent="0.35">
      <c r="B82" s="127"/>
      <c r="C82" s="183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X82" s="162"/>
    </row>
    <row r="83" spans="2:51" x14ac:dyDescent="0.35">
      <c r="B83" s="127"/>
      <c r="C83" s="180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X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81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X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32"/>
      <c r="AW85" s="129"/>
      <c r="AX85" s="162"/>
    </row>
    <row r="86" spans="2:51" x14ac:dyDescent="0.35">
      <c r="B86" s="127"/>
      <c r="C86" s="180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82"/>
      <c r="T86" s="133"/>
      <c r="U86" s="133"/>
      <c r="V86" s="134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X86" s="162"/>
      <c r="AY86" s="131"/>
    </row>
    <row r="87" spans="2:51" x14ac:dyDescent="0.35">
      <c r="B87" s="127"/>
      <c r="C87" s="131"/>
      <c r="D87" s="177"/>
      <c r="E87" s="177"/>
      <c r="F87" s="177"/>
      <c r="G87" s="177"/>
      <c r="H87" s="177"/>
      <c r="I87" s="177"/>
      <c r="J87" s="181"/>
      <c r="K87" s="181"/>
      <c r="L87" s="178"/>
      <c r="M87" s="178"/>
      <c r="N87" s="178"/>
      <c r="O87" s="178"/>
      <c r="P87" s="178"/>
      <c r="Q87" s="178"/>
      <c r="R87" s="181"/>
      <c r="S87" s="182"/>
      <c r="T87" s="133"/>
      <c r="U87" s="133"/>
      <c r="V87" s="134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T87" s="162"/>
      <c r="AU87" s="162"/>
      <c r="AV87" s="162"/>
      <c r="AW87" s="162"/>
      <c r="AX87" s="162"/>
      <c r="AY87" s="130"/>
    </row>
    <row r="88" spans="2:51" x14ac:dyDescent="0.35">
      <c r="B88" s="127"/>
      <c r="C88" s="180"/>
      <c r="D88" s="177"/>
      <c r="E88" s="177"/>
      <c r="F88" s="177"/>
      <c r="G88" s="177"/>
      <c r="H88" s="177"/>
      <c r="I88" s="177"/>
      <c r="J88" s="181"/>
      <c r="K88" s="181"/>
      <c r="L88" s="178"/>
      <c r="M88" s="178"/>
      <c r="N88" s="178"/>
      <c r="O88" s="178"/>
      <c r="P88" s="178"/>
      <c r="Q88" s="178"/>
      <c r="R88" s="181"/>
      <c r="AS88" s="171"/>
      <c r="AT88" s="162"/>
      <c r="AU88" s="162"/>
      <c r="AV88" s="162"/>
      <c r="AW88" s="162"/>
      <c r="AX88" s="162"/>
    </row>
    <row r="89" spans="2:51" x14ac:dyDescent="0.35">
      <c r="B89" s="127"/>
      <c r="C89" s="180"/>
      <c r="D89" s="177"/>
      <c r="E89" s="177"/>
      <c r="F89" s="177"/>
      <c r="G89" s="180"/>
      <c r="H89" s="180"/>
      <c r="I89" s="180"/>
      <c r="AS89" s="171"/>
      <c r="AT89" s="162"/>
      <c r="AU89" s="162"/>
      <c r="AV89" s="162"/>
      <c r="AW89" s="162"/>
      <c r="AX89" s="162"/>
    </row>
    <row r="90" spans="2:51" x14ac:dyDescent="0.35">
      <c r="B90" s="127"/>
      <c r="C90" s="173"/>
      <c r="D90" s="180"/>
      <c r="E90" s="180"/>
      <c r="F90" s="180"/>
      <c r="G90" s="177"/>
      <c r="H90" s="177"/>
      <c r="I90" s="177"/>
      <c r="AS90" s="171"/>
      <c r="AT90" s="162"/>
      <c r="AU90" s="162"/>
      <c r="AV90" s="162"/>
      <c r="AW90" s="162"/>
      <c r="AX90" s="162"/>
    </row>
    <row r="91" spans="2:51" x14ac:dyDescent="0.35">
      <c r="B91" s="127"/>
      <c r="C91" s="173"/>
      <c r="D91" s="177"/>
      <c r="E91" s="177"/>
      <c r="F91" s="177"/>
      <c r="G91" s="177"/>
      <c r="H91" s="177"/>
      <c r="I91" s="177"/>
      <c r="AS91" s="171"/>
      <c r="AT91" s="162"/>
      <c r="AU91" s="162"/>
      <c r="AV91" s="162"/>
      <c r="AW91" s="162"/>
      <c r="AX91" s="162"/>
    </row>
    <row r="92" spans="2:51" x14ac:dyDescent="0.35">
      <c r="B92" s="127"/>
      <c r="C92" s="173"/>
      <c r="D92" s="177"/>
      <c r="E92" s="177"/>
      <c r="F92" s="177"/>
      <c r="G92" s="180"/>
      <c r="H92" s="180"/>
      <c r="I92" s="180"/>
      <c r="AS92" s="171"/>
      <c r="AT92" s="162"/>
      <c r="AU92" s="162"/>
      <c r="AV92" s="162"/>
      <c r="AW92" s="162"/>
      <c r="AX92" s="162"/>
    </row>
    <row r="93" spans="2:51" x14ac:dyDescent="0.35">
      <c r="B93" s="127"/>
      <c r="C93" s="173"/>
      <c r="D93" s="180"/>
      <c r="E93" s="180"/>
      <c r="F93" s="180"/>
      <c r="G93" s="180"/>
      <c r="H93" s="180"/>
      <c r="I93" s="180"/>
      <c r="AS93" s="171"/>
      <c r="AT93" s="162"/>
      <c r="AU93" s="162"/>
      <c r="AV93" s="162"/>
      <c r="AW93" s="162"/>
      <c r="AX93" s="162"/>
      <c r="AY93" s="162"/>
    </row>
    <row r="94" spans="2:51" x14ac:dyDescent="0.35">
      <c r="B94" s="127"/>
      <c r="D94" s="180"/>
      <c r="E94" s="180"/>
      <c r="F94" s="180"/>
      <c r="AS94" s="171"/>
      <c r="AT94" s="162"/>
      <c r="AU94" s="162"/>
      <c r="AV94" s="162"/>
      <c r="AW94" s="162"/>
      <c r="AX94" s="162"/>
      <c r="AY94" s="162"/>
    </row>
    <row r="95" spans="2:51" x14ac:dyDescent="0.35">
      <c r="B95" s="127"/>
      <c r="AS95" s="171"/>
      <c r="AT95" s="162"/>
      <c r="AU95" s="162"/>
      <c r="AV95" s="162"/>
      <c r="AW95" s="162"/>
      <c r="AX95" s="162"/>
      <c r="AY95" s="162"/>
    </row>
    <row r="96" spans="2:51" x14ac:dyDescent="0.35">
      <c r="B96" s="127"/>
      <c r="AS96" s="171"/>
      <c r="AT96" s="162"/>
      <c r="AU96" s="162"/>
      <c r="AV96" s="162"/>
      <c r="AW96" s="162"/>
      <c r="AX96" s="162"/>
      <c r="AY96" s="162"/>
    </row>
    <row r="97" spans="45:51" x14ac:dyDescent="0.35">
      <c r="AS97" s="171"/>
      <c r="AT97" s="162"/>
      <c r="AU97" s="162"/>
      <c r="AV97" s="162"/>
      <c r="AW97" s="162"/>
      <c r="AX97" s="162"/>
      <c r="AY97" s="162"/>
    </row>
    <row r="98" spans="45:51" x14ac:dyDescent="0.35">
      <c r="AS98" s="171"/>
      <c r="AT98" s="162"/>
      <c r="AU98" s="162"/>
      <c r="AV98" s="162"/>
      <c r="AW98" s="162"/>
      <c r="AX98" s="162"/>
      <c r="AY98" s="162"/>
    </row>
    <row r="99" spans="45:51" x14ac:dyDescent="0.35">
      <c r="AY99" s="162"/>
    </row>
    <row r="100" spans="45:51" x14ac:dyDescent="0.35">
      <c r="AY100" s="162"/>
    </row>
    <row r="101" spans="45:51" x14ac:dyDescent="0.35">
      <c r="AY101" s="162"/>
    </row>
    <row r="102" spans="45:51" x14ac:dyDescent="0.35">
      <c r="AY102" s="162"/>
    </row>
    <row r="103" spans="45:51" x14ac:dyDescent="0.35">
      <c r="AY103" s="162"/>
    </row>
    <row r="104" spans="45:51" x14ac:dyDescent="0.35">
      <c r="AY104" s="162"/>
    </row>
    <row r="105" spans="45:51" x14ac:dyDescent="0.35">
      <c r="AY105" s="162"/>
    </row>
    <row r="106" spans="45:51" x14ac:dyDescent="0.35">
      <c r="AY106" s="162"/>
    </row>
    <row r="107" spans="45:51" x14ac:dyDescent="0.35">
      <c r="AY107" s="162"/>
    </row>
    <row r="108" spans="45:51" x14ac:dyDescent="0.35">
      <c r="AY108" s="162"/>
    </row>
    <row r="109" spans="45:51" x14ac:dyDescent="0.35">
      <c r="AY109" s="162"/>
    </row>
    <row r="110" spans="45:51" x14ac:dyDescent="0.35">
      <c r="AY110" s="162"/>
    </row>
    <row r="111" spans="45:51" x14ac:dyDescent="0.35">
      <c r="AY111" s="162"/>
    </row>
    <row r="112" spans="45:51" x14ac:dyDescent="0.35">
      <c r="AS112" s="163"/>
      <c r="AT112" s="162"/>
      <c r="AU112" s="162"/>
      <c r="AV112" s="162"/>
      <c r="AW112" s="162"/>
      <c r="AX112" s="162"/>
      <c r="AY112" s="162"/>
    </row>
    <row r="113" spans="45:51" x14ac:dyDescent="0.35">
      <c r="AY113" s="162"/>
    </row>
    <row r="127" spans="45:51" x14ac:dyDescent="0.35">
      <c r="AS127" s="162"/>
      <c r="AT127" s="162"/>
      <c r="AU127" s="162"/>
      <c r="AV127" s="162"/>
      <c r="AW127" s="162"/>
      <c r="AX127" s="162"/>
      <c r="AY127" s="162"/>
    </row>
  </sheetData>
  <protectedRanges>
    <protectedRange sqref="B92:B96 N84:R86 C90:C93 J84:J85 J87:R88 S86:S87 S83:T85 D90:F91 D93:F94 G89:I90 G92:I93" name="Range2_6_1_1"/>
    <protectedRange sqref="K84:M85 J86:M86 E92:F92 G91:I91" name="Range2_2_2_1_1"/>
    <protectedRange sqref="D92" name="Range2_1_1_1_1_2_1_1"/>
    <protectedRange sqref="N71:R71 N74:R83 B82:B91 T50:T60 B61:B79 S73:T82 S61:T70 T43:T45 S40:T42 B40:B42" name="Range2_12_5_1_1"/>
    <protectedRange sqref="N10 L10 L6 D6 D8 AD8 AF8 O8:U8 AJ8:AR8 AF10 AR11:AR34 N11:P11 L24:N31 E23:E34 G23:G34 R11:AG11 E11:G22 N32:U34 V12:V34 W12:W16 N12:N23 O12:P31 R12:U31 X12:AG34" name="Range1_16_3_1_1"/>
    <protectedRange sqref="I76 I79:I88 J74:M83 J71:M71 E85:F89 G84:H88" name="Range2_2_12_2_1_1"/>
    <protectedRange sqref="C87" name="Range2_2_1_10_3_1_1"/>
    <protectedRange sqref="L16:M23" name="Range1_1_1_1_10_1_1_1"/>
    <protectedRange sqref="L32:M34" name="Range1_1_10_1_1_1"/>
    <protectedRange sqref="D85:D89" name="Range2_1_1_1_1_11_2_1_1"/>
    <protectedRange sqref="K11:L15 K16:K34 I11:I15 I16:J24 I25:I34 J25" name="Range1_1_2_1_10_2_1_1"/>
    <protectedRange sqref="M11:M15" name="Range1_2_1_2_1_10_1_1_1"/>
    <protectedRange sqref="G76:H76 G79:H83 E77:F77 E80:F84" name="Range2_2_2_9_2_1_1"/>
    <protectedRange sqref="D77 D80:D84" name="Range2_1_1_1_1_1_9_2_1_1"/>
    <protectedRange sqref="Q10:Q31" name="Range1_17_1_1_1"/>
    <protectedRange sqref="AG10" name="Range1_18_1_1_1"/>
    <protectedRange sqref="C89 C80 C78" name="Range2_4_1_1_1"/>
    <protectedRange sqref="AS16:AS26" name="Range1_1_1_1"/>
    <protectedRange sqref="P3:U5" name="Range1_16_1_1_1_1"/>
    <protectedRange sqref="C88 C81:C86 C76 C79" name="Range2_1_3_1_1"/>
    <protectedRange sqref="H11:H34" name="Range1_1_1_1_1_1_1"/>
    <protectedRange sqref="B80:B81 J72:R73 S71:AX72 D78:F79 G77:I78" name="Range2_2_1_10_1_1_1_2"/>
    <protectedRange sqref="C77" name="Range2_2_1_10_2_1_1_1"/>
    <protectedRange sqref="N62:R70 G73:H73 D74:F74 N40:R42" name="Range2_12_1_6_1_1"/>
    <protectedRange sqref="I60:I61 E40:M42 D68:F70 I67:I70 I73:I75 J62:M70 G74:H75 G67:H69 E75:F76 C42" name="Range2_2_12_1_7_1_1"/>
    <protectedRange sqref="C40:D40 D41:D42" name="Range2_3_2_1_3_1_1_2_10_1_1_1_1"/>
    <protectedRange sqref="D75:D76 C41" name="Range2_1_1_1_1_11_1_2_1_1"/>
    <protectedRange sqref="E71:F71 G70:H70" name="Range2_2_2_9_1_1_1_1"/>
    <protectedRange sqref="D71" name="Range2_1_1_1_1_1_9_1_1_1_1"/>
    <protectedRange sqref="C75 C70 C67 C64" name="Range2_1_1_2_1_1"/>
    <protectedRange sqref="C68 C65" name="Range2_1_4_1_1_1"/>
    <protectedRange sqref="C74 C61" name="Range2_1_2_2_1_1"/>
    <protectedRange sqref="C73" name="Range2_3_2_1_1"/>
    <protectedRange sqref="S58:S60" name="Range2_12_2_1_1_1"/>
    <protectedRange sqref="N60:R61" name="Range2_12_1_1_1_1_1"/>
    <protectedRange sqref="J60:M61 D63:F67 G62:I66" name="Range2_2_12_1_1_1_1_1"/>
    <protectedRange sqref="C69 C66 C63" name="Range2_1_4_2_1_1_1"/>
    <protectedRange sqref="D60:F62 G60:H61" name="Range2_2_12_1_2_2_1_1"/>
    <protectedRange sqref="C71:C72" name="Range2_5_1_1_1"/>
    <protectedRange sqref="E72:F73 G71:I72" name="Range2_2_1_1_1_1"/>
    <protectedRange sqref="D72:D73" name="Range2_1_1_1_1_1_1_1_1"/>
    <protectedRange sqref="C60" name="Range2_1_1_1_2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AY86:AY87" name="Range2_2_1_10_1_1_1_1_1"/>
    <protectedRange sqref="S43:S45" name="Range2_12_5_1_1_3"/>
    <protectedRange sqref="N43:R45" name="Range2_12_1_6_1_1_3"/>
    <protectedRange sqref="I43:M45" name="Range2_2_12_1_7_1_1_4"/>
    <protectedRange sqref="C43:H45" name="Range2_2_12_1_7_1_1_1_2"/>
    <protectedRange sqref="B43:B45" name="Range2_12_5_1_1_1_2_2"/>
    <protectedRange sqref="B46" name="Range2_12_5_1_1_1_3_1"/>
    <protectedRange sqref="W33:W34" name="Range1_16_3_1_1_2"/>
    <protectedRange sqref="S46:T47 T48:T49" name="Range2_12_5_1_1_4"/>
    <protectedRange sqref="N46:R46" name="Range2_12_1_6_1_1_2"/>
    <protectedRange sqref="K46:M46" name="Range2_2_12_1_7_1_1_2"/>
    <protectedRange sqref="Q47:R47" name="Range2_12_1_5_1_1_1_1"/>
    <protectedRange sqref="N47:P47" name="Range2_12_1_2_2_1_1_1_1"/>
    <protectedRange sqref="K47:M47" name="Range2_2_12_1_4_2_1_1_1_1"/>
    <protectedRange sqref="G47:H47" name="Range2_2_12_1_3_1_1_1_1_1_4_1"/>
    <protectedRange sqref="C47:F47 I46:J46" name="Range2_2_12_1_7_1_1_3_1"/>
    <protectedRange sqref="I47:J47 H46" name="Range2_2_12_1_4_2_1_1_1_2_1"/>
    <protectedRange sqref="C46:G46" name="Range2_2_12_1_3_1_1_1_1_1_1_1"/>
    <protectedRange sqref="S48:S49" name="Range2_12_5_1_1_2_3"/>
    <protectedRange sqref="Q48:R48" name="Range2_12_1_6_1_1_1_1_2"/>
    <protectedRange sqref="N48:P48" name="Range2_12_1_2_3_1_1_1_1_2"/>
    <protectedRange sqref="I48:M48" name="Range2_2_12_1_4_3_1_1_1_1_2"/>
    <protectedRange sqref="D48:H48" name="Range2_2_12_1_3_1_2_1_1_1_1_2"/>
    <protectedRange sqref="Q49:R49" name="Range2_12_1_6_1_1_1_2_2"/>
    <protectedRange sqref="N49:P49" name="Range2_12_1_2_3_1_1_1_2_2"/>
    <protectedRange sqref="J49:M49" name="Range2_2_12_1_4_3_1_1_1_3_2"/>
    <protectedRange sqref="D49:E49" name="Range2_2_12_1_3_1_2_1_1_1_2_1_2"/>
    <protectedRange sqref="I49" name="Range2_2_12_1_4_2_1_1_1_4_1_2_1_1"/>
    <protectedRange sqref="F49:H49" name="Range2_2_12_1_3_1_1_1_1_1_4_1_2_1_2"/>
    <protectedRange sqref="S54:S57" name="Range2_12_5_1_1_5"/>
    <protectedRange sqref="S50:S53" name="Range2_12_4_1_1_1_4"/>
    <protectedRange sqref="Q50:R52" name="Range2_12_1_6_1_1_1_2_3"/>
    <protectedRange sqref="N50:P52" name="Range2_12_1_2_3_1_1_1_2_3"/>
    <protectedRange sqref="J50:M52" name="Range2_2_12_1_4_3_1_1_1_3_3"/>
    <protectedRange sqref="B60" name="Range2_12_5_1_1_2_2_1_3"/>
    <protectedRange sqref="I50:I52" name="Range2_2_12_1_4_3_1_1_1_2_1_2"/>
    <protectedRange sqref="D50:E52 G50:H52" name="Range2_2_12_1_3_1_2_1_1_1_2_1_3"/>
    <protectedRange sqref="F50:F52" name="Range2_2_12_1_3_1_2_1_1_1_1_1_2"/>
    <protectedRange sqref="W17:W32" name="Range1_16_3_1_1_2_1"/>
    <protectedRange sqref="B49" name="Range2_12_5_1_1_1_2_1_1"/>
    <protectedRange sqref="B50" name="Range2_12_5_1_1_2_2_2_1"/>
    <protectedRange sqref="B52" name="Range2_12_5_1_1_2_2_1_2_1"/>
    <protectedRange sqref="I59" name="Range2_2_12_1_7_1_1_1"/>
    <protectedRange sqref="N59:R59" name="Range2_12_1_1_1_1_1_1"/>
    <protectedRange sqref="J59:M59" name="Range2_2_12_1_1_1_1_1_1"/>
    <protectedRange sqref="G59:H59" name="Range2_2_12_1_2_2_1_1_1"/>
    <protectedRange sqref="C59" name="Range2_1_1_1_2_1_1_1"/>
    <protectedRange sqref="D59:F59" name="Range2_2_12_1_2_1_1_1_1_1"/>
    <protectedRange sqref="B59" name="Range2_12_5_1_1_2_2_1_3_1"/>
    <protectedRange sqref="I58" name="Range2_2_12_1_7_1_1_1_1"/>
    <protectedRange sqref="N58:R58" name="Range2_12_1_1_1_1_1_1_1"/>
    <protectedRange sqref="J58:M58" name="Range2_2_12_1_1_1_1_1_1_1"/>
    <protectedRange sqref="G58:H58" name="Range2_2_12_1_2_2_1_1_1_1"/>
    <protectedRange sqref="C58" name="Range2_1_1_1_2_1_1_1_1"/>
    <protectedRange sqref="D58:F58" name="Range2_2_12_1_2_1_1_1_1_1_1"/>
    <protectedRange sqref="N56:R57" name="Range2_12_1_6_1_1_4_1_1"/>
    <protectedRange sqref="J56:M57" name="Range2_2_12_1_7_1_1_6_1_1"/>
    <protectedRange sqref="I57" name="Range2_2_12_1_7_1_1_5_1_1_1"/>
    <protectedRange sqref="G57:H57" name="Range2_2_12_1_3_3_1_1_1_1_1_1"/>
    <protectedRange sqref="I56" name="Range2_2_12_1_4_3_1_1_1_5_1_1"/>
    <protectedRange sqref="D57:F57 G56:H56" name="Range2_2_12_1_3_1_2_1_1_1_2_1_1"/>
    <protectedRange sqref="Q55:R55" name="Range2_12_1_4_1_1_1_1_1_1_1"/>
    <protectedRange sqref="N55:P55" name="Range2_12_1_2_1_1_1_1_1_1_1_1"/>
    <protectedRange sqref="J55:M55" name="Range2_2_12_1_4_1_1_1_1_1_1_1_1"/>
    <protectedRange sqref="B56" name="Range2_12_5_1_1_2_1_4_1_1"/>
    <protectedRange sqref="Q53:R54" name="Range2_12_1_6_1_1_1_2_3_1_1"/>
    <protectedRange sqref="N53:P54" name="Range2_12_1_2_3_1_1_1_2_3_1_1"/>
    <protectedRange sqref="I55 J53:M54" name="Range2_2_12_1_4_3_1_1_1_3_3_1_1"/>
    <protectedRange sqref="D56:F56 G55:H55" name="Range2_2_12_1_3_1_2_1_1_1_3_1_1_1"/>
    <protectedRange sqref="B55 B57:B58 B53" name="Range2_12_5_1_1_2_2_1_3_1_1"/>
    <protectedRange sqref="I54" name="Range2_2_12_1_7_1_1_5_2_1_1_1_1"/>
    <protectedRange sqref="D55:F55 G54:H54" name="Range2_2_12_1_3_3_1_1_1_2_1_1_1_1"/>
    <protectedRange sqref="I53" name="Range2_2_12_1_4_3_1_1_1_2_1_2_1_1"/>
    <protectedRange sqref="D53:E53 F53:F54 G53:H53" name="Range2_2_12_1_3_1_2_1_1_1_2_1_3_1_1"/>
    <protectedRange sqref="D54:E54" name="Range2_2_12_1_3_1_1_1_1_1_4_1_2_1_3_1_1"/>
    <protectedRange sqref="B54" name="Range2_12_5_1_1_2_1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96" priority="5" operator="containsText" text="N/A">
      <formula>NOT(ISERROR(SEARCH("N/A",X11)))</formula>
    </cfRule>
    <cfRule type="cellIs" dxfId="495" priority="23" operator="equal">
      <formula>0</formula>
    </cfRule>
  </conditionalFormatting>
  <conditionalFormatting sqref="X11:AE34">
    <cfRule type="cellIs" dxfId="494" priority="22" operator="greaterThanOrEqual">
      <formula>1185</formula>
    </cfRule>
  </conditionalFormatting>
  <conditionalFormatting sqref="X11:AE34">
    <cfRule type="cellIs" dxfId="493" priority="21" operator="between">
      <formula>0.1</formula>
      <formula>1184</formula>
    </cfRule>
  </conditionalFormatting>
  <conditionalFormatting sqref="X8">
    <cfRule type="cellIs" dxfId="492" priority="20" operator="equal">
      <formula>0</formula>
    </cfRule>
  </conditionalFormatting>
  <conditionalFormatting sqref="X8">
    <cfRule type="cellIs" dxfId="491" priority="19" operator="greaterThan">
      <formula>1179</formula>
    </cfRule>
  </conditionalFormatting>
  <conditionalFormatting sqref="X8">
    <cfRule type="cellIs" dxfId="490" priority="18" operator="greaterThan">
      <formula>99</formula>
    </cfRule>
  </conditionalFormatting>
  <conditionalFormatting sqref="X8">
    <cfRule type="cellIs" dxfId="489" priority="17" operator="greaterThan">
      <formula>0.99</formula>
    </cfRule>
  </conditionalFormatting>
  <conditionalFormatting sqref="AB8">
    <cfRule type="cellIs" dxfId="488" priority="16" operator="equal">
      <formula>0</formula>
    </cfRule>
  </conditionalFormatting>
  <conditionalFormatting sqref="AB8">
    <cfRule type="cellIs" dxfId="487" priority="15" operator="greaterThan">
      <formula>1179</formula>
    </cfRule>
  </conditionalFormatting>
  <conditionalFormatting sqref="AB8">
    <cfRule type="cellIs" dxfId="486" priority="14" operator="greaterThan">
      <formula>99</formula>
    </cfRule>
  </conditionalFormatting>
  <conditionalFormatting sqref="AB8">
    <cfRule type="cellIs" dxfId="485" priority="13" operator="greaterThan">
      <formula>0.99</formula>
    </cfRule>
  </conditionalFormatting>
  <conditionalFormatting sqref="AJ11:AO11 AO34:AP34 AQ11:AQ34 AJ12:AN34 AO12:AO33">
    <cfRule type="cellIs" dxfId="484" priority="12" operator="equal">
      <formula>0</formula>
    </cfRule>
  </conditionalFormatting>
  <conditionalFormatting sqref="AJ11:AO11 AO34:AP34 AQ11:AQ34 AJ12:AN34 AO12:AO33">
    <cfRule type="cellIs" dxfId="483" priority="11" operator="greaterThan">
      <formula>1179</formula>
    </cfRule>
  </conditionalFormatting>
  <conditionalFormatting sqref="AJ11:AO11 AO34:AP34 AQ11:AQ34 AJ12:AN34 AO12:AO33">
    <cfRule type="cellIs" dxfId="482" priority="10" operator="greaterThan">
      <formula>99</formula>
    </cfRule>
  </conditionalFormatting>
  <conditionalFormatting sqref="AJ11:AO11 AO34:AP34 AQ11:AQ34 AJ12:AN34 AO12:AO33">
    <cfRule type="cellIs" dxfId="481" priority="9" operator="greaterThan">
      <formula>0.99</formula>
    </cfRule>
  </conditionalFormatting>
  <conditionalFormatting sqref="AI11:AI34">
    <cfRule type="cellIs" dxfId="480" priority="8" operator="greaterThan">
      <formula>$AI$8</formula>
    </cfRule>
  </conditionalFormatting>
  <conditionalFormatting sqref="AH11:AH34">
    <cfRule type="cellIs" dxfId="479" priority="6" operator="greaterThan">
      <formula>$AH$8</formula>
    </cfRule>
    <cfRule type="cellIs" dxfId="478" priority="7" operator="greaterThan">
      <formula>$AH$8</formula>
    </cfRule>
  </conditionalFormatting>
  <conditionalFormatting sqref="AP11:AP33">
    <cfRule type="cellIs" dxfId="477" priority="4" operator="equal">
      <formula>0</formula>
    </cfRule>
  </conditionalFormatting>
  <conditionalFormatting sqref="AP11:AP33">
    <cfRule type="cellIs" dxfId="476" priority="3" operator="greaterThan">
      <formula>1179</formula>
    </cfRule>
  </conditionalFormatting>
  <conditionalFormatting sqref="AP11:AP33">
    <cfRule type="cellIs" dxfId="475" priority="2" operator="greaterThan">
      <formula>99</formula>
    </cfRule>
  </conditionalFormatting>
  <conditionalFormatting sqref="AP11:AP33">
    <cfRule type="cellIs" dxfId="474" priority="1" operator="greaterThan">
      <formula>0.99</formula>
    </cfRule>
  </conditionalFormatting>
  <dataValidations count="4">
    <dataValidation type="list" allowBlank="1" showInputMessage="1" showErrorMessage="1" sqref="AP8:AQ8 O8:T8 N10 L10 D8" xr:uid="{00000000-0002-0000-0C00-000000000000}">
      <formula1>#REF!</formula1>
    </dataValidation>
    <dataValidation type="list" allowBlank="1" showInputMessage="1" showErrorMessage="1" sqref="AV31:AW31" xr:uid="{00000000-0002-0000-0C00-000001000000}">
      <formula1>$AV$24:$AV$28</formula1>
    </dataValidation>
    <dataValidation type="list" allowBlank="1" showInputMessage="1" showErrorMessage="1" sqref="H11:H34" xr:uid="{00000000-0002-0000-0C00-000002000000}">
      <formula1>$AV$10:$AV$19</formula1>
    </dataValidation>
    <dataValidation type="list" allowBlank="1" showInputMessage="1" showErrorMessage="1" sqref="P3:P5" xr:uid="{00000000-0002-0000-0C00-000003000000}">
      <formula1>$AY$10:$AY$40</formula1>
    </dataValidation>
  </dataValidations>
  <hyperlinks>
    <hyperlink ref="H9:H10" location="'1'!AH8" display="Plant Status" xr:uid="{00000000-0004-0000-0C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2:AY126"/>
  <sheetViews>
    <sheetView showGridLines="0" topLeftCell="A3" zoomScaleNormal="100" workbookViewId="0">
      <selection activeCell="D11" sqref="D11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140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55" t="s">
        <v>11</v>
      </c>
      <c r="I7" s="254" t="s">
        <v>12</v>
      </c>
      <c r="J7" s="254" t="s">
        <v>13</v>
      </c>
      <c r="K7" s="254" t="s">
        <v>14</v>
      </c>
      <c r="L7" s="15"/>
      <c r="M7" s="15"/>
      <c r="N7" s="15"/>
      <c r="O7" s="255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54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54" t="s">
        <v>23</v>
      </c>
      <c r="AG7" s="254" t="s">
        <v>24</v>
      </c>
      <c r="AH7" s="254" t="s">
        <v>25</v>
      </c>
      <c r="AI7" s="254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54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41865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25448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54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52" t="s">
        <v>52</v>
      </c>
      <c r="V9" s="252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50" t="s">
        <v>56</v>
      </c>
      <c r="AG9" s="250" t="s">
        <v>57</v>
      </c>
      <c r="AH9" s="341" t="s">
        <v>58</v>
      </c>
      <c r="AI9" s="357" t="s">
        <v>59</v>
      </c>
      <c r="AJ9" s="252" t="s">
        <v>60</v>
      </c>
      <c r="AK9" s="252" t="s">
        <v>61</v>
      </c>
      <c r="AL9" s="252" t="s">
        <v>62</v>
      </c>
      <c r="AM9" s="252" t="s">
        <v>63</v>
      </c>
      <c r="AN9" s="252" t="s">
        <v>64</v>
      </c>
      <c r="AO9" s="252" t="s">
        <v>65</v>
      </c>
      <c r="AP9" s="252" t="s">
        <v>66</v>
      </c>
      <c r="AQ9" s="359" t="s">
        <v>67</v>
      </c>
      <c r="AR9" s="252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52" t="s">
        <v>73</v>
      </c>
      <c r="C10" s="252" t="s">
        <v>74</v>
      </c>
      <c r="D10" s="252" t="s">
        <v>75</v>
      </c>
      <c r="E10" s="252" t="s">
        <v>76</v>
      </c>
      <c r="F10" s="252" t="s">
        <v>75</v>
      </c>
      <c r="G10" s="252" t="s">
        <v>76</v>
      </c>
      <c r="H10" s="368"/>
      <c r="I10" s="252" t="s">
        <v>76</v>
      </c>
      <c r="J10" s="252" t="s">
        <v>76</v>
      </c>
      <c r="K10" s="252" t="s">
        <v>76</v>
      </c>
      <c r="L10" s="31" t="s">
        <v>30</v>
      </c>
      <c r="M10" s="369"/>
      <c r="N10" s="31" t="s">
        <v>30</v>
      </c>
      <c r="O10" s="360"/>
      <c r="P10" s="360"/>
      <c r="Q10" s="3">
        <v>2792117</v>
      </c>
      <c r="R10" s="350"/>
      <c r="S10" s="351"/>
      <c r="T10" s="352"/>
      <c r="U10" s="252" t="s">
        <v>76</v>
      </c>
      <c r="V10" s="252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30074888</v>
      </c>
      <c r="AH10" s="341"/>
      <c r="AI10" s="358"/>
      <c r="AJ10" s="252" t="s">
        <v>85</v>
      </c>
      <c r="AK10" s="252" t="s">
        <v>85</v>
      </c>
      <c r="AL10" s="252" t="s">
        <v>85</v>
      </c>
      <c r="AM10" s="252" t="s">
        <v>85</v>
      </c>
      <c r="AN10" s="252" t="s">
        <v>85</v>
      </c>
      <c r="AO10" s="252" t="s">
        <v>85</v>
      </c>
      <c r="AP10" s="2">
        <v>6600101</v>
      </c>
      <c r="AQ10" s="360"/>
      <c r="AR10" s="253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13</v>
      </c>
      <c r="E11" s="46">
        <f>D11/1.42</f>
        <v>9.1549295774647899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123</v>
      </c>
      <c r="P11" s="52">
        <v>92</v>
      </c>
      <c r="Q11" s="53">
        <v>2796151</v>
      </c>
      <c r="R11" s="53">
        <f t="shared" ref="R11:R34" si="0">Q11-Q10</f>
        <v>4034</v>
      </c>
      <c r="S11" s="54">
        <f>R11*24/1000</f>
        <v>96.816000000000003</v>
      </c>
      <c r="T11" s="54">
        <f>R11/1000</f>
        <v>4.0339999999999998</v>
      </c>
      <c r="U11" s="55">
        <v>4.9000000000000004</v>
      </c>
      <c r="V11" s="55">
        <f>U11</f>
        <v>4.9000000000000004</v>
      </c>
      <c r="W11" s="174" t="s">
        <v>136</v>
      </c>
      <c r="X11" s="166">
        <v>0</v>
      </c>
      <c r="Y11" s="166">
        <v>0</v>
      </c>
      <c r="Z11" s="166">
        <v>972</v>
      </c>
      <c r="AA11" s="166">
        <v>0</v>
      </c>
      <c r="AB11" s="166">
        <v>1109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30075549</v>
      </c>
      <c r="AH11" s="60">
        <f>IF(ISBLANK(AG11),"-",AG11-AG10)</f>
        <v>661</v>
      </c>
      <c r="AI11" s="61">
        <f>AH11/T11</f>
        <v>163.85721368368866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6601170</v>
      </c>
      <c r="AQ11" s="166">
        <f t="shared" ref="AQ11:AQ34" si="1">AP11-AP10</f>
        <v>1069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15</v>
      </c>
      <c r="E12" s="46">
        <f t="shared" ref="E12:E34" si="2">D12/1.42</f>
        <v>10.563380281690142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130</v>
      </c>
      <c r="P12" s="52">
        <v>96</v>
      </c>
      <c r="Q12" s="53">
        <v>2800243</v>
      </c>
      <c r="R12" s="53">
        <f t="shared" si="0"/>
        <v>4092</v>
      </c>
      <c r="S12" s="54">
        <f t="shared" ref="S12:S34" si="5">R12*24/1000</f>
        <v>98.207999999999998</v>
      </c>
      <c r="T12" s="54">
        <f t="shared" ref="T12:T34" si="6">R12/1000</f>
        <v>4.0919999999999996</v>
      </c>
      <c r="U12" s="55">
        <v>6</v>
      </c>
      <c r="V12" s="55">
        <f t="shared" ref="V12:V34" si="7">U12</f>
        <v>6</v>
      </c>
      <c r="W12" s="174" t="s">
        <v>136</v>
      </c>
      <c r="X12" s="166">
        <v>0</v>
      </c>
      <c r="Y12" s="166">
        <v>0</v>
      </c>
      <c r="Z12" s="166">
        <v>986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30076215</v>
      </c>
      <c r="AH12" s="60">
        <f t="shared" ref="AH12:AH34" si="8">IF(ISBLANK(AG12),"-",AG12-AG11)</f>
        <v>666</v>
      </c>
      <c r="AI12" s="61">
        <f t="shared" ref="AI12:AI34" si="9">AH12/T12</f>
        <v>162.75659824046923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6602239</v>
      </c>
      <c r="AQ12" s="166">
        <f t="shared" si="1"/>
        <v>1069</v>
      </c>
      <c r="AR12" s="65">
        <v>0.98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14</v>
      </c>
      <c r="E13" s="46">
        <f t="shared" si="2"/>
        <v>9.8591549295774659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126</v>
      </c>
      <c r="P13" s="52">
        <v>99</v>
      </c>
      <c r="Q13" s="53">
        <v>2804417</v>
      </c>
      <c r="R13" s="53">
        <f t="shared" si="0"/>
        <v>4174</v>
      </c>
      <c r="S13" s="54">
        <f t="shared" si="5"/>
        <v>100.176</v>
      </c>
      <c r="T13" s="54">
        <f t="shared" si="6"/>
        <v>4.1740000000000004</v>
      </c>
      <c r="U13" s="55">
        <v>7.3</v>
      </c>
      <c r="V13" s="55">
        <f t="shared" si="7"/>
        <v>7.3</v>
      </c>
      <c r="W13" s="174" t="s">
        <v>136</v>
      </c>
      <c r="X13" s="166">
        <v>0</v>
      </c>
      <c r="Y13" s="166">
        <v>0</v>
      </c>
      <c r="Z13" s="166">
        <v>991</v>
      </c>
      <c r="AA13" s="166">
        <v>0</v>
      </c>
      <c r="AB13" s="166">
        <v>1109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30076880</v>
      </c>
      <c r="AH13" s="60">
        <f t="shared" si="8"/>
        <v>665</v>
      </c>
      <c r="AI13" s="61">
        <f t="shared" si="9"/>
        <v>159.31959750838521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6603631</v>
      </c>
      <c r="AQ13" s="166">
        <f t="shared" si="1"/>
        <v>1392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21</v>
      </c>
      <c r="E14" s="46">
        <f t="shared" si="2"/>
        <v>14.788732394366198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126</v>
      </c>
      <c r="P14" s="52">
        <v>98</v>
      </c>
      <c r="Q14" s="53">
        <v>2808583</v>
      </c>
      <c r="R14" s="53">
        <f t="shared" si="0"/>
        <v>4166</v>
      </c>
      <c r="S14" s="54">
        <f t="shared" si="5"/>
        <v>99.983999999999995</v>
      </c>
      <c r="T14" s="54">
        <f t="shared" si="6"/>
        <v>4.1660000000000004</v>
      </c>
      <c r="U14" s="55">
        <v>8.9</v>
      </c>
      <c r="V14" s="55">
        <f>U14</f>
        <v>8.9</v>
      </c>
      <c r="W14" s="174" t="s">
        <v>136</v>
      </c>
      <c r="X14" s="166">
        <v>0</v>
      </c>
      <c r="Y14" s="166">
        <v>0</v>
      </c>
      <c r="Z14" s="166">
        <v>942</v>
      </c>
      <c r="AA14" s="166">
        <v>0</v>
      </c>
      <c r="AB14" s="166">
        <v>1110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30077551</v>
      </c>
      <c r="AH14" s="60">
        <f t="shared" si="8"/>
        <v>671</v>
      </c>
      <c r="AI14" s="61">
        <f t="shared" si="9"/>
        <v>161.0657705232837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6605025</v>
      </c>
      <c r="AQ14" s="166">
        <f t="shared" si="1"/>
        <v>1394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28</v>
      </c>
      <c r="E15" s="46">
        <f t="shared" si="2"/>
        <v>19.718309859154932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105</v>
      </c>
      <c r="P15" s="52">
        <v>105</v>
      </c>
      <c r="Q15" s="53">
        <v>2812113</v>
      </c>
      <c r="R15" s="53">
        <f t="shared" si="0"/>
        <v>3530</v>
      </c>
      <c r="S15" s="54">
        <f t="shared" si="5"/>
        <v>84.72</v>
      </c>
      <c r="T15" s="54">
        <f t="shared" si="6"/>
        <v>3.53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998</v>
      </c>
      <c r="AA15" s="166">
        <v>0</v>
      </c>
      <c r="AB15" s="166">
        <v>1100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30078070</v>
      </c>
      <c r="AH15" s="60">
        <f t="shared" si="8"/>
        <v>519</v>
      </c>
      <c r="AI15" s="61">
        <f t="shared" si="9"/>
        <v>147.02549575070822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6605593</v>
      </c>
      <c r="AQ15" s="166">
        <f t="shared" si="1"/>
        <v>568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8</v>
      </c>
      <c r="E16" s="46">
        <f t="shared" si="2"/>
        <v>5.6338028169014089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125</v>
      </c>
      <c r="P16" s="52">
        <v>122</v>
      </c>
      <c r="Q16" s="53">
        <v>2816835</v>
      </c>
      <c r="R16" s="53">
        <f t="shared" si="0"/>
        <v>4722</v>
      </c>
      <c r="S16" s="54">
        <f t="shared" si="5"/>
        <v>113.328</v>
      </c>
      <c r="T16" s="54">
        <f t="shared" si="6"/>
        <v>4.7220000000000004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1196</v>
      </c>
      <c r="AA16" s="166">
        <v>0</v>
      </c>
      <c r="AB16" s="166">
        <v>1182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30078846</v>
      </c>
      <c r="AH16" s="60">
        <f t="shared" si="8"/>
        <v>776</v>
      </c>
      <c r="AI16" s="61">
        <f t="shared" si="9"/>
        <v>164.33714527742481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6605593</v>
      </c>
      <c r="AQ16" s="166">
        <f t="shared" si="1"/>
        <v>0</v>
      </c>
      <c r="AR16" s="65">
        <v>1.02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12</v>
      </c>
      <c r="E17" s="46">
        <f t="shared" si="2"/>
        <v>8.4507042253521139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138</v>
      </c>
      <c r="P17" s="52">
        <v>146</v>
      </c>
      <c r="Q17" s="53">
        <v>2822909</v>
      </c>
      <c r="R17" s="53">
        <f t="shared" si="0"/>
        <v>6074</v>
      </c>
      <c r="S17" s="54">
        <f t="shared" si="5"/>
        <v>145.77600000000001</v>
      </c>
      <c r="T17" s="54">
        <f t="shared" si="6"/>
        <v>6.0739999999999998</v>
      </c>
      <c r="U17" s="55">
        <v>9.1</v>
      </c>
      <c r="V17" s="55">
        <f t="shared" si="7"/>
        <v>9.1</v>
      </c>
      <c r="W17" s="174" t="s">
        <v>146</v>
      </c>
      <c r="X17" s="166">
        <v>0</v>
      </c>
      <c r="Y17" s="166">
        <v>1016</v>
      </c>
      <c r="Z17" s="166">
        <v>1196</v>
      </c>
      <c r="AA17" s="166">
        <v>1185</v>
      </c>
      <c r="AB17" s="166">
        <v>1198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30080204</v>
      </c>
      <c r="AH17" s="60">
        <f t="shared" si="8"/>
        <v>1358</v>
      </c>
      <c r="AI17" s="61">
        <f t="shared" si="9"/>
        <v>223.57589726703984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6605593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12</v>
      </c>
      <c r="E18" s="46">
        <f t="shared" si="2"/>
        <v>8.4507042253521139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138</v>
      </c>
      <c r="P18" s="52">
        <v>142</v>
      </c>
      <c r="Q18" s="53">
        <v>2828909</v>
      </c>
      <c r="R18" s="53">
        <f t="shared" si="0"/>
        <v>6000</v>
      </c>
      <c r="S18" s="54">
        <f t="shared" si="5"/>
        <v>144</v>
      </c>
      <c r="T18" s="54">
        <f t="shared" si="6"/>
        <v>6</v>
      </c>
      <c r="U18" s="55">
        <v>8.5</v>
      </c>
      <c r="V18" s="55">
        <f t="shared" si="7"/>
        <v>8.5</v>
      </c>
      <c r="W18" s="174" t="s">
        <v>146</v>
      </c>
      <c r="X18" s="166">
        <v>0</v>
      </c>
      <c r="Y18" s="166">
        <v>1059</v>
      </c>
      <c r="Z18" s="166">
        <v>1196</v>
      </c>
      <c r="AA18" s="166">
        <v>1185</v>
      </c>
      <c r="AB18" s="166">
        <v>1198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30081554</v>
      </c>
      <c r="AH18" s="60">
        <f t="shared" si="8"/>
        <v>1350</v>
      </c>
      <c r="AI18" s="61">
        <f t="shared" si="9"/>
        <v>225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6605593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12</v>
      </c>
      <c r="E19" s="46">
        <f t="shared" si="2"/>
        <v>8.4507042253521139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136</v>
      </c>
      <c r="P19" s="52">
        <v>149</v>
      </c>
      <c r="Q19" s="53">
        <v>2835230</v>
      </c>
      <c r="R19" s="53">
        <f t="shared" si="0"/>
        <v>6321</v>
      </c>
      <c r="S19" s="54">
        <f t="shared" si="5"/>
        <v>151.70400000000001</v>
      </c>
      <c r="T19" s="54">
        <f t="shared" si="6"/>
        <v>6.3209999999999997</v>
      </c>
      <c r="U19" s="55">
        <v>8</v>
      </c>
      <c r="V19" s="55">
        <f t="shared" si="7"/>
        <v>8</v>
      </c>
      <c r="W19" s="174" t="s">
        <v>146</v>
      </c>
      <c r="X19" s="166">
        <v>0</v>
      </c>
      <c r="Y19" s="166">
        <v>1059</v>
      </c>
      <c r="Z19" s="166">
        <v>1196</v>
      </c>
      <c r="AA19" s="166">
        <v>1185</v>
      </c>
      <c r="AB19" s="166">
        <v>1198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30082962</v>
      </c>
      <c r="AH19" s="60">
        <f t="shared" si="8"/>
        <v>1408</v>
      </c>
      <c r="AI19" s="61">
        <f t="shared" si="9"/>
        <v>222.74956494225597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6605593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11</v>
      </c>
      <c r="E20" s="46">
        <f t="shared" si="2"/>
        <v>7.746478873239437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138</v>
      </c>
      <c r="P20" s="52">
        <v>142</v>
      </c>
      <c r="Q20" s="53">
        <v>2841056</v>
      </c>
      <c r="R20" s="53">
        <f t="shared" si="0"/>
        <v>5826</v>
      </c>
      <c r="S20" s="54">
        <f t="shared" si="5"/>
        <v>139.82400000000001</v>
      </c>
      <c r="T20" s="54">
        <f t="shared" si="6"/>
        <v>5.8259999999999996</v>
      </c>
      <c r="U20" s="55">
        <v>7.3</v>
      </c>
      <c r="V20" s="55">
        <f t="shared" si="7"/>
        <v>7.3</v>
      </c>
      <c r="W20" s="174" t="s">
        <v>146</v>
      </c>
      <c r="X20" s="166">
        <v>0</v>
      </c>
      <c r="Y20" s="166">
        <v>1069</v>
      </c>
      <c r="Z20" s="166">
        <v>1196</v>
      </c>
      <c r="AA20" s="166">
        <v>1185</v>
      </c>
      <c r="AB20" s="166">
        <v>1198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30084336</v>
      </c>
      <c r="AH20" s="60">
        <f t="shared" si="8"/>
        <v>1374</v>
      </c>
      <c r="AI20" s="61">
        <f t="shared" si="9"/>
        <v>235.83934088568486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6605593</v>
      </c>
      <c r="AQ20" s="166">
        <f t="shared" si="1"/>
        <v>0</v>
      </c>
      <c r="AR20" s="65">
        <v>0.88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9</v>
      </c>
      <c r="E21" s="46">
        <f t="shared" si="2"/>
        <v>6.3380281690140849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138</v>
      </c>
      <c r="P21" s="52">
        <v>142</v>
      </c>
      <c r="Q21" s="53">
        <v>2847126</v>
      </c>
      <c r="R21" s="53">
        <f>Q21-Q20</f>
        <v>6070</v>
      </c>
      <c r="S21" s="54">
        <f t="shared" si="5"/>
        <v>145.68</v>
      </c>
      <c r="T21" s="54">
        <f t="shared" si="6"/>
        <v>6.07</v>
      </c>
      <c r="U21" s="55">
        <v>6.8</v>
      </c>
      <c r="V21" s="55">
        <f t="shared" si="7"/>
        <v>6.8</v>
      </c>
      <c r="W21" s="174" t="s">
        <v>146</v>
      </c>
      <c r="X21" s="166">
        <v>0</v>
      </c>
      <c r="Y21" s="166">
        <v>1066</v>
      </c>
      <c r="Z21" s="166">
        <v>1196</v>
      </c>
      <c r="AA21" s="166">
        <v>1185</v>
      </c>
      <c r="AB21" s="166">
        <v>1198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30085816</v>
      </c>
      <c r="AH21" s="60">
        <f t="shared" si="8"/>
        <v>1480</v>
      </c>
      <c r="AI21" s="61">
        <f t="shared" si="9"/>
        <v>243.82207578253707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6605593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10</v>
      </c>
      <c r="E22" s="46">
        <f t="shared" si="2"/>
        <v>7.042253521126761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145</v>
      </c>
      <c r="P22" s="52">
        <v>141</v>
      </c>
      <c r="Q22" s="53">
        <v>2853157</v>
      </c>
      <c r="R22" s="53">
        <f t="shared" si="0"/>
        <v>6031</v>
      </c>
      <c r="S22" s="54">
        <f t="shared" si="5"/>
        <v>144.744</v>
      </c>
      <c r="T22" s="54">
        <f t="shared" si="6"/>
        <v>6.0309999999999997</v>
      </c>
      <c r="U22" s="55">
        <v>6.4</v>
      </c>
      <c r="V22" s="55">
        <f t="shared" si="7"/>
        <v>6.4</v>
      </c>
      <c r="W22" s="174" t="s">
        <v>146</v>
      </c>
      <c r="X22" s="166">
        <v>0</v>
      </c>
      <c r="Y22" s="166">
        <v>1008</v>
      </c>
      <c r="Z22" s="166">
        <v>1196</v>
      </c>
      <c r="AA22" s="166">
        <v>1185</v>
      </c>
      <c r="AB22" s="166">
        <v>1198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30087230</v>
      </c>
      <c r="AH22" s="60">
        <f t="shared" si="8"/>
        <v>1414</v>
      </c>
      <c r="AI22" s="61">
        <f t="shared" si="9"/>
        <v>234.45531420991546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6605593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13</v>
      </c>
      <c r="E23" s="46">
        <f t="shared" si="2"/>
        <v>9.1549295774647899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130</v>
      </c>
      <c r="P23" s="52">
        <v>138</v>
      </c>
      <c r="Q23" s="53">
        <v>2858967</v>
      </c>
      <c r="R23" s="53">
        <f t="shared" si="0"/>
        <v>5810</v>
      </c>
      <c r="S23" s="54">
        <f t="shared" si="5"/>
        <v>139.44</v>
      </c>
      <c r="T23" s="54">
        <f t="shared" si="6"/>
        <v>5.81</v>
      </c>
      <c r="U23" s="55">
        <v>6.3</v>
      </c>
      <c r="V23" s="55">
        <f t="shared" si="7"/>
        <v>6.3</v>
      </c>
      <c r="W23" s="174" t="s">
        <v>146</v>
      </c>
      <c r="X23" s="166">
        <v>0</v>
      </c>
      <c r="Y23" s="166">
        <v>989</v>
      </c>
      <c r="Z23" s="166">
        <v>1145</v>
      </c>
      <c r="AA23" s="166">
        <v>1185</v>
      </c>
      <c r="AB23" s="166">
        <v>1150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30088249</v>
      </c>
      <c r="AH23" s="60">
        <f t="shared" si="8"/>
        <v>1019</v>
      </c>
      <c r="AI23" s="61">
        <f t="shared" si="9"/>
        <v>175.38726333907059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6605593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13</v>
      </c>
      <c r="E24" s="46">
        <f t="shared" si="2"/>
        <v>9.1549295774647899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137</v>
      </c>
      <c r="P24" s="52">
        <v>133</v>
      </c>
      <c r="Q24" s="53">
        <v>2864687</v>
      </c>
      <c r="R24" s="53">
        <f t="shared" si="0"/>
        <v>5720</v>
      </c>
      <c r="S24" s="54">
        <f t="shared" si="5"/>
        <v>137.28</v>
      </c>
      <c r="T24" s="54">
        <f t="shared" si="6"/>
        <v>5.72</v>
      </c>
      <c r="U24" s="55">
        <v>5.8</v>
      </c>
      <c r="V24" s="55">
        <f t="shared" si="7"/>
        <v>5.8</v>
      </c>
      <c r="W24" s="174" t="s">
        <v>146</v>
      </c>
      <c r="X24" s="166">
        <v>0</v>
      </c>
      <c r="Y24" s="166">
        <v>1042</v>
      </c>
      <c r="Z24" s="166">
        <v>1145</v>
      </c>
      <c r="AA24" s="166">
        <v>1185</v>
      </c>
      <c r="AB24" s="166">
        <v>1150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30089523</v>
      </c>
      <c r="AH24" s="60">
        <f t="shared" si="8"/>
        <v>1274</v>
      </c>
      <c r="AI24" s="61">
        <f t="shared" si="9"/>
        <v>222.72727272727275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6605593</v>
      </c>
      <c r="AQ24" s="166">
        <f t="shared" si="1"/>
        <v>0</v>
      </c>
      <c r="AR24" s="65">
        <v>0.92</v>
      </c>
      <c r="AS24" s="64" t="s">
        <v>114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9</v>
      </c>
      <c r="E25" s="46">
        <f t="shared" si="2"/>
        <v>6.3380281690140849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136</v>
      </c>
      <c r="P25" s="52">
        <v>134</v>
      </c>
      <c r="Q25" s="53">
        <v>2870382</v>
      </c>
      <c r="R25" s="53">
        <f t="shared" si="0"/>
        <v>5695</v>
      </c>
      <c r="S25" s="54">
        <f t="shared" si="5"/>
        <v>136.68</v>
      </c>
      <c r="T25" s="54">
        <f t="shared" si="6"/>
        <v>5.6950000000000003</v>
      </c>
      <c r="U25" s="55">
        <v>5.2</v>
      </c>
      <c r="V25" s="55">
        <f t="shared" si="7"/>
        <v>5.2</v>
      </c>
      <c r="W25" s="174" t="s">
        <v>146</v>
      </c>
      <c r="X25" s="166">
        <v>0</v>
      </c>
      <c r="Y25" s="166">
        <v>1051</v>
      </c>
      <c r="Z25" s="166">
        <v>1165</v>
      </c>
      <c r="AA25" s="166">
        <v>1185</v>
      </c>
      <c r="AB25" s="166">
        <v>1169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30090815</v>
      </c>
      <c r="AH25" s="60">
        <f t="shared" si="8"/>
        <v>1292</v>
      </c>
      <c r="AI25" s="61">
        <f t="shared" si="9"/>
        <v>226.86567164179104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6605593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8</v>
      </c>
      <c r="E26" s="46">
        <f t="shared" si="2"/>
        <v>5.6338028169014089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134</v>
      </c>
      <c r="P26" s="52">
        <v>139</v>
      </c>
      <c r="Q26" s="53">
        <v>2875973</v>
      </c>
      <c r="R26" s="53">
        <f t="shared" si="0"/>
        <v>5591</v>
      </c>
      <c r="S26" s="54">
        <f t="shared" si="5"/>
        <v>134.184</v>
      </c>
      <c r="T26" s="54">
        <f t="shared" si="6"/>
        <v>5.5910000000000002</v>
      </c>
      <c r="U26" s="55">
        <v>4.9000000000000004</v>
      </c>
      <c r="V26" s="55">
        <f t="shared" si="7"/>
        <v>4.9000000000000004</v>
      </c>
      <c r="W26" s="174" t="s">
        <v>146</v>
      </c>
      <c r="X26" s="166">
        <v>0</v>
      </c>
      <c r="Y26" s="166">
        <v>1045</v>
      </c>
      <c r="Z26" s="166">
        <v>1165</v>
      </c>
      <c r="AA26" s="166">
        <v>1185</v>
      </c>
      <c r="AB26" s="166">
        <v>1169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30092103</v>
      </c>
      <c r="AH26" s="60">
        <f t="shared" si="8"/>
        <v>1288</v>
      </c>
      <c r="AI26" s="61">
        <f t="shared" si="9"/>
        <v>230.37023788231085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6605593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8</v>
      </c>
      <c r="E27" s="46">
        <f t="shared" si="2"/>
        <v>5.6338028169014089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128</v>
      </c>
      <c r="P27" s="52">
        <v>136</v>
      </c>
      <c r="Q27" s="53">
        <v>2881611</v>
      </c>
      <c r="R27" s="53">
        <f t="shared" si="0"/>
        <v>5638</v>
      </c>
      <c r="S27" s="54">
        <f t="shared" si="5"/>
        <v>135.31200000000001</v>
      </c>
      <c r="T27" s="54">
        <f t="shared" si="6"/>
        <v>5.6379999999999999</v>
      </c>
      <c r="U27" s="55">
        <v>4.4000000000000004</v>
      </c>
      <c r="V27" s="55">
        <f t="shared" si="7"/>
        <v>4.4000000000000004</v>
      </c>
      <c r="W27" s="174" t="s">
        <v>146</v>
      </c>
      <c r="X27" s="166">
        <v>0</v>
      </c>
      <c r="Y27" s="166">
        <v>1064</v>
      </c>
      <c r="Z27" s="166">
        <v>1165</v>
      </c>
      <c r="AA27" s="166">
        <v>1185</v>
      </c>
      <c r="AB27" s="166">
        <v>1169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30093402</v>
      </c>
      <c r="AH27" s="60">
        <f t="shared" si="8"/>
        <v>1299</v>
      </c>
      <c r="AI27" s="61">
        <f t="shared" si="9"/>
        <v>230.40085136573254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6605593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10</v>
      </c>
      <c r="E28" s="46">
        <f t="shared" si="2"/>
        <v>7.042253521126761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129</v>
      </c>
      <c r="P28" s="52">
        <v>137</v>
      </c>
      <c r="Q28" s="53">
        <v>2887208</v>
      </c>
      <c r="R28" s="53">
        <f t="shared" si="0"/>
        <v>5597</v>
      </c>
      <c r="S28" s="54">
        <f t="shared" si="5"/>
        <v>134.328</v>
      </c>
      <c r="T28" s="54">
        <f t="shared" si="6"/>
        <v>5.5970000000000004</v>
      </c>
      <c r="U28" s="55">
        <v>4.0999999999999996</v>
      </c>
      <c r="V28" s="55">
        <f t="shared" si="7"/>
        <v>4.0999999999999996</v>
      </c>
      <c r="W28" s="174" t="s">
        <v>146</v>
      </c>
      <c r="X28" s="166">
        <v>0</v>
      </c>
      <c r="Y28" s="166">
        <v>1015</v>
      </c>
      <c r="Z28" s="166">
        <v>1115</v>
      </c>
      <c r="AA28" s="166">
        <v>1185</v>
      </c>
      <c r="AB28" s="166">
        <v>1119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30094598</v>
      </c>
      <c r="AH28" s="60">
        <f t="shared" si="8"/>
        <v>1196</v>
      </c>
      <c r="AI28" s="61">
        <f t="shared" si="9"/>
        <v>213.68590316240841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6605593</v>
      </c>
      <c r="AQ28" s="166">
        <f t="shared" si="1"/>
        <v>0</v>
      </c>
      <c r="AR28" s="65">
        <v>0.95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17</v>
      </c>
      <c r="E29" s="46">
        <f t="shared" si="2"/>
        <v>11.971830985915494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127</v>
      </c>
      <c r="P29" s="52">
        <v>129</v>
      </c>
      <c r="Q29" s="53">
        <v>2892684</v>
      </c>
      <c r="R29" s="53">
        <f t="shared" si="0"/>
        <v>5476</v>
      </c>
      <c r="S29" s="54">
        <f t="shared" si="5"/>
        <v>131.42400000000001</v>
      </c>
      <c r="T29" s="54">
        <f t="shared" si="6"/>
        <v>5.476</v>
      </c>
      <c r="U29" s="55">
        <v>3.7</v>
      </c>
      <c r="V29" s="55">
        <f t="shared" si="7"/>
        <v>3.7</v>
      </c>
      <c r="W29" s="174" t="s">
        <v>146</v>
      </c>
      <c r="X29" s="166">
        <v>0</v>
      </c>
      <c r="Y29" s="166">
        <v>1024</v>
      </c>
      <c r="Z29" s="166">
        <v>1115</v>
      </c>
      <c r="AA29" s="166">
        <v>1185</v>
      </c>
      <c r="AB29" s="166">
        <v>1118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30095762</v>
      </c>
      <c r="AH29" s="60">
        <f t="shared" si="8"/>
        <v>1164</v>
      </c>
      <c r="AI29" s="61">
        <f t="shared" si="9"/>
        <v>212.56391526661798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6605593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17</v>
      </c>
      <c r="E30" s="46">
        <f t="shared" si="2"/>
        <v>11.971830985915494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118</v>
      </c>
      <c r="P30" s="52">
        <v>128</v>
      </c>
      <c r="Q30" s="53">
        <v>2898056</v>
      </c>
      <c r="R30" s="53">
        <f t="shared" si="0"/>
        <v>5372</v>
      </c>
      <c r="S30" s="54">
        <f t="shared" si="5"/>
        <v>128.928</v>
      </c>
      <c r="T30" s="54">
        <f t="shared" si="6"/>
        <v>5.3719999999999999</v>
      </c>
      <c r="U30" s="55">
        <v>3.2</v>
      </c>
      <c r="V30" s="55">
        <f t="shared" si="7"/>
        <v>3.2</v>
      </c>
      <c r="W30" s="174" t="s">
        <v>145</v>
      </c>
      <c r="X30" s="166">
        <v>0</v>
      </c>
      <c r="Y30" s="166">
        <v>1091</v>
      </c>
      <c r="Z30" s="166">
        <v>1195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30096833</v>
      </c>
      <c r="AH30" s="60">
        <f t="shared" si="8"/>
        <v>1071</v>
      </c>
      <c r="AI30" s="61">
        <f t="shared" si="9"/>
        <v>199.36708860759495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6605593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16</v>
      </c>
      <c r="E31" s="46">
        <f>D31/1.42</f>
        <v>11.267605633802818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112</v>
      </c>
      <c r="P31" s="52">
        <v>126</v>
      </c>
      <c r="Q31" s="53">
        <v>2903411</v>
      </c>
      <c r="R31" s="53">
        <f t="shared" si="0"/>
        <v>5355</v>
      </c>
      <c r="S31" s="54">
        <f t="shared" si="5"/>
        <v>128.52000000000001</v>
      </c>
      <c r="T31" s="54">
        <f t="shared" si="6"/>
        <v>5.3550000000000004</v>
      </c>
      <c r="U31" s="55">
        <v>2.4</v>
      </c>
      <c r="V31" s="55">
        <f t="shared" si="7"/>
        <v>2.4</v>
      </c>
      <c r="W31" s="174" t="s">
        <v>145</v>
      </c>
      <c r="X31" s="166">
        <v>0</v>
      </c>
      <c r="Y31" s="166">
        <v>1091</v>
      </c>
      <c r="Z31" s="166">
        <v>1180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30097894</v>
      </c>
      <c r="AH31" s="60">
        <f t="shared" si="8"/>
        <v>1061</v>
      </c>
      <c r="AI31" s="61">
        <f t="shared" si="9"/>
        <v>198.13258636788046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6605593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19</v>
      </c>
      <c r="E32" s="46">
        <f t="shared" si="2"/>
        <v>13.380281690140846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106</v>
      </c>
      <c r="P32" s="52">
        <v>114</v>
      </c>
      <c r="Q32" s="52">
        <v>2908436</v>
      </c>
      <c r="R32" s="53">
        <f t="shared" si="0"/>
        <v>5025</v>
      </c>
      <c r="S32" s="54">
        <f t="shared" si="5"/>
        <v>120.6</v>
      </c>
      <c r="T32" s="54">
        <f t="shared" si="6"/>
        <v>5.0250000000000004</v>
      </c>
      <c r="U32" s="55">
        <v>1.8</v>
      </c>
      <c r="V32" s="55">
        <f t="shared" si="7"/>
        <v>1.8</v>
      </c>
      <c r="W32" s="174" t="s">
        <v>145</v>
      </c>
      <c r="X32" s="166">
        <v>0</v>
      </c>
      <c r="Y32" s="166">
        <v>1092</v>
      </c>
      <c r="Z32" s="166">
        <v>1089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30098868</v>
      </c>
      <c r="AH32" s="60">
        <f t="shared" si="8"/>
        <v>974</v>
      </c>
      <c r="AI32" s="61">
        <f t="shared" si="9"/>
        <v>193.83084577114425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6605593</v>
      </c>
      <c r="AQ32" s="166">
        <f t="shared" si="1"/>
        <v>0</v>
      </c>
      <c r="AR32" s="262">
        <v>1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1:51" x14ac:dyDescent="0.35">
      <c r="B33" s="44">
        <v>2.9166666666666701</v>
      </c>
      <c r="C33" s="44">
        <v>0.95833333333333803</v>
      </c>
      <c r="D33" s="45">
        <v>12</v>
      </c>
      <c r="E33" s="46">
        <f t="shared" si="2"/>
        <v>8.4507042253521139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112</v>
      </c>
      <c r="P33" s="52">
        <v>100</v>
      </c>
      <c r="Q33" s="52">
        <v>2912701</v>
      </c>
      <c r="R33" s="53">
        <f t="shared" si="0"/>
        <v>4265</v>
      </c>
      <c r="S33" s="54">
        <f t="shared" si="5"/>
        <v>102.36</v>
      </c>
      <c r="T33" s="54">
        <f t="shared" si="6"/>
        <v>4.2649999999999997</v>
      </c>
      <c r="U33" s="55">
        <v>2.7</v>
      </c>
      <c r="V33" s="55">
        <f t="shared" si="7"/>
        <v>2.7</v>
      </c>
      <c r="W33" s="174" t="s">
        <v>136</v>
      </c>
      <c r="X33" s="166">
        <v>0</v>
      </c>
      <c r="Y33" s="166">
        <v>0</v>
      </c>
      <c r="Z33" s="166">
        <v>1025</v>
      </c>
      <c r="AA33" s="166">
        <v>0</v>
      </c>
      <c r="AB33" s="166">
        <v>1119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30099601</v>
      </c>
      <c r="AH33" s="60">
        <f t="shared" si="8"/>
        <v>733</v>
      </c>
      <c r="AI33" s="61">
        <f t="shared" si="9"/>
        <v>171.86400937866355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6606566</v>
      </c>
      <c r="AQ33" s="166">
        <f t="shared" si="1"/>
        <v>973</v>
      </c>
      <c r="AR33" s="63"/>
      <c r="AS33" s="64" t="s">
        <v>114</v>
      </c>
      <c r="AY33" s="167"/>
    </row>
    <row r="34" spans="1:51" x14ac:dyDescent="0.35">
      <c r="B34" s="44">
        <v>2.9583333333333299</v>
      </c>
      <c r="C34" s="44">
        <v>1</v>
      </c>
      <c r="D34" s="45">
        <v>13</v>
      </c>
      <c r="E34" s="46">
        <f t="shared" si="2"/>
        <v>9.1549295774647899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124</v>
      </c>
      <c r="P34" s="52">
        <v>95</v>
      </c>
      <c r="Q34" s="52">
        <v>2916970</v>
      </c>
      <c r="R34" s="53">
        <f t="shared" si="0"/>
        <v>4269</v>
      </c>
      <c r="S34" s="54">
        <f t="shared" si="5"/>
        <v>102.456</v>
      </c>
      <c r="T34" s="54">
        <f t="shared" si="6"/>
        <v>4.2690000000000001</v>
      </c>
      <c r="U34" s="55">
        <v>3.6</v>
      </c>
      <c r="V34" s="55">
        <f t="shared" si="7"/>
        <v>3.6</v>
      </c>
      <c r="W34" s="174" t="s">
        <v>136</v>
      </c>
      <c r="X34" s="166">
        <v>0</v>
      </c>
      <c r="Y34" s="166">
        <v>0</v>
      </c>
      <c r="Z34" s="166">
        <v>1018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30100336</v>
      </c>
      <c r="AH34" s="60">
        <f t="shared" si="8"/>
        <v>735</v>
      </c>
      <c r="AI34" s="61">
        <f t="shared" si="9"/>
        <v>172.17146872803934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6607540</v>
      </c>
      <c r="AQ34" s="166">
        <f t="shared" si="1"/>
        <v>974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1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124.29166666666667</v>
      </c>
      <c r="Q35" s="84">
        <f>Q34-Q10</f>
        <v>124853</v>
      </c>
      <c r="R35" s="85">
        <f>SUM(R11:R34)</f>
        <v>124853</v>
      </c>
      <c r="S35" s="86">
        <f>AVERAGE(S11:S34)</f>
        <v>124.85300000000001</v>
      </c>
      <c r="T35" s="86">
        <f>SUM(T11:T34)</f>
        <v>124.85299999999999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25448</v>
      </c>
      <c r="AH35" s="92">
        <f>SUM(AH11:AH34)</f>
        <v>25448</v>
      </c>
      <c r="AI35" s="93">
        <f>$AH$35/$T35</f>
        <v>203.82369666728073</v>
      </c>
      <c r="AJ35" s="90"/>
      <c r="AK35" s="94"/>
      <c r="AL35" s="94"/>
      <c r="AM35" s="94"/>
      <c r="AN35" s="95"/>
      <c r="AO35" s="96"/>
      <c r="AP35" s="97">
        <f>AP34-AP10</f>
        <v>7439</v>
      </c>
      <c r="AQ35" s="98">
        <f>SUM(AQ11:AQ34)</f>
        <v>7439</v>
      </c>
      <c r="AR35" s="99">
        <f>AVERAGE(AR11:AR34)</f>
        <v>0.95833333333333337</v>
      </c>
      <c r="AS35" s="96"/>
      <c r="AV35" s="100" t="s">
        <v>31</v>
      </c>
      <c r="AW35" s="100">
        <v>1</v>
      </c>
      <c r="AY35" s="167"/>
    </row>
    <row r="36" spans="1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1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1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1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1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1:51" x14ac:dyDescent="0.35">
      <c r="B41" s="181" t="s">
        <v>232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251"/>
      <c r="AW41" s="251"/>
      <c r="AY41" s="167"/>
    </row>
    <row r="42" spans="1:51" x14ac:dyDescent="0.35">
      <c r="B42" s="180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251"/>
      <c r="AW42" s="251"/>
      <c r="AY42" s="167"/>
    </row>
    <row r="43" spans="1:51" x14ac:dyDescent="0.35">
      <c r="B43" s="183" t="s">
        <v>173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251"/>
      <c r="AW43" s="251"/>
      <c r="AY43" s="167"/>
    </row>
    <row r="44" spans="1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251"/>
      <c r="AW44" s="251"/>
      <c r="AY44" s="167"/>
    </row>
    <row r="45" spans="1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251"/>
      <c r="AW45" s="251"/>
      <c r="AY45" s="167"/>
    </row>
    <row r="46" spans="1:51" x14ac:dyDescent="0.35">
      <c r="A46" s="234"/>
      <c r="B46" s="180" t="s">
        <v>144</v>
      </c>
      <c r="C46" s="236"/>
      <c r="D46" s="236"/>
      <c r="E46" s="236"/>
      <c r="F46" s="236"/>
      <c r="G46" s="236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251"/>
      <c r="AW46" s="251"/>
      <c r="AY46" s="167"/>
    </row>
    <row r="47" spans="1:51" x14ac:dyDescent="0.35">
      <c r="B47" s="176" t="s">
        <v>234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251"/>
      <c r="AW47" s="251"/>
      <c r="AY47" s="167"/>
    </row>
    <row r="48" spans="1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251"/>
      <c r="AW48" s="251"/>
      <c r="AY48" s="167"/>
    </row>
    <row r="49" spans="2:51" x14ac:dyDescent="0.35">
      <c r="B49" s="183" t="s">
        <v>231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251"/>
      <c r="AW49" s="251"/>
      <c r="AY49" s="167"/>
    </row>
    <row r="50" spans="2:51" x14ac:dyDescent="0.35">
      <c r="B50" s="185" t="s">
        <v>150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4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251"/>
      <c r="AW50" s="251"/>
      <c r="AY50" s="167"/>
    </row>
    <row r="51" spans="2:51" x14ac:dyDescent="0.35">
      <c r="B51" s="176" t="s">
        <v>152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4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251"/>
      <c r="AW51" s="251"/>
      <c r="AY51" s="167"/>
    </row>
    <row r="52" spans="2:51" x14ac:dyDescent="0.35">
      <c r="B52" s="183" t="s">
        <v>218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251"/>
      <c r="AW52" s="251"/>
      <c r="AY52" s="167"/>
    </row>
    <row r="53" spans="2:51" x14ac:dyDescent="0.35">
      <c r="B53" s="183" t="s">
        <v>162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251"/>
      <c r="AW53" s="251"/>
      <c r="AY53" s="167"/>
    </row>
    <row r="54" spans="2:51" x14ac:dyDescent="0.35">
      <c r="B54" s="176" t="s">
        <v>233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251"/>
      <c r="AW54" s="251"/>
      <c r="AY54" s="167"/>
    </row>
    <row r="55" spans="2:51" x14ac:dyDescent="0.35">
      <c r="B55" s="176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251"/>
      <c r="AW55" s="251"/>
      <c r="AY55" s="167"/>
    </row>
    <row r="56" spans="2:51" x14ac:dyDescent="0.35">
      <c r="B56" s="183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251"/>
      <c r="AW56" s="251"/>
      <c r="AY56" s="167"/>
    </row>
    <row r="57" spans="2:51" x14ac:dyDescent="0.35">
      <c r="B57" s="180" t="s">
        <v>133</v>
      </c>
      <c r="C57" s="180"/>
      <c r="D57" s="177"/>
      <c r="E57" s="177"/>
      <c r="F57" s="177"/>
      <c r="G57" s="177"/>
      <c r="H57" s="177"/>
      <c r="I57" s="177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251"/>
      <c r="AW57" s="251"/>
      <c r="AY57" s="167"/>
    </row>
    <row r="58" spans="2:51" x14ac:dyDescent="0.35">
      <c r="B58" s="180" t="s">
        <v>134</v>
      </c>
      <c r="C58" s="180"/>
      <c r="D58" s="177"/>
      <c r="E58" s="177"/>
      <c r="F58" s="177"/>
      <c r="G58" s="177"/>
      <c r="H58" s="177"/>
      <c r="I58" s="177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251"/>
      <c r="AW58" s="251"/>
      <c r="AY58" s="167"/>
    </row>
    <row r="59" spans="2:51" x14ac:dyDescent="0.35">
      <c r="B59" s="180"/>
      <c r="C59" s="180"/>
      <c r="D59" s="177"/>
      <c r="E59" s="177"/>
      <c r="F59" s="177"/>
      <c r="G59" s="177"/>
      <c r="H59" s="177"/>
      <c r="I59" s="177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251"/>
      <c r="AW59" s="251"/>
      <c r="AY59" s="167"/>
    </row>
    <row r="60" spans="2:51" x14ac:dyDescent="0.35">
      <c r="B60" s="180"/>
      <c r="C60" s="176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251"/>
      <c r="AW60" s="251"/>
      <c r="AY60" s="167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251"/>
      <c r="AW61" s="251"/>
      <c r="AY61" s="167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251"/>
      <c r="AW62" s="251"/>
      <c r="AY62" s="167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251"/>
      <c r="AW63" s="251"/>
      <c r="AY63" s="167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4"/>
      <c r="U64" s="184"/>
      <c r="V64" s="184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1"/>
      <c r="AW64" s="161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28"/>
      <c r="V65" s="128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28"/>
      <c r="V66" s="128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29"/>
      <c r="AW67" s="129"/>
      <c r="AY67" s="167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29"/>
      <c r="AW68" s="129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29"/>
      <c r="AW69" s="129"/>
      <c r="AY69" s="167"/>
    </row>
    <row r="70" spans="2:51" x14ac:dyDescent="0.35">
      <c r="B70" s="160"/>
      <c r="C70" s="173"/>
      <c r="D70" s="177"/>
      <c r="E70" s="177"/>
      <c r="F70" s="177"/>
      <c r="G70" s="125"/>
      <c r="H70" s="125"/>
      <c r="I70" s="125"/>
      <c r="J70" s="178"/>
      <c r="K70" s="178"/>
      <c r="L70" s="178"/>
      <c r="M70" s="178"/>
      <c r="N70" s="178"/>
      <c r="O70" s="178"/>
      <c r="P70" s="178"/>
      <c r="Q70" s="178"/>
      <c r="R70" s="178"/>
      <c r="S70" s="131"/>
      <c r="T70" s="131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31"/>
      <c r="AW70" s="131"/>
      <c r="AX70" s="131"/>
      <c r="AY70" s="167"/>
    </row>
    <row r="71" spans="2:51" x14ac:dyDescent="0.35">
      <c r="B71" s="160"/>
      <c r="C71" s="173"/>
      <c r="D71" s="125"/>
      <c r="E71" s="125"/>
      <c r="F71" s="125"/>
      <c r="G71" s="125"/>
      <c r="H71" s="125"/>
      <c r="I71" s="125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30"/>
      <c r="AW71" s="130"/>
      <c r="AX71" s="130"/>
      <c r="AY71" s="167"/>
    </row>
    <row r="72" spans="2:51" x14ac:dyDescent="0.35">
      <c r="B72" s="160"/>
      <c r="C72" s="176"/>
      <c r="D72" s="125"/>
      <c r="E72" s="125"/>
      <c r="F72" s="125"/>
      <c r="G72" s="177"/>
      <c r="H72" s="177"/>
      <c r="I72" s="177"/>
      <c r="J72" s="131"/>
      <c r="K72" s="131"/>
      <c r="L72" s="131"/>
      <c r="M72" s="131"/>
      <c r="N72" s="131"/>
      <c r="O72" s="131"/>
      <c r="P72" s="131"/>
      <c r="Q72" s="131"/>
      <c r="R72" s="131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29"/>
      <c r="AW72" s="129"/>
      <c r="AY72" s="167"/>
    </row>
    <row r="73" spans="2:51" x14ac:dyDescent="0.35">
      <c r="B73" s="160"/>
      <c r="C73" s="176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29"/>
      <c r="AW73" s="129"/>
      <c r="AY73" s="167"/>
    </row>
    <row r="74" spans="2:51" x14ac:dyDescent="0.35">
      <c r="B74" s="160"/>
      <c r="C74" s="180"/>
      <c r="D74" s="177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29"/>
      <c r="AW74" s="129"/>
      <c r="AY74" s="167"/>
    </row>
    <row r="75" spans="2:51" x14ac:dyDescent="0.35">
      <c r="B75" s="127"/>
      <c r="C75" s="180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29"/>
      <c r="AW75" s="129"/>
      <c r="AY75" s="167"/>
    </row>
    <row r="76" spans="2:51" x14ac:dyDescent="0.35">
      <c r="B76" s="127"/>
      <c r="C76" s="131"/>
      <c r="D76" s="177"/>
      <c r="E76" s="177"/>
      <c r="F76" s="177"/>
      <c r="G76" s="131"/>
      <c r="H76" s="131"/>
      <c r="I76" s="131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27"/>
      <c r="C77" s="176"/>
      <c r="D77" s="131"/>
      <c r="E77" s="131"/>
      <c r="F77" s="131"/>
      <c r="G77" s="131"/>
      <c r="H77" s="131"/>
      <c r="I77" s="131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X77" s="162"/>
      <c r="AY77" s="167"/>
    </row>
    <row r="78" spans="2:51" x14ac:dyDescent="0.35">
      <c r="B78" s="127"/>
      <c r="C78" s="180"/>
      <c r="D78" s="131"/>
      <c r="E78" s="131"/>
      <c r="F78" s="131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29"/>
      <c r="AW78" s="129"/>
      <c r="AX78" s="162"/>
      <c r="AY78" s="167"/>
    </row>
    <row r="79" spans="2:51" x14ac:dyDescent="0.35">
      <c r="B79" s="127"/>
      <c r="C79" s="176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29"/>
      <c r="AW79" s="129"/>
      <c r="AX79" s="162"/>
      <c r="AY79" s="167"/>
    </row>
    <row r="80" spans="2:51" x14ac:dyDescent="0.35">
      <c r="B80" s="131"/>
      <c r="C80" s="183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X80" s="162"/>
    </row>
    <row r="81" spans="2:51" x14ac:dyDescent="0.35">
      <c r="B81" s="131"/>
      <c r="C81" s="183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X81" s="162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X82" s="162"/>
    </row>
    <row r="83" spans="2:51" x14ac:dyDescent="0.35">
      <c r="B83" s="127"/>
      <c r="C83" s="180"/>
      <c r="D83" s="177"/>
      <c r="E83" s="177"/>
      <c r="F83" s="177"/>
      <c r="G83" s="177"/>
      <c r="H83" s="177"/>
      <c r="I83" s="177"/>
      <c r="J83" s="181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X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32"/>
      <c r="AW84" s="129"/>
      <c r="AX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82"/>
      <c r="T85" s="133"/>
      <c r="U85" s="133"/>
      <c r="V85" s="134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X85" s="162"/>
      <c r="AY85" s="131"/>
    </row>
    <row r="86" spans="2:51" x14ac:dyDescent="0.35">
      <c r="B86" s="127"/>
      <c r="C86" s="131"/>
      <c r="D86" s="177"/>
      <c r="E86" s="177"/>
      <c r="F86" s="177"/>
      <c r="G86" s="177"/>
      <c r="H86" s="177"/>
      <c r="I86" s="177"/>
      <c r="J86" s="181"/>
      <c r="K86" s="181"/>
      <c r="L86" s="178"/>
      <c r="M86" s="178"/>
      <c r="N86" s="178"/>
      <c r="O86" s="178"/>
      <c r="P86" s="178"/>
      <c r="Q86" s="178"/>
      <c r="R86" s="181"/>
      <c r="S86" s="182"/>
      <c r="T86" s="133"/>
      <c r="U86" s="133"/>
      <c r="V86" s="134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T86" s="162"/>
      <c r="AU86" s="162"/>
      <c r="AV86" s="162"/>
      <c r="AW86" s="162"/>
      <c r="AX86" s="162"/>
      <c r="AY86" s="130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81"/>
      <c r="K87" s="181"/>
      <c r="L87" s="178"/>
      <c r="M87" s="178"/>
      <c r="N87" s="178"/>
      <c r="O87" s="178"/>
      <c r="P87" s="178"/>
      <c r="Q87" s="178"/>
      <c r="R87" s="181"/>
      <c r="AS87" s="171"/>
      <c r="AT87" s="162"/>
      <c r="AU87" s="162"/>
      <c r="AV87" s="162"/>
      <c r="AW87" s="162"/>
      <c r="AX87" s="162"/>
    </row>
    <row r="88" spans="2:51" x14ac:dyDescent="0.35">
      <c r="B88" s="127"/>
      <c r="C88" s="180"/>
      <c r="D88" s="177"/>
      <c r="E88" s="177"/>
      <c r="F88" s="177"/>
      <c r="G88" s="180"/>
      <c r="H88" s="180"/>
      <c r="I88" s="180"/>
      <c r="AS88" s="171"/>
      <c r="AT88" s="162"/>
      <c r="AU88" s="162"/>
      <c r="AV88" s="162"/>
      <c r="AW88" s="162"/>
      <c r="AX88" s="162"/>
    </row>
    <row r="89" spans="2:51" x14ac:dyDescent="0.35">
      <c r="B89" s="127"/>
      <c r="C89" s="173"/>
      <c r="D89" s="180"/>
      <c r="E89" s="180"/>
      <c r="F89" s="180"/>
      <c r="G89" s="177"/>
      <c r="H89" s="177"/>
      <c r="I89" s="177"/>
      <c r="AS89" s="171"/>
      <c r="AT89" s="162"/>
      <c r="AU89" s="162"/>
      <c r="AV89" s="162"/>
      <c r="AW89" s="162"/>
      <c r="AX89" s="162"/>
    </row>
    <row r="90" spans="2:51" x14ac:dyDescent="0.35">
      <c r="B90" s="127"/>
      <c r="C90" s="173"/>
      <c r="D90" s="177"/>
      <c r="E90" s="177"/>
      <c r="F90" s="177"/>
      <c r="G90" s="177"/>
      <c r="H90" s="177"/>
      <c r="I90" s="177"/>
      <c r="AS90" s="171"/>
      <c r="AT90" s="162"/>
      <c r="AU90" s="162"/>
      <c r="AV90" s="162"/>
      <c r="AW90" s="162"/>
      <c r="AX90" s="162"/>
    </row>
    <row r="91" spans="2:51" x14ac:dyDescent="0.35">
      <c r="B91" s="127"/>
      <c r="C91" s="173"/>
      <c r="D91" s="177"/>
      <c r="E91" s="177"/>
      <c r="F91" s="177"/>
      <c r="G91" s="180"/>
      <c r="H91" s="180"/>
      <c r="I91" s="180"/>
      <c r="AS91" s="171"/>
      <c r="AT91" s="162"/>
      <c r="AU91" s="162"/>
      <c r="AV91" s="162"/>
      <c r="AW91" s="162"/>
      <c r="AX91" s="162"/>
    </row>
    <row r="92" spans="2:51" x14ac:dyDescent="0.35">
      <c r="B92" s="127"/>
      <c r="C92" s="173"/>
      <c r="D92" s="180"/>
      <c r="E92" s="180"/>
      <c r="F92" s="180"/>
      <c r="G92" s="180"/>
      <c r="H92" s="180"/>
      <c r="I92" s="180"/>
      <c r="AS92" s="171"/>
      <c r="AT92" s="162"/>
      <c r="AU92" s="162"/>
      <c r="AV92" s="162"/>
      <c r="AW92" s="162"/>
      <c r="AX92" s="162"/>
      <c r="AY92" s="162"/>
    </row>
    <row r="93" spans="2:51" x14ac:dyDescent="0.35">
      <c r="B93" s="127"/>
      <c r="D93" s="180"/>
      <c r="E93" s="180"/>
      <c r="F93" s="180"/>
      <c r="AS93" s="171"/>
      <c r="AT93" s="162"/>
      <c r="AU93" s="162"/>
      <c r="AV93" s="162"/>
      <c r="AW93" s="162"/>
      <c r="AX93" s="162"/>
      <c r="AY93" s="162"/>
    </row>
    <row r="94" spans="2:51" x14ac:dyDescent="0.35">
      <c r="B94" s="127"/>
      <c r="AS94" s="171"/>
      <c r="AT94" s="162"/>
      <c r="AU94" s="162"/>
      <c r="AV94" s="162"/>
      <c r="AW94" s="162"/>
      <c r="AX94" s="162"/>
      <c r="AY94" s="162"/>
    </row>
    <row r="95" spans="2:51" x14ac:dyDescent="0.35">
      <c r="B95" s="127"/>
      <c r="AS95" s="171"/>
      <c r="AT95" s="162"/>
      <c r="AU95" s="162"/>
      <c r="AV95" s="162"/>
      <c r="AW95" s="162"/>
      <c r="AX95" s="162"/>
      <c r="AY95" s="162"/>
    </row>
    <row r="96" spans="2:51" x14ac:dyDescent="0.35">
      <c r="B96" s="127"/>
      <c r="AS96" s="171"/>
      <c r="AT96" s="162"/>
      <c r="AU96" s="162"/>
      <c r="AV96" s="162"/>
      <c r="AW96" s="162"/>
      <c r="AX96" s="162"/>
      <c r="AY96" s="162"/>
    </row>
    <row r="97" spans="45:51" x14ac:dyDescent="0.35">
      <c r="AS97" s="171"/>
      <c r="AT97" s="162"/>
      <c r="AU97" s="162"/>
      <c r="AV97" s="162"/>
      <c r="AW97" s="162"/>
      <c r="AX97" s="162"/>
      <c r="AY97" s="162"/>
    </row>
    <row r="98" spans="45:51" x14ac:dyDescent="0.35">
      <c r="AY98" s="162"/>
    </row>
    <row r="99" spans="45:51" x14ac:dyDescent="0.35">
      <c r="AY99" s="162"/>
    </row>
    <row r="100" spans="45:51" x14ac:dyDescent="0.35">
      <c r="AY100" s="162"/>
    </row>
    <row r="101" spans="45:51" x14ac:dyDescent="0.35">
      <c r="AY101" s="162"/>
    </row>
    <row r="102" spans="45:51" x14ac:dyDescent="0.35">
      <c r="AY102" s="162"/>
    </row>
    <row r="103" spans="45:51" x14ac:dyDescent="0.35">
      <c r="AY103" s="162"/>
    </row>
    <row r="104" spans="45:51" x14ac:dyDescent="0.35">
      <c r="AY104" s="162"/>
    </row>
    <row r="105" spans="45:51" x14ac:dyDescent="0.35">
      <c r="AY105" s="162"/>
    </row>
    <row r="106" spans="45:51" x14ac:dyDescent="0.35">
      <c r="AY106" s="162"/>
    </row>
    <row r="107" spans="45:51" x14ac:dyDescent="0.35">
      <c r="AY107" s="162"/>
    </row>
    <row r="108" spans="45:51" x14ac:dyDescent="0.35">
      <c r="AY108" s="162"/>
    </row>
    <row r="109" spans="45:51" x14ac:dyDescent="0.35">
      <c r="AY109" s="162"/>
    </row>
    <row r="110" spans="45:51" x14ac:dyDescent="0.35">
      <c r="AY110" s="162"/>
    </row>
    <row r="111" spans="45:51" x14ac:dyDescent="0.35">
      <c r="AS111" s="163"/>
      <c r="AT111" s="162"/>
      <c r="AU111" s="162"/>
      <c r="AV111" s="162"/>
      <c r="AW111" s="162"/>
      <c r="AX111" s="162"/>
      <c r="AY111" s="162"/>
    </row>
    <row r="112" spans="45:51" x14ac:dyDescent="0.35">
      <c r="AY112" s="162"/>
    </row>
    <row r="126" spans="45:51" x14ac:dyDescent="0.35">
      <c r="AS126" s="162"/>
      <c r="AT126" s="162"/>
      <c r="AU126" s="162"/>
      <c r="AV126" s="162"/>
      <c r="AW126" s="162"/>
      <c r="AX126" s="162"/>
      <c r="AY126" s="162"/>
    </row>
  </sheetData>
  <protectedRanges>
    <protectedRange sqref="B92:B96 N83:R85 C89:C92 J83:J84 J86:R87 S85:S86 S82:T84 D89:F90 D92:F93 G88:I89 G91:I92" name="Range2_6_1_1"/>
    <protectedRange sqref="K83:M84 J85:M85 E91:F91 G90:I90" name="Range2_2_2_1_1"/>
    <protectedRange sqref="D91" name="Range2_1_1_1_1_2_1_1"/>
    <protectedRange sqref="N70:R70 N73:R82 B82:B91 T49:T59 B61:B79 S72:T81 S60:T69 T43:T44 S40:T42 B40:B42" name="Range2_12_5_1_1"/>
    <protectedRange sqref="N10 L10 L6 D6 D8 AD8 AF8 O8:U8 AJ8:AR8 AF10 AR11:AR34 N11:P11 L24:N31 E23:E34 G23:G34 R11:AG11 N32:U34 V12:V34 N12:N23 R12:U31 E11:G22 O12:P31 W12:W29 X12:AG34" name="Range1_16_3_1_1"/>
    <protectedRange sqref="I75 I78:I87 J73:M82 J70:M70 E84:F88 G83:H87" name="Range2_2_12_2_1_1"/>
    <protectedRange sqref="C86" name="Range2_2_1_10_3_1_1"/>
    <protectedRange sqref="L16:M23" name="Range1_1_1_1_10_1_1_1"/>
    <protectedRange sqref="L32:M34" name="Range1_1_10_1_1_1"/>
    <protectedRange sqref="D84:D88" name="Range2_1_1_1_1_11_2_1_1"/>
    <protectedRange sqref="K11:L15 K16:K34 I11:I15 I16:J24 I25:I34 J25" name="Range1_1_2_1_10_2_1_1"/>
    <protectedRange sqref="M11:M15" name="Range1_2_1_2_1_10_1_1_1"/>
    <protectedRange sqref="G75:H75 G78:H82 E76:F76 E79:F83" name="Range2_2_2_9_2_1_1"/>
    <protectedRange sqref="D76 D79:D83" name="Range2_1_1_1_1_1_9_2_1_1"/>
    <protectedRange sqref="Q10:Q31" name="Range1_17_1_1_1"/>
    <protectedRange sqref="AG10" name="Range1_18_1_1_1"/>
    <protectedRange sqref="C88 C79 C77" name="Range2_4_1_1_1"/>
    <protectedRange sqref="AS16:AS26" name="Range1_1_1_1"/>
    <protectedRange sqref="P3:U5" name="Range1_16_1_1_1_1"/>
    <protectedRange sqref="C87 C80:C85 C75 C78" name="Range2_1_3_1_1"/>
    <protectedRange sqref="H11:H34" name="Range1_1_1_1_1_1_1"/>
    <protectedRange sqref="B80:B81 J71:R72 S70:AX71 D77:F78 G76:I77" name="Range2_2_1_10_1_1_1_2"/>
    <protectedRange sqref="C76" name="Range2_2_1_10_2_1_1_1"/>
    <protectedRange sqref="N61:R69 G72:H72 D73:F73 N40:R42" name="Range2_12_1_6_1_1"/>
    <protectedRange sqref="I59:I60 E40:M42 D67:F69 I66:I69 I72:I74 J61:M69 G73:H74 G66:H68 E74:F75 C42" name="Range2_2_12_1_7_1_1"/>
    <protectedRange sqref="C40:D40 D41:D42" name="Range2_3_2_1_3_1_1_2_10_1_1_1_1"/>
    <protectedRange sqref="D74:D75 C41" name="Range2_1_1_1_1_11_1_2_1_1"/>
    <protectedRange sqref="E70:F70 G69:H69" name="Range2_2_2_9_1_1_1_1"/>
    <protectedRange sqref="D70" name="Range2_1_1_1_1_1_9_1_1_1_1"/>
    <protectedRange sqref="C74 C69 C66 C63" name="Range2_1_1_2_1_1"/>
    <protectedRange sqref="C67 C64" name="Range2_1_4_1_1_1"/>
    <protectedRange sqref="C73 C60" name="Range2_1_2_2_1_1"/>
    <protectedRange sqref="C72" name="Range2_3_2_1_1"/>
    <protectedRange sqref="S57:S59" name="Range2_12_2_1_1_1"/>
    <protectedRange sqref="N59:R60" name="Range2_12_1_1_1_1_1"/>
    <protectedRange sqref="J59:M60 D62:F66 G61:I65" name="Range2_2_12_1_1_1_1_1"/>
    <protectedRange sqref="C68 C65 C62" name="Range2_1_4_2_1_1_1"/>
    <protectedRange sqref="D59:F61 G59:H60" name="Range2_2_12_1_2_2_1_1"/>
    <protectedRange sqref="C70:C71" name="Range2_5_1_1_1"/>
    <protectedRange sqref="E71:F72 G70:I71" name="Range2_2_1_1_1_1"/>
    <protectedRange sqref="D71:D72" name="Range2_1_1_1_1_1_1_1_1"/>
    <protectedRange sqref="C59" name="Range2_1_1_1_2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AY85:AY86" name="Range2_2_1_10_1_1_1_1_1"/>
    <protectedRange sqref="S43:S44" name="Range2_12_5_1_1_3"/>
    <protectedRange sqref="N43:R44" name="Range2_12_1_6_1_1_3"/>
    <protectedRange sqref="I43:M44" name="Range2_2_12_1_7_1_1_4"/>
    <protectedRange sqref="C43:H44" name="Range2_2_12_1_7_1_1_1_2"/>
    <protectedRange sqref="B43:B45" name="Range2_12_5_1_1_1_2_2"/>
    <protectedRange sqref="B46" name="Range2_12_5_1_1_1_3_1"/>
    <protectedRange sqref="S45:T46 T47:T48" name="Range2_12_5_1_1_4"/>
    <protectedRange sqref="N45:R45" name="Range2_12_1_6_1_1_2"/>
    <protectedRange sqref="K45:M45" name="Range2_2_12_1_7_1_1_2"/>
    <protectedRange sqref="Q46:R46" name="Range2_12_1_5_1_1_1_1"/>
    <protectedRange sqref="N46:P46" name="Range2_12_1_2_2_1_1_1_1"/>
    <protectedRange sqref="K46:M46" name="Range2_2_12_1_4_2_1_1_1_1"/>
    <protectedRange sqref="G46:H46" name="Range2_2_12_1_3_1_1_1_1_1_4_1"/>
    <protectedRange sqref="C46:F46 I45:J45" name="Range2_2_12_1_7_1_1_3_1"/>
    <protectedRange sqref="I46:J46 H45" name="Range2_2_12_1_4_2_1_1_1_2_1"/>
    <protectedRange sqref="C45:G45" name="Range2_2_12_1_3_1_1_1_1_1_1_1"/>
    <protectedRange sqref="S47:S48" name="Range2_12_5_1_1_2_3"/>
    <protectedRange sqref="Q47:R47" name="Range2_12_1_6_1_1_1_1_2"/>
    <protectedRange sqref="N47:P47" name="Range2_12_1_2_3_1_1_1_1_2"/>
    <protectedRange sqref="I47:M47" name="Range2_2_12_1_4_3_1_1_1_1_2"/>
    <protectedRange sqref="D47:H47" name="Range2_2_12_1_3_1_2_1_1_1_1_2"/>
    <protectedRange sqref="Q48:R48" name="Range2_12_1_6_1_1_1_2_2"/>
    <protectedRange sqref="N48:P48" name="Range2_12_1_2_3_1_1_1_2_2"/>
    <protectedRange sqref="J48:M48" name="Range2_2_12_1_4_3_1_1_1_3_2"/>
    <protectedRange sqref="D48:E48" name="Range2_2_12_1_3_1_2_1_1_1_2_1_2"/>
    <protectedRange sqref="I48" name="Range2_2_12_1_4_2_1_1_1_4_1_2_1_1"/>
    <protectedRange sqref="F48:H48" name="Range2_2_12_1_3_1_1_1_1_1_4_1_2_1_2"/>
    <protectedRange sqref="S53:S56" name="Range2_12_5_1_1_5"/>
    <protectedRange sqref="S49:S52" name="Range2_12_4_1_1_1_4"/>
    <protectedRange sqref="Q49:R51" name="Range2_12_1_6_1_1_1_2_3"/>
    <protectedRange sqref="N49:P51" name="Range2_12_1_2_3_1_1_1_2_3"/>
    <protectedRange sqref="J49:M51" name="Range2_2_12_1_4_3_1_1_1_3_3"/>
    <protectedRange sqref="B60" name="Range2_12_5_1_1_2_2_1_3"/>
    <protectedRange sqref="I49:I51" name="Range2_2_12_1_4_3_1_1_1_2_1_2"/>
    <protectedRange sqref="D49:E51 G49:H51" name="Range2_2_12_1_3_1_2_1_1_1_2_1_3"/>
    <protectedRange sqref="F49:F51" name="Range2_2_12_1_3_1_2_1_1_1_1_1_2"/>
    <protectedRange sqref="W30:W34" name="Range1_16_3_1_1_2_1"/>
    <protectedRange sqref="B49" name="Range2_12_5_1_1_1_2_1_1"/>
    <protectedRange sqref="B50" name="Range2_12_5_1_1_2_2_2_1"/>
    <protectedRange sqref="B52" name="Range2_12_5_1_1_2_2_1_2_1"/>
    <protectedRange sqref="I58" name="Range2_2_12_1_7_1_1_1"/>
    <protectedRange sqref="N58:R58" name="Range2_12_1_1_1_1_1_1"/>
    <protectedRange sqref="J58:M58" name="Range2_2_12_1_1_1_1_1_1"/>
    <protectedRange sqref="G58:H58" name="Range2_2_12_1_2_2_1_1_1"/>
    <protectedRange sqref="C58" name="Range2_1_1_1_2_1_1_1"/>
    <protectedRange sqref="D58:F58" name="Range2_2_12_1_2_1_1_1_1_1"/>
    <protectedRange sqref="B59" name="Range2_12_5_1_1_2_2_1_3_1"/>
    <protectedRange sqref="I57" name="Range2_2_12_1_7_1_1_1_1"/>
    <protectedRange sqref="N57:R57" name="Range2_12_1_1_1_1_1_1_1"/>
    <protectedRange sqref="J57:M57" name="Range2_2_12_1_1_1_1_1_1_1"/>
    <protectedRange sqref="G57:H57" name="Range2_2_12_1_2_2_1_1_1_1"/>
    <protectedRange sqref="C57" name="Range2_1_1_1_2_1_1_1_1"/>
    <protectedRange sqref="D57:F57" name="Range2_2_12_1_2_1_1_1_1_1_1"/>
    <protectedRange sqref="N55:R56" name="Range2_12_1_6_1_1_4_1_1"/>
    <protectedRange sqref="J55:M56" name="Range2_2_12_1_7_1_1_6_1_1"/>
    <protectedRange sqref="I56" name="Range2_2_12_1_7_1_1_5_1_1_1"/>
    <protectedRange sqref="G56:H56" name="Range2_2_12_1_3_3_1_1_1_1_1_1"/>
    <protectedRange sqref="I55" name="Range2_2_12_1_4_3_1_1_1_5_1_1"/>
    <protectedRange sqref="D56:F56 G55:H55" name="Range2_2_12_1_3_1_2_1_1_1_2_1_1"/>
    <protectedRange sqref="Q54:R54" name="Range2_12_1_4_1_1_1_1_1_1_1"/>
    <protectedRange sqref="N54:P54" name="Range2_12_1_2_1_1_1_1_1_1_1_1"/>
    <protectedRange sqref="J54:M54" name="Range2_2_12_1_4_1_1_1_1_1_1_1_1"/>
    <protectedRange sqref="B56" name="Range2_12_5_1_1_2_1_4_1_1"/>
    <protectedRange sqref="Q52:R53" name="Range2_12_1_6_1_1_1_2_3_1_1"/>
    <protectedRange sqref="N52:P53" name="Range2_12_1_2_3_1_1_1_2_3_1_1"/>
    <protectedRange sqref="I54 J52:M53" name="Range2_2_12_1_4_3_1_1_1_3_3_1_1"/>
    <protectedRange sqref="D55:F55 G54:H54" name="Range2_2_12_1_3_1_2_1_1_1_3_1_1_1"/>
    <protectedRange sqref="B55 B57:B58 B53" name="Range2_12_5_1_1_2_2_1_3_1_1"/>
    <protectedRange sqref="I53" name="Range2_2_12_1_7_1_1_5_2_1_1_1_1"/>
    <protectedRange sqref="D54:F54 G53:H53" name="Range2_2_12_1_3_3_1_1_1_2_1_1_1_1"/>
    <protectedRange sqref="I52" name="Range2_2_12_1_4_3_1_1_1_2_1_2_1_1"/>
    <protectedRange sqref="D52:E52 F52:F53 G52:H52" name="Range2_2_12_1_3_1_2_1_1_1_2_1_3_1_1"/>
    <protectedRange sqref="D53:E53" name="Range2_2_12_1_3_1_1_1_1_1_4_1_2_1_3_1_1"/>
    <protectedRange sqref="B54" name="Range2_12_5_1_1_2_1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73" priority="5" operator="containsText" text="N/A">
      <formula>NOT(ISERROR(SEARCH("N/A",X11)))</formula>
    </cfRule>
    <cfRule type="cellIs" dxfId="472" priority="23" operator="equal">
      <formula>0</formula>
    </cfRule>
  </conditionalFormatting>
  <conditionalFormatting sqref="X11:AE34">
    <cfRule type="cellIs" dxfId="471" priority="22" operator="greaterThanOrEqual">
      <formula>1185</formula>
    </cfRule>
  </conditionalFormatting>
  <conditionalFormatting sqref="X11:AE34">
    <cfRule type="cellIs" dxfId="470" priority="21" operator="between">
      <formula>0.1</formula>
      <formula>1184</formula>
    </cfRule>
  </conditionalFormatting>
  <conditionalFormatting sqref="X8">
    <cfRule type="cellIs" dxfId="469" priority="20" operator="equal">
      <formula>0</formula>
    </cfRule>
  </conditionalFormatting>
  <conditionalFormatting sqref="X8">
    <cfRule type="cellIs" dxfId="468" priority="19" operator="greaterThan">
      <formula>1179</formula>
    </cfRule>
  </conditionalFormatting>
  <conditionalFormatting sqref="X8">
    <cfRule type="cellIs" dxfId="467" priority="18" operator="greaterThan">
      <formula>99</formula>
    </cfRule>
  </conditionalFormatting>
  <conditionalFormatting sqref="X8">
    <cfRule type="cellIs" dxfId="466" priority="17" operator="greaterThan">
      <formula>0.99</formula>
    </cfRule>
  </conditionalFormatting>
  <conditionalFormatting sqref="AB8">
    <cfRule type="cellIs" dxfId="465" priority="16" operator="equal">
      <formula>0</formula>
    </cfRule>
  </conditionalFormatting>
  <conditionalFormatting sqref="AB8">
    <cfRule type="cellIs" dxfId="464" priority="15" operator="greaterThan">
      <formula>1179</formula>
    </cfRule>
  </conditionalFormatting>
  <conditionalFormatting sqref="AB8">
    <cfRule type="cellIs" dxfId="463" priority="14" operator="greaterThan">
      <formula>99</formula>
    </cfRule>
  </conditionalFormatting>
  <conditionalFormatting sqref="AB8">
    <cfRule type="cellIs" dxfId="462" priority="13" operator="greaterThan">
      <formula>0.99</formula>
    </cfRule>
  </conditionalFormatting>
  <conditionalFormatting sqref="AJ11:AO11 AO34:AP34 AQ11:AQ34 AJ12:AN34 AO12:AO33">
    <cfRule type="cellIs" dxfId="461" priority="12" operator="equal">
      <formula>0</formula>
    </cfRule>
  </conditionalFormatting>
  <conditionalFormatting sqref="AJ11:AO11 AO34:AP34 AQ11:AQ34 AJ12:AN34 AO12:AO33">
    <cfRule type="cellIs" dxfId="460" priority="11" operator="greaterThan">
      <formula>1179</formula>
    </cfRule>
  </conditionalFormatting>
  <conditionalFormatting sqref="AJ11:AO11 AO34:AP34 AQ11:AQ34 AJ12:AN34 AO12:AO33">
    <cfRule type="cellIs" dxfId="459" priority="10" operator="greaterThan">
      <formula>99</formula>
    </cfRule>
  </conditionalFormatting>
  <conditionalFormatting sqref="AJ11:AO11 AO34:AP34 AQ11:AQ34 AJ12:AN34 AO12:AO33">
    <cfRule type="cellIs" dxfId="458" priority="9" operator="greaterThan">
      <formula>0.99</formula>
    </cfRule>
  </conditionalFormatting>
  <conditionalFormatting sqref="AI11:AI34">
    <cfRule type="cellIs" dxfId="457" priority="8" operator="greaterThan">
      <formula>$AI$8</formula>
    </cfRule>
  </conditionalFormatting>
  <conditionalFormatting sqref="AH11:AH34">
    <cfRule type="cellIs" dxfId="456" priority="6" operator="greaterThan">
      <formula>$AH$8</formula>
    </cfRule>
    <cfRule type="cellIs" dxfId="455" priority="7" operator="greaterThan">
      <formula>$AH$8</formula>
    </cfRule>
  </conditionalFormatting>
  <conditionalFormatting sqref="AP11:AP33">
    <cfRule type="cellIs" dxfId="454" priority="4" operator="equal">
      <formula>0</formula>
    </cfRule>
  </conditionalFormatting>
  <conditionalFormatting sqref="AP11:AP33">
    <cfRule type="cellIs" dxfId="453" priority="3" operator="greaterThan">
      <formula>1179</formula>
    </cfRule>
  </conditionalFormatting>
  <conditionalFormatting sqref="AP11:AP33">
    <cfRule type="cellIs" dxfId="452" priority="2" operator="greaterThan">
      <formula>99</formula>
    </cfRule>
  </conditionalFormatting>
  <conditionalFormatting sqref="AP11:AP33">
    <cfRule type="cellIs" dxfId="451" priority="1" operator="greaterThan">
      <formula>0.99</formula>
    </cfRule>
  </conditionalFormatting>
  <dataValidations count="4">
    <dataValidation type="list" allowBlank="1" showInputMessage="1" showErrorMessage="1" sqref="AP8:AQ8 N10 L10 D8 O8:T8" xr:uid="{00000000-0002-0000-0D00-000000000000}">
      <formula1>#REF!</formula1>
    </dataValidation>
    <dataValidation type="list" allowBlank="1" showInputMessage="1" showErrorMessage="1" sqref="P3:P5" xr:uid="{00000000-0002-0000-0D00-000001000000}">
      <formula1>$AY$10:$AY$40</formula1>
    </dataValidation>
    <dataValidation type="list" allowBlank="1" showInputMessage="1" showErrorMessage="1" sqref="H11:H34" xr:uid="{00000000-0002-0000-0D00-000002000000}">
      <formula1>$AV$10:$AV$19</formula1>
    </dataValidation>
    <dataValidation type="list" allowBlank="1" showInputMessage="1" showErrorMessage="1" sqref="AV31:AW31" xr:uid="{00000000-0002-0000-0D00-000003000000}">
      <formula1>$AV$24:$AV$28</formula1>
    </dataValidation>
  </dataValidations>
  <hyperlinks>
    <hyperlink ref="H9:H10" location="'1'!AH8" display="Plant Status" xr:uid="{00000000-0004-0000-0D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AY129"/>
  <sheetViews>
    <sheetView showGridLines="0" topLeftCell="A37" zoomScaleNormal="100" workbookViewId="0">
      <selection activeCell="P55" sqref="P55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237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56" t="s">
        <v>11</v>
      </c>
      <c r="I7" s="257" t="s">
        <v>12</v>
      </c>
      <c r="J7" s="257" t="s">
        <v>13</v>
      </c>
      <c r="K7" s="257" t="s">
        <v>14</v>
      </c>
      <c r="L7" s="15"/>
      <c r="M7" s="15"/>
      <c r="N7" s="15"/>
      <c r="O7" s="256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57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57" t="s">
        <v>23</v>
      </c>
      <c r="AG7" s="257" t="s">
        <v>24</v>
      </c>
      <c r="AH7" s="257" t="s">
        <v>25</v>
      </c>
      <c r="AI7" s="257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57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41866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25675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57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58" t="s">
        <v>52</v>
      </c>
      <c r="V9" s="258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60" t="s">
        <v>56</v>
      </c>
      <c r="AG9" s="260" t="s">
        <v>57</v>
      </c>
      <c r="AH9" s="341" t="s">
        <v>58</v>
      </c>
      <c r="AI9" s="357" t="s">
        <v>59</v>
      </c>
      <c r="AJ9" s="258" t="s">
        <v>60</v>
      </c>
      <c r="AK9" s="258" t="s">
        <v>61</v>
      </c>
      <c r="AL9" s="258" t="s">
        <v>62</v>
      </c>
      <c r="AM9" s="258" t="s">
        <v>63</v>
      </c>
      <c r="AN9" s="258" t="s">
        <v>64</v>
      </c>
      <c r="AO9" s="258" t="s">
        <v>65</v>
      </c>
      <c r="AP9" s="258" t="s">
        <v>66</v>
      </c>
      <c r="AQ9" s="359" t="s">
        <v>67</v>
      </c>
      <c r="AR9" s="258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58" t="s">
        <v>73</v>
      </c>
      <c r="C10" s="258" t="s">
        <v>74</v>
      </c>
      <c r="D10" s="258" t="s">
        <v>75</v>
      </c>
      <c r="E10" s="258" t="s">
        <v>76</v>
      </c>
      <c r="F10" s="258" t="s">
        <v>75</v>
      </c>
      <c r="G10" s="258" t="s">
        <v>76</v>
      </c>
      <c r="H10" s="368"/>
      <c r="I10" s="258" t="s">
        <v>76</v>
      </c>
      <c r="J10" s="258" t="s">
        <v>76</v>
      </c>
      <c r="K10" s="258" t="s">
        <v>76</v>
      </c>
      <c r="L10" s="31" t="s">
        <v>30</v>
      </c>
      <c r="M10" s="369"/>
      <c r="N10" s="31" t="s">
        <v>30</v>
      </c>
      <c r="O10" s="360"/>
      <c r="P10" s="360"/>
      <c r="Q10" s="3">
        <v>2916970</v>
      </c>
      <c r="R10" s="350"/>
      <c r="S10" s="351"/>
      <c r="T10" s="352"/>
      <c r="U10" s="258" t="s">
        <v>76</v>
      </c>
      <c r="V10" s="258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30100336</v>
      </c>
      <c r="AH10" s="341"/>
      <c r="AI10" s="358"/>
      <c r="AJ10" s="258" t="s">
        <v>85</v>
      </c>
      <c r="AK10" s="258" t="s">
        <v>85</v>
      </c>
      <c r="AL10" s="258" t="s">
        <v>85</v>
      </c>
      <c r="AM10" s="258" t="s">
        <v>85</v>
      </c>
      <c r="AN10" s="258" t="s">
        <v>85</v>
      </c>
      <c r="AO10" s="258" t="s">
        <v>85</v>
      </c>
      <c r="AP10" s="2">
        <v>6607540</v>
      </c>
      <c r="AQ10" s="360"/>
      <c r="AR10" s="259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14</v>
      </c>
      <c r="E11" s="46">
        <f>D11/1.42</f>
        <v>9.8591549295774659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125</v>
      </c>
      <c r="P11" s="52">
        <v>92</v>
      </c>
      <c r="Q11" s="53">
        <v>2920795</v>
      </c>
      <c r="R11" s="53">
        <f t="shared" ref="R11:R34" si="0">Q11-Q10</f>
        <v>3825</v>
      </c>
      <c r="S11" s="54">
        <f>R11*24/1000</f>
        <v>91.8</v>
      </c>
      <c r="T11" s="54">
        <f>R11/1000</f>
        <v>3.8250000000000002</v>
      </c>
      <c r="U11" s="55">
        <v>4.4000000000000004</v>
      </c>
      <c r="V11" s="55">
        <f>U11</f>
        <v>4.4000000000000004</v>
      </c>
      <c r="W11" s="174" t="s">
        <v>136</v>
      </c>
      <c r="X11" s="166">
        <v>0</v>
      </c>
      <c r="Y11" s="166">
        <v>0</v>
      </c>
      <c r="Z11" s="166">
        <v>998</v>
      </c>
      <c r="AA11" s="166">
        <v>0</v>
      </c>
      <c r="AB11" s="166">
        <v>1110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30100973</v>
      </c>
      <c r="AH11" s="60">
        <f>IF(ISBLANK(AG11),"-",AG11-AG10)</f>
        <v>637</v>
      </c>
      <c r="AI11" s="61">
        <f>AH11/T11</f>
        <v>166.53594771241831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6608919</v>
      </c>
      <c r="AQ11" s="166">
        <f t="shared" ref="AQ11:AQ34" si="1">AP11-AP10</f>
        <v>1379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15</v>
      </c>
      <c r="E12" s="46">
        <f t="shared" ref="E12:E34" si="2">D12/1.42</f>
        <v>10.563380281690142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131</v>
      </c>
      <c r="P12" s="52">
        <v>95</v>
      </c>
      <c r="Q12" s="53">
        <v>2924625</v>
      </c>
      <c r="R12" s="53">
        <f t="shared" si="0"/>
        <v>3830</v>
      </c>
      <c r="S12" s="54">
        <f t="shared" ref="S12:S34" si="5">R12*24/1000</f>
        <v>91.92</v>
      </c>
      <c r="T12" s="54">
        <f t="shared" ref="T12:T34" si="6">R12/1000</f>
        <v>3.83</v>
      </c>
      <c r="U12" s="55">
        <v>6.1</v>
      </c>
      <c r="V12" s="55">
        <f t="shared" ref="V12:V34" si="7">U12</f>
        <v>6.1</v>
      </c>
      <c r="W12" s="174" t="s">
        <v>136</v>
      </c>
      <c r="X12" s="166">
        <v>0</v>
      </c>
      <c r="Y12" s="166">
        <v>0</v>
      </c>
      <c r="Z12" s="166">
        <v>967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30101615</v>
      </c>
      <c r="AH12" s="60">
        <f t="shared" ref="AH12:AH34" si="8">IF(ISBLANK(AG12),"-",AG12-AG11)</f>
        <v>642</v>
      </c>
      <c r="AI12" s="61">
        <f t="shared" ref="AI12:AI34" si="9">AH12/T12</f>
        <v>167.62402088772845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6610299</v>
      </c>
      <c r="AQ12" s="166">
        <f t="shared" si="1"/>
        <v>1380</v>
      </c>
      <c r="AR12" s="65">
        <v>0.89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14</v>
      </c>
      <c r="E13" s="46">
        <f t="shared" si="2"/>
        <v>9.8591549295774659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123</v>
      </c>
      <c r="P13" s="52">
        <v>90</v>
      </c>
      <c r="Q13" s="53">
        <v>2928245</v>
      </c>
      <c r="R13" s="53">
        <f t="shared" si="0"/>
        <v>3620</v>
      </c>
      <c r="S13" s="54">
        <f t="shared" si="5"/>
        <v>86.88</v>
      </c>
      <c r="T13" s="54">
        <f t="shared" si="6"/>
        <v>3.62</v>
      </c>
      <c r="U13" s="55">
        <v>8</v>
      </c>
      <c r="V13" s="55">
        <f t="shared" si="7"/>
        <v>8</v>
      </c>
      <c r="W13" s="174" t="s">
        <v>136</v>
      </c>
      <c r="X13" s="166">
        <v>0</v>
      </c>
      <c r="Y13" s="166">
        <v>0</v>
      </c>
      <c r="Z13" s="166">
        <v>949</v>
      </c>
      <c r="AA13" s="166">
        <v>0</v>
      </c>
      <c r="AB13" s="166">
        <v>1109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30102187</v>
      </c>
      <c r="AH13" s="60">
        <f t="shared" si="8"/>
        <v>572</v>
      </c>
      <c r="AI13" s="61">
        <f t="shared" si="9"/>
        <v>158.01104972375691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6611633</v>
      </c>
      <c r="AQ13" s="166">
        <f t="shared" si="1"/>
        <v>1334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25</v>
      </c>
      <c r="E14" s="46">
        <f t="shared" si="2"/>
        <v>17.605633802816904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92</v>
      </c>
      <c r="P14" s="52">
        <v>92</v>
      </c>
      <c r="Q14" s="53">
        <v>2931876</v>
      </c>
      <c r="R14" s="53">
        <f t="shared" si="0"/>
        <v>3631</v>
      </c>
      <c r="S14" s="54">
        <f t="shared" si="5"/>
        <v>87.144000000000005</v>
      </c>
      <c r="T14" s="54">
        <f t="shared" si="6"/>
        <v>3.6309999999999998</v>
      </c>
      <c r="U14" s="55">
        <v>9.1</v>
      </c>
      <c r="V14" s="55">
        <f>U14</f>
        <v>9.1</v>
      </c>
      <c r="W14" s="174" t="s">
        <v>136</v>
      </c>
      <c r="X14" s="166">
        <v>0</v>
      </c>
      <c r="Y14" s="166">
        <v>0</v>
      </c>
      <c r="Z14" s="166">
        <v>950</v>
      </c>
      <c r="AA14" s="166">
        <v>0</v>
      </c>
      <c r="AB14" s="166">
        <v>1081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30102769</v>
      </c>
      <c r="AH14" s="60">
        <f t="shared" si="8"/>
        <v>582</v>
      </c>
      <c r="AI14" s="61">
        <f t="shared" si="9"/>
        <v>160.28642247314789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6612967</v>
      </c>
      <c r="AQ14" s="166">
        <f t="shared" si="1"/>
        <v>1334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23</v>
      </c>
      <c r="E15" s="46">
        <f t="shared" si="2"/>
        <v>16.197183098591552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105</v>
      </c>
      <c r="P15" s="52">
        <v>102</v>
      </c>
      <c r="Q15" s="53">
        <v>2935865</v>
      </c>
      <c r="R15" s="53">
        <f t="shared" si="0"/>
        <v>3989</v>
      </c>
      <c r="S15" s="54">
        <f t="shared" si="5"/>
        <v>95.736000000000004</v>
      </c>
      <c r="T15" s="54">
        <f t="shared" si="6"/>
        <v>3.9889999999999999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935</v>
      </c>
      <c r="AA15" s="166">
        <v>0</v>
      </c>
      <c r="AB15" s="166">
        <v>1069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30103312</v>
      </c>
      <c r="AH15" s="60">
        <f t="shared" si="8"/>
        <v>543</v>
      </c>
      <c r="AI15" s="61">
        <f t="shared" si="9"/>
        <v>136.12434194033594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6612967</v>
      </c>
      <c r="AQ15" s="166">
        <f t="shared" si="1"/>
        <v>0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10</v>
      </c>
      <c r="E16" s="46">
        <f t="shared" si="2"/>
        <v>7.042253521126761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126</v>
      </c>
      <c r="P16" s="52">
        <v>124</v>
      </c>
      <c r="Q16" s="53">
        <v>2940633</v>
      </c>
      <c r="R16" s="53">
        <f t="shared" si="0"/>
        <v>4768</v>
      </c>
      <c r="S16" s="54">
        <f t="shared" si="5"/>
        <v>114.432</v>
      </c>
      <c r="T16" s="54">
        <f t="shared" si="6"/>
        <v>4.7679999999999998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1168</v>
      </c>
      <c r="AA16" s="166">
        <v>0</v>
      </c>
      <c r="AB16" s="166">
        <v>1199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30104074</v>
      </c>
      <c r="AH16" s="60">
        <f t="shared" si="8"/>
        <v>762</v>
      </c>
      <c r="AI16" s="61">
        <f t="shared" si="9"/>
        <v>159.81543624161074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6612967</v>
      </c>
      <c r="AQ16" s="166">
        <f t="shared" si="1"/>
        <v>0</v>
      </c>
      <c r="AR16" s="65">
        <v>0.93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11</v>
      </c>
      <c r="E17" s="46">
        <f t="shared" si="2"/>
        <v>7.746478873239437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139</v>
      </c>
      <c r="P17" s="52">
        <v>145</v>
      </c>
      <c r="Q17" s="53">
        <v>2946784</v>
      </c>
      <c r="R17" s="53">
        <f t="shared" si="0"/>
        <v>6151</v>
      </c>
      <c r="S17" s="54">
        <f t="shared" si="5"/>
        <v>147.624</v>
      </c>
      <c r="T17" s="54">
        <f t="shared" si="6"/>
        <v>6.1509999999999998</v>
      </c>
      <c r="U17" s="55">
        <v>9</v>
      </c>
      <c r="V17" s="55">
        <f t="shared" si="7"/>
        <v>9</v>
      </c>
      <c r="W17" s="174" t="s">
        <v>146</v>
      </c>
      <c r="X17" s="166">
        <v>0</v>
      </c>
      <c r="Y17" s="166">
        <v>1018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30105448</v>
      </c>
      <c r="AH17" s="60">
        <f t="shared" si="8"/>
        <v>1374</v>
      </c>
      <c r="AI17" s="61">
        <f t="shared" si="9"/>
        <v>223.37831246951717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6612967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10</v>
      </c>
      <c r="E18" s="46">
        <f t="shared" si="2"/>
        <v>7.042253521126761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138</v>
      </c>
      <c r="P18" s="52">
        <v>147</v>
      </c>
      <c r="Q18" s="53">
        <v>2952887</v>
      </c>
      <c r="R18" s="53">
        <f t="shared" si="0"/>
        <v>6103</v>
      </c>
      <c r="S18" s="54">
        <f t="shared" si="5"/>
        <v>146.47200000000001</v>
      </c>
      <c r="T18" s="54">
        <f t="shared" si="6"/>
        <v>6.1029999999999998</v>
      </c>
      <c r="U18" s="55">
        <v>8.5</v>
      </c>
      <c r="V18" s="55">
        <f t="shared" si="7"/>
        <v>8.5</v>
      </c>
      <c r="W18" s="174" t="s">
        <v>146</v>
      </c>
      <c r="X18" s="166">
        <v>0</v>
      </c>
      <c r="Y18" s="166">
        <v>1048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30106824</v>
      </c>
      <c r="AH18" s="60">
        <f t="shared" si="8"/>
        <v>1376</v>
      </c>
      <c r="AI18" s="61">
        <f t="shared" si="9"/>
        <v>225.46288710470262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6612967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9</v>
      </c>
      <c r="E19" s="46">
        <f t="shared" si="2"/>
        <v>6.3380281690140849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137</v>
      </c>
      <c r="P19" s="52">
        <v>146</v>
      </c>
      <c r="Q19" s="53">
        <v>2959074</v>
      </c>
      <c r="R19" s="53">
        <f t="shared" si="0"/>
        <v>6187</v>
      </c>
      <c r="S19" s="54">
        <f t="shared" si="5"/>
        <v>148.488</v>
      </c>
      <c r="T19" s="54">
        <f t="shared" si="6"/>
        <v>6.1870000000000003</v>
      </c>
      <c r="U19" s="55">
        <v>8</v>
      </c>
      <c r="V19" s="55">
        <f t="shared" si="7"/>
        <v>8</v>
      </c>
      <c r="W19" s="174" t="s">
        <v>146</v>
      </c>
      <c r="X19" s="166">
        <v>0</v>
      </c>
      <c r="Y19" s="166">
        <v>1087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30108206</v>
      </c>
      <c r="AH19" s="60">
        <f t="shared" si="8"/>
        <v>1382</v>
      </c>
      <c r="AI19" s="61">
        <f t="shared" si="9"/>
        <v>223.37158558267333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6612967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9</v>
      </c>
      <c r="E20" s="46">
        <f t="shared" si="2"/>
        <v>6.3380281690140849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137</v>
      </c>
      <c r="P20" s="52">
        <v>147</v>
      </c>
      <c r="Q20" s="53">
        <v>2965264</v>
      </c>
      <c r="R20" s="53">
        <f t="shared" si="0"/>
        <v>6190</v>
      </c>
      <c r="S20" s="54">
        <f t="shared" si="5"/>
        <v>148.56</v>
      </c>
      <c r="T20" s="54">
        <f t="shared" si="6"/>
        <v>6.19</v>
      </c>
      <c r="U20" s="55">
        <v>7.1</v>
      </c>
      <c r="V20" s="55">
        <f t="shared" si="7"/>
        <v>7.1</v>
      </c>
      <c r="W20" s="174" t="s">
        <v>146</v>
      </c>
      <c r="X20" s="166">
        <v>0</v>
      </c>
      <c r="Y20" s="166">
        <v>1060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30109568</v>
      </c>
      <c r="AH20" s="60">
        <f t="shared" si="8"/>
        <v>1362</v>
      </c>
      <c r="AI20" s="61">
        <f t="shared" si="9"/>
        <v>220.03231017770597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6612967</v>
      </c>
      <c r="AQ20" s="166">
        <f t="shared" si="1"/>
        <v>0</v>
      </c>
      <c r="AR20" s="65">
        <v>1.02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9</v>
      </c>
      <c r="E21" s="46">
        <f t="shared" si="2"/>
        <v>6.3380281690140849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141</v>
      </c>
      <c r="P21" s="52">
        <v>147</v>
      </c>
      <c r="Q21" s="53">
        <v>2971450</v>
      </c>
      <c r="R21" s="53">
        <f>Q21-Q20</f>
        <v>6186</v>
      </c>
      <c r="S21" s="54">
        <f t="shared" si="5"/>
        <v>148.464</v>
      </c>
      <c r="T21" s="54">
        <f t="shared" si="6"/>
        <v>6.1859999999999999</v>
      </c>
      <c r="U21" s="55">
        <v>6.7</v>
      </c>
      <c r="V21" s="55">
        <f t="shared" si="7"/>
        <v>6.7</v>
      </c>
      <c r="W21" s="174" t="s">
        <v>146</v>
      </c>
      <c r="X21" s="166">
        <v>0</v>
      </c>
      <c r="Y21" s="166">
        <v>1048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30110942</v>
      </c>
      <c r="AH21" s="60">
        <f t="shared" si="8"/>
        <v>1374</v>
      </c>
      <c r="AI21" s="61">
        <f t="shared" si="9"/>
        <v>222.11445198836083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6612967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10</v>
      </c>
      <c r="E22" s="46">
        <f t="shared" si="2"/>
        <v>7.042253521126761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142</v>
      </c>
      <c r="P22" s="52">
        <v>149</v>
      </c>
      <c r="Q22" s="53">
        <v>2977362</v>
      </c>
      <c r="R22" s="53">
        <f t="shared" si="0"/>
        <v>5912</v>
      </c>
      <c r="S22" s="54">
        <f t="shared" si="5"/>
        <v>141.88800000000001</v>
      </c>
      <c r="T22" s="54">
        <f t="shared" si="6"/>
        <v>5.9119999999999999</v>
      </c>
      <c r="U22" s="55">
        <v>6.4</v>
      </c>
      <c r="V22" s="55">
        <f t="shared" si="7"/>
        <v>6.4</v>
      </c>
      <c r="W22" s="174" t="s">
        <v>146</v>
      </c>
      <c r="X22" s="166">
        <v>0</v>
      </c>
      <c r="Y22" s="166">
        <v>1000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30112316</v>
      </c>
      <c r="AH22" s="60">
        <f t="shared" si="8"/>
        <v>1374</v>
      </c>
      <c r="AI22" s="61">
        <f t="shared" si="9"/>
        <v>232.4086603518268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6612967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10</v>
      </c>
      <c r="E23" s="46">
        <f t="shared" si="2"/>
        <v>7.042253521126761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131</v>
      </c>
      <c r="P23" s="52">
        <v>139</v>
      </c>
      <c r="Q23" s="53">
        <v>2983100</v>
      </c>
      <c r="R23" s="53">
        <f t="shared" si="0"/>
        <v>5738</v>
      </c>
      <c r="S23" s="54">
        <f t="shared" si="5"/>
        <v>137.71199999999999</v>
      </c>
      <c r="T23" s="54">
        <f t="shared" si="6"/>
        <v>5.7380000000000004</v>
      </c>
      <c r="U23" s="55">
        <v>6.4</v>
      </c>
      <c r="V23" s="55">
        <f t="shared" si="7"/>
        <v>6.4</v>
      </c>
      <c r="W23" s="174" t="s">
        <v>146</v>
      </c>
      <c r="X23" s="166">
        <v>0</v>
      </c>
      <c r="Y23" s="166">
        <v>987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30113606</v>
      </c>
      <c r="AH23" s="60">
        <f t="shared" si="8"/>
        <v>1290</v>
      </c>
      <c r="AI23" s="61">
        <f t="shared" si="9"/>
        <v>224.81700941094456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6612967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9</v>
      </c>
      <c r="E24" s="46">
        <f t="shared" si="2"/>
        <v>6.3380281690140849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132</v>
      </c>
      <c r="P24" s="52">
        <v>140</v>
      </c>
      <c r="Q24" s="53">
        <v>2988779</v>
      </c>
      <c r="R24" s="53">
        <f t="shared" si="0"/>
        <v>5679</v>
      </c>
      <c r="S24" s="54">
        <f t="shared" si="5"/>
        <v>136.29599999999999</v>
      </c>
      <c r="T24" s="54">
        <f t="shared" si="6"/>
        <v>5.6790000000000003</v>
      </c>
      <c r="U24" s="55">
        <v>5.9</v>
      </c>
      <c r="V24" s="55">
        <f t="shared" si="7"/>
        <v>5.9</v>
      </c>
      <c r="W24" s="174" t="s">
        <v>146</v>
      </c>
      <c r="X24" s="166">
        <v>0</v>
      </c>
      <c r="Y24" s="166">
        <v>1021</v>
      </c>
      <c r="Z24" s="166">
        <v>1156</v>
      </c>
      <c r="AA24" s="166">
        <v>1185</v>
      </c>
      <c r="AB24" s="166">
        <v>1169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30114866</v>
      </c>
      <c r="AH24" s="60">
        <f t="shared" si="8"/>
        <v>1260</v>
      </c>
      <c r="AI24" s="61">
        <f t="shared" si="9"/>
        <v>221.87004754358159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6612967</v>
      </c>
      <c r="AQ24" s="166">
        <f t="shared" si="1"/>
        <v>0</v>
      </c>
      <c r="AR24" s="65">
        <v>0.85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7</v>
      </c>
      <c r="E25" s="46">
        <f t="shared" si="2"/>
        <v>4.9295774647887329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128</v>
      </c>
      <c r="P25" s="52">
        <v>140</v>
      </c>
      <c r="Q25" s="53">
        <v>2994413</v>
      </c>
      <c r="R25" s="53">
        <f t="shared" si="0"/>
        <v>5634</v>
      </c>
      <c r="S25" s="54">
        <f t="shared" si="5"/>
        <v>135.21600000000001</v>
      </c>
      <c r="T25" s="54">
        <f t="shared" si="6"/>
        <v>5.6340000000000003</v>
      </c>
      <c r="U25" s="55">
        <v>5.3</v>
      </c>
      <c r="V25" s="55">
        <f t="shared" si="7"/>
        <v>5.3</v>
      </c>
      <c r="W25" s="174" t="s">
        <v>146</v>
      </c>
      <c r="X25" s="166">
        <v>0</v>
      </c>
      <c r="Y25" s="166">
        <v>1042</v>
      </c>
      <c r="Z25" s="166">
        <v>1175</v>
      </c>
      <c r="AA25" s="166">
        <v>1185</v>
      </c>
      <c r="AB25" s="166">
        <v>1180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30116160</v>
      </c>
      <c r="AH25" s="60">
        <f t="shared" si="8"/>
        <v>1294</v>
      </c>
      <c r="AI25" s="61">
        <f t="shared" si="9"/>
        <v>229.67696130635426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6612967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5</v>
      </c>
      <c r="E26" s="46">
        <f t="shared" si="2"/>
        <v>3.5211267605633805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138</v>
      </c>
      <c r="P26" s="52">
        <v>138</v>
      </c>
      <c r="Q26" s="53">
        <v>3000095</v>
      </c>
      <c r="R26" s="53">
        <f t="shared" si="0"/>
        <v>5682</v>
      </c>
      <c r="S26" s="54">
        <f t="shared" si="5"/>
        <v>136.36799999999999</v>
      </c>
      <c r="T26" s="54">
        <f t="shared" si="6"/>
        <v>5.6820000000000004</v>
      </c>
      <c r="U26" s="55">
        <v>5</v>
      </c>
      <c r="V26" s="55">
        <f t="shared" si="7"/>
        <v>5</v>
      </c>
      <c r="W26" s="174" t="s">
        <v>146</v>
      </c>
      <c r="X26" s="166">
        <v>0</v>
      </c>
      <c r="Y26" s="166">
        <v>1038</v>
      </c>
      <c r="Z26" s="166">
        <v>1196</v>
      </c>
      <c r="AA26" s="166">
        <v>1185</v>
      </c>
      <c r="AB26" s="166">
        <v>1198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30117466</v>
      </c>
      <c r="AH26" s="60">
        <f t="shared" si="8"/>
        <v>1306</v>
      </c>
      <c r="AI26" s="61">
        <f t="shared" si="9"/>
        <v>229.84864484336501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6612967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15</v>
      </c>
      <c r="E27" s="46">
        <f t="shared" si="2"/>
        <v>10.563380281690142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140</v>
      </c>
      <c r="P27" s="52">
        <v>139</v>
      </c>
      <c r="Q27" s="53">
        <v>3005923</v>
      </c>
      <c r="R27" s="53">
        <f t="shared" si="0"/>
        <v>5828</v>
      </c>
      <c r="S27" s="54">
        <f t="shared" si="5"/>
        <v>139.87200000000001</v>
      </c>
      <c r="T27" s="54">
        <f t="shared" si="6"/>
        <v>5.8280000000000003</v>
      </c>
      <c r="U27" s="55">
        <v>4.9000000000000004</v>
      </c>
      <c r="V27" s="55">
        <f t="shared" si="7"/>
        <v>4.9000000000000004</v>
      </c>
      <c r="W27" s="174" t="s">
        <v>146</v>
      </c>
      <c r="X27" s="166">
        <v>0</v>
      </c>
      <c r="Y27" s="166">
        <v>1004</v>
      </c>
      <c r="Z27" s="166">
        <v>1196</v>
      </c>
      <c r="AA27" s="166">
        <v>1185</v>
      </c>
      <c r="AB27" s="166">
        <v>1198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30118798</v>
      </c>
      <c r="AH27" s="60">
        <f t="shared" si="8"/>
        <v>1332</v>
      </c>
      <c r="AI27" s="61">
        <f t="shared" si="9"/>
        <v>228.55181880576527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6612967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14</v>
      </c>
      <c r="E28" s="46">
        <f t="shared" si="2"/>
        <v>9.8591549295774659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117</v>
      </c>
      <c r="P28" s="52">
        <v>139</v>
      </c>
      <c r="Q28" s="53">
        <v>3011947</v>
      </c>
      <c r="R28" s="53">
        <f t="shared" si="0"/>
        <v>6024</v>
      </c>
      <c r="S28" s="54">
        <f t="shared" si="5"/>
        <v>144.57599999999999</v>
      </c>
      <c r="T28" s="54">
        <f t="shared" si="6"/>
        <v>6.024</v>
      </c>
      <c r="U28" s="55">
        <v>4.0999999999999996</v>
      </c>
      <c r="V28" s="55">
        <f t="shared" si="7"/>
        <v>4.0999999999999996</v>
      </c>
      <c r="W28" s="174" t="s">
        <v>145</v>
      </c>
      <c r="X28" s="166">
        <v>0</v>
      </c>
      <c r="Y28" s="166">
        <v>1105</v>
      </c>
      <c r="Z28" s="166">
        <v>1196</v>
      </c>
      <c r="AA28" s="166">
        <v>0</v>
      </c>
      <c r="AB28" s="166">
        <v>1198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30119910</v>
      </c>
      <c r="AH28" s="60">
        <f t="shared" si="8"/>
        <v>1112</v>
      </c>
      <c r="AI28" s="61">
        <f t="shared" si="9"/>
        <v>184.59495351925631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6612967</v>
      </c>
      <c r="AQ28" s="166">
        <f t="shared" si="1"/>
        <v>0</v>
      </c>
      <c r="AR28" s="65">
        <v>0.88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12</v>
      </c>
      <c r="E29" s="46">
        <f t="shared" si="2"/>
        <v>8.4507042253521139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117</v>
      </c>
      <c r="P29" s="52">
        <v>130</v>
      </c>
      <c r="Q29" s="53">
        <v>3017093</v>
      </c>
      <c r="R29" s="53">
        <f t="shared" si="0"/>
        <v>5146</v>
      </c>
      <c r="S29" s="54">
        <f t="shared" si="5"/>
        <v>123.504</v>
      </c>
      <c r="T29" s="54">
        <f t="shared" si="6"/>
        <v>5.1459999999999999</v>
      </c>
      <c r="U29" s="55">
        <v>3.3</v>
      </c>
      <c r="V29" s="55">
        <f t="shared" si="7"/>
        <v>3.3</v>
      </c>
      <c r="W29" s="174" t="s">
        <v>145</v>
      </c>
      <c r="X29" s="166">
        <v>0</v>
      </c>
      <c r="Y29" s="166">
        <v>1189</v>
      </c>
      <c r="Z29" s="166">
        <v>1196</v>
      </c>
      <c r="AA29" s="166">
        <v>0</v>
      </c>
      <c r="AB29" s="166">
        <v>1198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30121072</v>
      </c>
      <c r="AH29" s="60">
        <f t="shared" si="8"/>
        <v>1162</v>
      </c>
      <c r="AI29" s="61">
        <f t="shared" si="9"/>
        <v>225.80645161290323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6612967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12</v>
      </c>
      <c r="E30" s="46">
        <f t="shared" si="2"/>
        <v>8.4507042253521139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119</v>
      </c>
      <c r="P30" s="52">
        <v>130</v>
      </c>
      <c r="Q30" s="53">
        <v>3022381</v>
      </c>
      <c r="R30" s="53">
        <f t="shared" si="0"/>
        <v>5288</v>
      </c>
      <c r="S30" s="54">
        <f t="shared" si="5"/>
        <v>126.91200000000001</v>
      </c>
      <c r="T30" s="54">
        <f t="shared" si="6"/>
        <v>5.2880000000000003</v>
      </c>
      <c r="U30" s="55">
        <v>2.7</v>
      </c>
      <c r="V30" s="55">
        <f t="shared" si="7"/>
        <v>2.7</v>
      </c>
      <c r="W30" s="174" t="s">
        <v>145</v>
      </c>
      <c r="X30" s="166">
        <v>0</v>
      </c>
      <c r="Y30" s="166">
        <v>1189</v>
      </c>
      <c r="Z30" s="166">
        <v>1196</v>
      </c>
      <c r="AA30" s="166">
        <v>0</v>
      </c>
      <c r="AB30" s="166">
        <v>1198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30122210</v>
      </c>
      <c r="AH30" s="60">
        <f t="shared" si="8"/>
        <v>1138</v>
      </c>
      <c r="AI30" s="61">
        <f t="shared" si="9"/>
        <v>215.20423600605142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6612967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12</v>
      </c>
      <c r="E31" s="46">
        <f>D31/1.42</f>
        <v>8.4507042253521139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119</v>
      </c>
      <c r="P31" s="52">
        <v>128</v>
      </c>
      <c r="Q31" s="53">
        <v>3027761</v>
      </c>
      <c r="R31" s="53">
        <f t="shared" si="0"/>
        <v>5380</v>
      </c>
      <c r="S31" s="54">
        <f t="shared" si="5"/>
        <v>129.12</v>
      </c>
      <c r="T31" s="54">
        <f t="shared" si="6"/>
        <v>5.38</v>
      </c>
      <c r="U31" s="55">
        <v>2.1</v>
      </c>
      <c r="V31" s="55">
        <f t="shared" si="7"/>
        <v>2.1</v>
      </c>
      <c r="W31" s="174" t="s">
        <v>145</v>
      </c>
      <c r="X31" s="166">
        <v>0</v>
      </c>
      <c r="Y31" s="166">
        <v>1189</v>
      </c>
      <c r="Z31" s="166">
        <v>1196</v>
      </c>
      <c r="AA31" s="166">
        <v>0</v>
      </c>
      <c r="AB31" s="166">
        <v>1198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30123386</v>
      </c>
      <c r="AH31" s="60">
        <f t="shared" si="8"/>
        <v>1176</v>
      </c>
      <c r="AI31" s="61">
        <f t="shared" si="9"/>
        <v>218.58736059479554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6612967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13</v>
      </c>
      <c r="E32" s="46">
        <f t="shared" si="2"/>
        <v>9.1549295774647899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123</v>
      </c>
      <c r="P32" s="52">
        <v>116</v>
      </c>
      <c r="Q32" s="52">
        <v>3032866</v>
      </c>
      <c r="R32" s="53">
        <f t="shared" si="0"/>
        <v>5105</v>
      </c>
      <c r="S32" s="54">
        <f t="shared" si="5"/>
        <v>122.52</v>
      </c>
      <c r="T32" s="54">
        <f t="shared" si="6"/>
        <v>5.1050000000000004</v>
      </c>
      <c r="U32" s="55">
        <v>1.8</v>
      </c>
      <c r="V32" s="55">
        <f t="shared" si="7"/>
        <v>1.8</v>
      </c>
      <c r="W32" s="174" t="s">
        <v>145</v>
      </c>
      <c r="X32" s="166">
        <v>0</v>
      </c>
      <c r="Y32" s="166">
        <v>1189</v>
      </c>
      <c r="Z32" s="166">
        <v>1196</v>
      </c>
      <c r="AA32" s="166">
        <v>0</v>
      </c>
      <c r="AB32" s="166">
        <v>1196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30124532</v>
      </c>
      <c r="AH32" s="60">
        <f t="shared" si="8"/>
        <v>1146</v>
      </c>
      <c r="AI32" s="61">
        <f t="shared" si="9"/>
        <v>224.48579823702252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6612967</v>
      </c>
      <c r="AQ32" s="166">
        <f t="shared" si="1"/>
        <v>0</v>
      </c>
      <c r="AR32" s="65">
        <v>0.92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1:51" x14ac:dyDescent="0.35">
      <c r="B33" s="44">
        <v>2.9166666666666701</v>
      </c>
      <c r="C33" s="44">
        <v>0.95833333333333803</v>
      </c>
      <c r="D33" s="45">
        <v>11</v>
      </c>
      <c r="E33" s="46">
        <f t="shared" si="2"/>
        <v>7.746478873239437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117</v>
      </c>
      <c r="P33" s="52">
        <v>89</v>
      </c>
      <c r="Q33" s="52">
        <v>3037084</v>
      </c>
      <c r="R33" s="53">
        <f t="shared" si="0"/>
        <v>4218</v>
      </c>
      <c r="S33" s="54">
        <f t="shared" si="5"/>
        <v>101.232</v>
      </c>
      <c r="T33" s="54">
        <f t="shared" si="6"/>
        <v>4.218</v>
      </c>
      <c r="U33" s="55">
        <v>2.5</v>
      </c>
      <c r="V33" s="55">
        <f t="shared" si="7"/>
        <v>2.5</v>
      </c>
      <c r="W33" s="174" t="s">
        <v>136</v>
      </c>
      <c r="X33" s="166">
        <v>0</v>
      </c>
      <c r="Y33" s="166">
        <v>0</v>
      </c>
      <c r="Z33" s="166">
        <v>1002</v>
      </c>
      <c r="AA33" s="166">
        <v>0</v>
      </c>
      <c r="AB33" s="166">
        <v>1119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30125271</v>
      </c>
      <c r="AH33" s="60">
        <f t="shared" si="8"/>
        <v>739</v>
      </c>
      <c r="AI33" s="61">
        <f t="shared" si="9"/>
        <v>175.20151730678046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6613902</v>
      </c>
      <c r="AQ33" s="166">
        <f t="shared" si="1"/>
        <v>935</v>
      </c>
      <c r="AR33" s="63"/>
      <c r="AS33" s="64" t="s">
        <v>114</v>
      </c>
      <c r="AY33" s="167"/>
    </row>
    <row r="34" spans="1:51" x14ac:dyDescent="0.35">
      <c r="B34" s="44">
        <v>2.9583333333333299</v>
      </c>
      <c r="C34" s="44">
        <v>1</v>
      </c>
      <c r="D34" s="45">
        <v>12</v>
      </c>
      <c r="E34" s="46">
        <f t="shared" si="2"/>
        <v>8.4507042253521139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123</v>
      </c>
      <c r="P34" s="52">
        <v>90</v>
      </c>
      <c r="Q34" s="52">
        <v>3041306</v>
      </c>
      <c r="R34" s="53">
        <f t="shared" si="0"/>
        <v>4222</v>
      </c>
      <c r="S34" s="54">
        <f t="shared" si="5"/>
        <v>101.328</v>
      </c>
      <c r="T34" s="54">
        <f t="shared" si="6"/>
        <v>4.2220000000000004</v>
      </c>
      <c r="U34" s="55">
        <v>3.7</v>
      </c>
      <c r="V34" s="55">
        <f t="shared" si="7"/>
        <v>3.7</v>
      </c>
      <c r="W34" s="174" t="s">
        <v>136</v>
      </c>
      <c r="X34" s="166">
        <v>0</v>
      </c>
      <c r="Y34" s="166">
        <v>0</v>
      </c>
      <c r="Z34" s="166">
        <v>993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30126011</v>
      </c>
      <c r="AH34" s="60">
        <f t="shared" si="8"/>
        <v>740</v>
      </c>
      <c r="AI34" s="61">
        <f t="shared" si="9"/>
        <v>175.27238275698718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6614838</v>
      </c>
      <c r="AQ34" s="166">
        <f t="shared" si="1"/>
        <v>936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1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124.75</v>
      </c>
      <c r="Q35" s="84">
        <f>Q34-Q10</f>
        <v>124336</v>
      </c>
      <c r="R35" s="85">
        <f>SUM(R11:R34)</f>
        <v>124336</v>
      </c>
      <c r="S35" s="86">
        <f>AVERAGE(S11:S34)</f>
        <v>124.33599999999997</v>
      </c>
      <c r="T35" s="86">
        <f>SUM(T11:T34)</f>
        <v>124.336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25675</v>
      </c>
      <c r="AH35" s="92">
        <f>SUM(AH11:AH34)</f>
        <v>25675</v>
      </c>
      <c r="AI35" s="93">
        <f>$AH$35/$T35</f>
        <v>206.49691159438939</v>
      </c>
      <c r="AJ35" s="90"/>
      <c r="AK35" s="94"/>
      <c r="AL35" s="94"/>
      <c r="AM35" s="94"/>
      <c r="AN35" s="95"/>
      <c r="AO35" s="96"/>
      <c r="AP35" s="97">
        <f>AP34-AP10</f>
        <v>7298</v>
      </c>
      <c r="AQ35" s="98">
        <f>SUM(AQ11:AQ34)</f>
        <v>7298</v>
      </c>
      <c r="AR35" s="99">
        <f>AVERAGE(AR11:AR34)</f>
        <v>0.91500000000000004</v>
      </c>
      <c r="AS35" s="96"/>
      <c r="AV35" s="100" t="s">
        <v>31</v>
      </c>
      <c r="AW35" s="100">
        <v>1</v>
      </c>
      <c r="AY35" s="167"/>
    </row>
    <row r="36" spans="1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1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1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1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1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1:51" x14ac:dyDescent="0.35">
      <c r="B41" s="181" t="s">
        <v>222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261"/>
      <c r="AW41" s="261"/>
      <c r="AY41" s="167"/>
    </row>
    <row r="42" spans="1:51" x14ac:dyDescent="0.35">
      <c r="B42" s="180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261"/>
      <c r="AW42" s="261"/>
      <c r="AY42" s="167"/>
    </row>
    <row r="43" spans="1:51" x14ac:dyDescent="0.35">
      <c r="B43" s="183" t="s">
        <v>143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261"/>
      <c r="AW43" s="261"/>
      <c r="AY43" s="167"/>
    </row>
    <row r="44" spans="1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261"/>
      <c r="AW44" s="261"/>
      <c r="AY44" s="167"/>
    </row>
    <row r="45" spans="1:51" x14ac:dyDescent="0.35">
      <c r="A45" s="234"/>
      <c r="B45" s="180" t="s">
        <v>129</v>
      </c>
      <c r="C45" s="236"/>
      <c r="D45" s="236"/>
      <c r="E45" s="236"/>
      <c r="F45" s="236"/>
      <c r="G45" s="236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261"/>
      <c r="AW45" s="261"/>
      <c r="AY45" s="167"/>
    </row>
    <row r="46" spans="1:51" x14ac:dyDescent="0.35">
      <c r="B46" s="180" t="s">
        <v>144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261"/>
      <c r="AW46" s="261"/>
      <c r="AY46" s="167"/>
    </row>
    <row r="47" spans="1:51" x14ac:dyDescent="0.35">
      <c r="B47" s="176" t="s">
        <v>235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261"/>
      <c r="AW47" s="261"/>
      <c r="AY47" s="167"/>
    </row>
    <row r="48" spans="1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261"/>
      <c r="AW48" s="261"/>
      <c r="AY48" s="167"/>
    </row>
    <row r="49" spans="2:51" x14ac:dyDescent="0.35">
      <c r="B49" s="183" t="s">
        <v>131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261"/>
      <c r="AW49" s="261"/>
      <c r="AY49" s="167"/>
    </row>
    <row r="50" spans="2:51" x14ac:dyDescent="0.35">
      <c r="B50" s="173" t="s">
        <v>194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4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263"/>
      <c r="AW50" s="263"/>
      <c r="AY50" s="167"/>
    </row>
    <row r="51" spans="2:51" x14ac:dyDescent="0.35">
      <c r="B51" s="173" t="s">
        <v>195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4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263"/>
      <c r="AW51" s="263"/>
      <c r="AY51" s="167"/>
    </row>
    <row r="52" spans="2:51" x14ac:dyDescent="0.35">
      <c r="B52" s="235" t="s">
        <v>151</v>
      </c>
      <c r="C52" s="236"/>
      <c r="D52" s="236"/>
      <c r="E52" s="236"/>
      <c r="F52" s="236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263"/>
      <c r="AW52" s="263"/>
      <c r="AY52" s="167"/>
    </row>
    <row r="53" spans="2:51" x14ac:dyDescent="0.35">
      <c r="B53" s="185" t="s">
        <v>150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4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261"/>
      <c r="AW53" s="261"/>
      <c r="AY53" s="167"/>
    </row>
    <row r="54" spans="2:51" x14ac:dyDescent="0.35">
      <c r="B54" s="270" t="s">
        <v>239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4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263"/>
      <c r="AW54" s="263"/>
      <c r="AY54" s="167"/>
    </row>
    <row r="55" spans="2:51" x14ac:dyDescent="0.35">
      <c r="B55" s="176" t="s">
        <v>152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4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261"/>
      <c r="AW55" s="261"/>
      <c r="AY55" s="167"/>
    </row>
    <row r="56" spans="2:51" x14ac:dyDescent="0.35">
      <c r="B56" s="183" t="s">
        <v>240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261"/>
      <c r="AW56" s="261"/>
      <c r="AY56" s="167"/>
    </row>
    <row r="57" spans="2:51" x14ac:dyDescent="0.35">
      <c r="B57" s="183" t="s">
        <v>241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261"/>
      <c r="AW57" s="261"/>
      <c r="AY57" s="167"/>
    </row>
    <row r="58" spans="2:51" x14ac:dyDescent="0.35">
      <c r="B58" s="176" t="s">
        <v>236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261"/>
      <c r="AW58" s="261"/>
      <c r="AY58" s="167"/>
    </row>
    <row r="59" spans="2:51" x14ac:dyDescent="0.35">
      <c r="B59" s="176" t="s">
        <v>153</v>
      </c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261"/>
      <c r="AW59" s="261"/>
      <c r="AY59" s="167"/>
    </row>
    <row r="60" spans="2:51" x14ac:dyDescent="0.35">
      <c r="B60" s="183" t="s">
        <v>132</v>
      </c>
      <c r="C60" s="177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261"/>
      <c r="AW60" s="261"/>
      <c r="AY60" s="167"/>
    </row>
    <row r="61" spans="2:51" x14ac:dyDescent="0.35">
      <c r="B61" s="180" t="s">
        <v>133</v>
      </c>
      <c r="C61" s="180"/>
      <c r="D61" s="177"/>
      <c r="E61" s="177"/>
      <c r="F61" s="177"/>
      <c r="G61" s="177"/>
      <c r="H61" s="177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261"/>
      <c r="AW61" s="261"/>
      <c r="AY61" s="167"/>
    </row>
    <row r="62" spans="2:51" x14ac:dyDescent="0.35">
      <c r="B62" s="180" t="s">
        <v>134</v>
      </c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261"/>
      <c r="AW62" s="261"/>
      <c r="AY62" s="167"/>
    </row>
    <row r="63" spans="2:51" x14ac:dyDescent="0.35">
      <c r="B63" s="18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261"/>
      <c r="AW63" s="261"/>
      <c r="AY63" s="167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261"/>
      <c r="AW64" s="261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261"/>
      <c r="AW65" s="261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261"/>
      <c r="AW66" s="261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84"/>
      <c r="V67" s="184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1"/>
      <c r="AW67" s="161"/>
      <c r="AY67" s="167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29"/>
      <c r="AW70" s="129"/>
      <c r="AY70" s="167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29"/>
      <c r="AW71" s="129"/>
      <c r="AY71" s="167"/>
    </row>
    <row r="72" spans="2:51" x14ac:dyDescent="0.35">
      <c r="B72" s="160"/>
      <c r="C72" s="173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29"/>
      <c r="AW72" s="129"/>
      <c r="AY72" s="167"/>
    </row>
    <row r="73" spans="2:51" x14ac:dyDescent="0.35">
      <c r="B73" s="160"/>
      <c r="C73" s="173"/>
      <c r="D73" s="125"/>
      <c r="E73" s="125"/>
      <c r="F73" s="177"/>
      <c r="G73" s="125"/>
      <c r="H73" s="125"/>
      <c r="I73" s="125"/>
      <c r="J73" s="178"/>
      <c r="K73" s="178"/>
      <c r="L73" s="178"/>
      <c r="M73" s="178"/>
      <c r="N73" s="178"/>
      <c r="O73" s="178"/>
      <c r="P73" s="178"/>
      <c r="Q73" s="178"/>
      <c r="R73" s="178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167"/>
    </row>
    <row r="74" spans="2:51" x14ac:dyDescent="0.35">
      <c r="B74" s="160"/>
      <c r="C74" s="176"/>
      <c r="D74" s="125"/>
      <c r="E74" s="125"/>
      <c r="F74" s="125"/>
      <c r="G74" s="125"/>
      <c r="H74" s="125"/>
      <c r="I74" s="125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30"/>
      <c r="AW74" s="130"/>
      <c r="AX74" s="130"/>
      <c r="AY74" s="167"/>
    </row>
    <row r="75" spans="2:51" x14ac:dyDescent="0.35">
      <c r="B75" s="160"/>
      <c r="C75" s="176"/>
      <c r="D75" s="177"/>
      <c r="E75" s="177"/>
      <c r="F75" s="125"/>
      <c r="G75" s="177"/>
      <c r="H75" s="177"/>
      <c r="I75" s="177"/>
      <c r="J75" s="131"/>
      <c r="K75" s="131"/>
      <c r="L75" s="131"/>
      <c r="M75" s="131"/>
      <c r="N75" s="131"/>
      <c r="O75" s="131"/>
      <c r="P75" s="131"/>
      <c r="Q75" s="131"/>
      <c r="R75" s="131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29"/>
      <c r="AW75" s="129"/>
      <c r="AY75" s="167"/>
    </row>
    <row r="76" spans="2:51" x14ac:dyDescent="0.35">
      <c r="B76" s="160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60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27"/>
      <c r="C78" s="131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29"/>
      <c r="AW78" s="129"/>
      <c r="AY78" s="167"/>
    </row>
    <row r="79" spans="2:51" x14ac:dyDescent="0.35">
      <c r="B79" s="127"/>
      <c r="C79" s="176"/>
      <c r="D79" s="131"/>
      <c r="E79" s="131"/>
      <c r="F79" s="177"/>
      <c r="G79" s="131"/>
      <c r="H79" s="131"/>
      <c r="I79" s="131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29"/>
      <c r="AW79" s="129"/>
      <c r="AY79" s="167"/>
    </row>
    <row r="80" spans="2:51" x14ac:dyDescent="0.35">
      <c r="B80" s="127"/>
      <c r="C80" s="180"/>
      <c r="D80" s="131"/>
      <c r="E80" s="131"/>
      <c r="F80" s="131"/>
      <c r="G80" s="131"/>
      <c r="H80" s="131"/>
      <c r="I80" s="131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X80" s="162"/>
      <c r="AY80" s="167"/>
    </row>
    <row r="81" spans="2:51" x14ac:dyDescent="0.35">
      <c r="B81" s="127"/>
      <c r="C81" s="176"/>
      <c r="D81" s="177"/>
      <c r="E81" s="177"/>
      <c r="F81" s="131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X81" s="162"/>
      <c r="AY81" s="167"/>
    </row>
    <row r="82" spans="2:51" x14ac:dyDescent="0.35">
      <c r="B82" s="127"/>
      <c r="C82" s="183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X82" s="162"/>
      <c r="AY82" s="167"/>
    </row>
    <row r="83" spans="2:51" x14ac:dyDescent="0.35">
      <c r="B83" s="131"/>
      <c r="C83" s="183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X83" s="162"/>
    </row>
    <row r="84" spans="2:51" x14ac:dyDescent="0.35">
      <c r="B84" s="131"/>
      <c r="C84" s="180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X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29"/>
      <c r="AW85" s="129"/>
      <c r="AX85" s="162"/>
    </row>
    <row r="86" spans="2:51" x14ac:dyDescent="0.35">
      <c r="B86" s="127"/>
      <c r="C86" s="180"/>
      <c r="D86" s="177"/>
      <c r="E86" s="177"/>
      <c r="F86" s="177"/>
      <c r="G86" s="177"/>
      <c r="H86" s="177"/>
      <c r="I86" s="177"/>
      <c r="J86" s="181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V86" s="129"/>
      <c r="AW86" s="129"/>
      <c r="AX86" s="162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V87" s="132"/>
      <c r="AW87" s="129"/>
      <c r="AX87" s="162"/>
    </row>
    <row r="88" spans="2:51" x14ac:dyDescent="0.35">
      <c r="B88" s="127"/>
      <c r="C88" s="131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82"/>
      <c r="T88" s="133"/>
      <c r="U88" s="133"/>
      <c r="V88" s="134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X88" s="162"/>
      <c r="AY88" s="131"/>
    </row>
    <row r="89" spans="2:51" x14ac:dyDescent="0.35">
      <c r="B89" s="127"/>
      <c r="C89" s="180"/>
      <c r="D89" s="177"/>
      <c r="E89" s="177"/>
      <c r="F89" s="177"/>
      <c r="G89" s="177"/>
      <c r="H89" s="177"/>
      <c r="I89" s="177"/>
      <c r="J89" s="181"/>
      <c r="K89" s="181"/>
      <c r="L89" s="178"/>
      <c r="M89" s="178"/>
      <c r="N89" s="178"/>
      <c r="O89" s="178"/>
      <c r="P89" s="178"/>
      <c r="Q89" s="178"/>
      <c r="R89" s="181"/>
      <c r="S89" s="182"/>
      <c r="T89" s="133"/>
      <c r="U89" s="133"/>
      <c r="V89" s="134"/>
      <c r="W89" s="168"/>
      <c r="X89" s="168"/>
      <c r="Y89" s="168"/>
      <c r="Z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T89" s="162"/>
      <c r="AU89" s="162"/>
      <c r="AV89" s="162"/>
      <c r="AW89" s="162"/>
      <c r="AX89" s="162"/>
      <c r="AY89" s="130"/>
    </row>
    <row r="90" spans="2:51" x14ac:dyDescent="0.35">
      <c r="B90" s="127"/>
      <c r="C90" s="180"/>
      <c r="D90" s="177"/>
      <c r="E90" s="177"/>
      <c r="F90" s="177"/>
      <c r="G90" s="177"/>
      <c r="H90" s="177"/>
      <c r="I90" s="177"/>
      <c r="J90" s="181"/>
      <c r="K90" s="181"/>
      <c r="L90" s="178"/>
      <c r="M90" s="178"/>
      <c r="N90" s="178"/>
      <c r="O90" s="178"/>
      <c r="P90" s="178"/>
      <c r="Q90" s="178"/>
      <c r="R90" s="181"/>
      <c r="AS90" s="171"/>
      <c r="AT90" s="162"/>
      <c r="AU90" s="162"/>
      <c r="AV90" s="162"/>
      <c r="AW90" s="162"/>
      <c r="AX90" s="162"/>
    </row>
    <row r="91" spans="2:51" x14ac:dyDescent="0.35">
      <c r="B91" s="127"/>
      <c r="C91" s="173"/>
      <c r="D91" s="180"/>
      <c r="E91" s="180"/>
      <c r="F91" s="177"/>
      <c r="G91" s="180"/>
      <c r="H91" s="180"/>
      <c r="I91" s="180"/>
      <c r="AS91" s="171"/>
      <c r="AT91" s="162"/>
      <c r="AU91" s="162"/>
      <c r="AV91" s="162"/>
      <c r="AW91" s="162"/>
      <c r="AX91" s="162"/>
    </row>
    <row r="92" spans="2:51" x14ac:dyDescent="0.35">
      <c r="B92" s="127"/>
      <c r="C92" s="173"/>
      <c r="D92" s="177"/>
      <c r="E92" s="177"/>
      <c r="F92" s="180"/>
      <c r="G92" s="177"/>
      <c r="H92" s="177"/>
      <c r="I92" s="177"/>
      <c r="AS92" s="171"/>
      <c r="AT92" s="162"/>
      <c r="AU92" s="162"/>
      <c r="AV92" s="162"/>
      <c r="AW92" s="162"/>
      <c r="AX92" s="162"/>
    </row>
    <row r="93" spans="2:51" x14ac:dyDescent="0.35">
      <c r="B93" s="127"/>
      <c r="C93" s="173"/>
      <c r="D93" s="177"/>
      <c r="E93" s="177"/>
      <c r="F93" s="177"/>
      <c r="G93" s="177"/>
      <c r="H93" s="177"/>
      <c r="I93" s="177"/>
      <c r="AS93" s="171"/>
      <c r="AT93" s="162"/>
      <c r="AU93" s="162"/>
      <c r="AV93" s="162"/>
      <c r="AW93" s="162"/>
      <c r="AX93" s="162"/>
    </row>
    <row r="94" spans="2:51" x14ac:dyDescent="0.35">
      <c r="B94" s="127"/>
      <c r="C94" s="173"/>
      <c r="D94" s="180"/>
      <c r="E94" s="180"/>
      <c r="F94" s="177"/>
      <c r="G94" s="180"/>
      <c r="H94" s="180"/>
      <c r="I94" s="180"/>
      <c r="AS94" s="171"/>
      <c r="AT94" s="162"/>
      <c r="AU94" s="162"/>
      <c r="AV94" s="162"/>
      <c r="AW94" s="162"/>
      <c r="AX94" s="162"/>
    </row>
    <row r="95" spans="2:51" x14ac:dyDescent="0.35">
      <c r="B95" s="127"/>
      <c r="D95" s="180"/>
      <c r="E95" s="180"/>
      <c r="F95" s="180"/>
      <c r="G95" s="180"/>
      <c r="H95" s="180"/>
      <c r="I95" s="180"/>
      <c r="AS95" s="171"/>
      <c r="AT95" s="162"/>
      <c r="AU95" s="162"/>
      <c r="AV95" s="162"/>
      <c r="AW95" s="162"/>
      <c r="AX95" s="162"/>
      <c r="AY95" s="162"/>
    </row>
    <row r="96" spans="2:51" x14ac:dyDescent="0.35">
      <c r="B96" s="127"/>
      <c r="F96" s="180"/>
      <c r="AS96" s="171"/>
      <c r="AT96" s="162"/>
      <c r="AU96" s="162"/>
      <c r="AV96" s="162"/>
      <c r="AW96" s="162"/>
      <c r="AX96" s="162"/>
      <c r="AY96" s="162"/>
    </row>
    <row r="97" spans="2:51" x14ac:dyDescent="0.35">
      <c r="B97" s="127"/>
      <c r="AS97" s="171"/>
      <c r="AT97" s="162"/>
      <c r="AU97" s="162"/>
      <c r="AV97" s="162"/>
      <c r="AW97" s="162"/>
      <c r="AX97" s="162"/>
      <c r="AY97" s="162"/>
    </row>
    <row r="98" spans="2:51" x14ac:dyDescent="0.35">
      <c r="B98" s="127"/>
      <c r="AS98" s="171"/>
      <c r="AT98" s="162"/>
      <c r="AU98" s="162"/>
      <c r="AV98" s="162"/>
      <c r="AW98" s="162"/>
      <c r="AX98" s="162"/>
      <c r="AY98" s="162"/>
    </row>
    <row r="99" spans="2:51" x14ac:dyDescent="0.35">
      <c r="B99" s="127"/>
      <c r="AS99" s="171"/>
      <c r="AT99" s="162"/>
      <c r="AU99" s="162"/>
      <c r="AV99" s="162"/>
      <c r="AW99" s="162"/>
      <c r="AX99" s="162"/>
      <c r="AY99" s="162"/>
    </row>
    <row r="100" spans="2:51" x14ac:dyDescent="0.35">
      <c r="AS100" s="171"/>
      <c r="AT100" s="162"/>
      <c r="AU100" s="162"/>
      <c r="AV100" s="162"/>
      <c r="AW100" s="162"/>
      <c r="AX100" s="162"/>
      <c r="AY100" s="162"/>
    </row>
    <row r="101" spans="2:51" x14ac:dyDescent="0.35">
      <c r="AY101" s="162"/>
    </row>
    <row r="102" spans="2:51" x14ac:dyDescent="0.35">
      <c r="AY102" s="162"/>
    </row>
    <row r="103" spans="2:51" x14ac:dyDescent="0.35">
      <c r="AY103" s="162"/>
    </row>
    <row r="104" spans="2:51" x14ac:dyDescent="0.35">
      <c r="AY104" s="162"/>
    </row>
    <row r="105" spans="2:51" x14ac:dyDescent="0.35">
      <c r="AY105" s="162"/>
    </row>
    <row r="106" spans="2:51" x14ac:dyDescent="0.35">
      <c r="AY106" s="162"/>
    </row>
    <row r="107" spans="2:51" x14ac:dyDescent="0.35">
      <c r="AY107" s="162"/>
    </row>
    <row r="108" spans="2:51" x14ac:dyDescent="0.35">
      <c r="AY108" s="162"/>
    </row>
    <row r="109" spans="2:51" x14ac:dyDescent="0.35">
      <c r="AY109" s="162"/>
    </row>
    <row r="110" spans="2:51" x14ac:dyDescent="0.35">
      <c r="AY110" s="162"/>
    </row>
    <row r="111" spans="2:51" x14ac:dyDescent="0.35">
      <c r="AY111" s="162"/>
    </row>
    <row r="112" spans="2:51" x14ac:dyDescent="0.35">
      <c r="AY112" s="162"/>
    </row>
    <row r="113" spans="45:51" x14ac:dyDescent="0.35">
      <c r="AY113" s="162"/>
    </row>
    <row r="114" spans="45:51" x14ac:dyDescent="0.35">
      <c r="AS114" s="163"/>
      <c r="AT114" s="162"/>
      <c r="AU114" s="162"/>
      <c r="AV114" s="162"/>
      <c r="AW114" s="162"/>
      <c r="AX114" s="162"/>
      <c r="AY114" s="162"/>
    </row>
    <row r="115" spans="45:51" x14ac:dyDescent="0.35">
      <c r="AY115" s="162"/>
    </row>
    <row r="129" spans="45:51" x14ac:dyDescent="0.35">
      <c r="AS129" s="162"/>
      <c r="AT129" s="162"/>
      <c r="AU129" s="162"/>
      <c r="AV129" s="162"/>
      <c r="AW129" s="162"/>
      <c r="AX129" s="162"/>
      <c r="AY129" s="162"/>
    </row>
  </sheetData>
  <protectedRanges>
    <protectedRange sqref="B95:B99 N86:R88 C91:C94 J86:J87 J89:R90 S88:S89 S85:T87 D91:E92 D94:E95 G91:I92 G94:I95 F95:F96 F92:F93" name="Range2_6_1_1"/>
    <protectedRange sqref="K86:M87 J88:M88 E93 G93:I93 F94" name="Range2_2_2_1_1"/>
    <protectedRange sqref="D93" name="Range2_1_1_1_1_2_1_1"/>
    <protectedRange sqref="N73:R73 N76:R85 B85:B94 T57:T62 B64:B82 S75:T84 S63:T72 T43 S40:T42 B40:B42 T48" name="Range2_12_5_1_1"/>
    <protectedRange sqref="N10 L10 L6 D6 D8 AD8 AF8 O8:U8 AJ8:AR8 AF10 AR11:AR34 N11:P11 L24:N31 E23:E34 G23:G34 R11:AG11 N32:U34 V12:V34 N12:N23 R12:U31 E11:G22 O12:P31 X12:AG34 W12:W32" name="Range1_16_3_1_1"/>
    <protectedRange sqref="I78 I81:I90 J76:M85 J73:M73 E86:E90 G86:H90 F87:F91" name="Range2_2_12_2_1_1"/>
    <protectedRange sqref="C88" name="Range2_2_1_10_3_1_1"/>
    <protectedRange sqref="L16:M23" name="Range1_1_1_1_10_1_1_1"/>
    <protectedRange sqref="L32:M34" name="Range1_1_10_1_1_1"/>
    <protectedRange sqref="D86:D90" name="Range2_1_1_1_1_11_2_1_1"/>
    <protectedRange sqref="K11:L15 K16:K34 I11:I15 I16:J24 I25:I34 J25" name="Range1_1_2_1_10_2_1_1"/>
    <protectedRange sqref="M11:M15" name="Range1_2_1_2_1_10_1_1_1"/>
    <protectedRange sqref="G78:H78 G81:H85 E78 E81:E85 F82:F86 F79" name="Range2_2_2_9_2_1_1"/>
    <protectedRange sqref="D78 D81:D85" name="Range2_1_1_1_1_1_9_2_1_1"/>
    <protectedRange sqref="Q10:Q31" name="Range1_17_1_1_1"/>
    <protectedRange sqref="AG10" name="Range1_18_1_1_1"/>
    <protectedRange sqref="C90 C81 C79" name="Range2_4_1_1_1"/>
    <protectedRange sqref="AS16:AS26" name="Range1_1_1_1"/>
    <protectedRange sqref="P3:U5" name="Range1_16_1_1_1_1"/>
    <protectedRange sqref="C89 C82:C87 C77 C80" name="Range2_1_3_1_1"/>
    <protectedRange sqref="H11:H34" name="Range1_1_1_1_1_1_1"/>
    <protectedRange sqref="B83:B84 J74:R75 S73:AX74 D79:E80 G79:I80 F80:F81" name="Range2_2_1_10_1_1_1_2"/>
    <protectedRange sqref="C78" name="Range2_2_1_10_2_1_1_1"/>
    <protectedRange sqref="N65:R72 G75:H75 D75:E75 N40:R42 F76" name="Range2_12_1_6_1_1"/>
    <protectedRange sqref="E40:M42 D69:E71 I69:I72 I75:I77 J65:M72 G76:H77 G69:H71 E76:E77 C42 F77:F78 F70:F72" name="Range2_2_12_1_7_1_1"/>
    <protectedRange sqref="C40:D40 D41:D42" name="Range2_3_2_1_3_1_1_2_10_1_1_1_1"/>
    <protectedRange sqref="D76:D77 C41" name="Range2_1_1_1_1_11_1_2_1_1"/>
    <protectedRange sqref="E72 G72:H72 F73" name="Range2_2_2_9_1_1_1_1"/>
    <protectedRange sqref="D72" name="Range2_1_1_1_1_1_9_1_1_1_1"/>
    <protectedRange sqref="C76 C71 C68 C65" name="Range2_1_1_2_1_1"/>
    <protectedRange sqref="C69 C66" name="Range2_1_4_1_1_1"/>
    <protectedRange sqref="C75" name="Range2_1_2_2_1_1"/>
    <protectedRange sqref="C74" name="Range2_3_2_1_1"/>
    <protectedRange sqref="S60:S62" name="Range2_12_2_1_1_1"/>
    <protectedRange sqref="D64:E68 G65:I68 F65:F69" name="Range2_2_12_1_1_1_1_1"/>
    <protectedRange sqref="C70 C67 C64" name="Range2_1_4_2_1_1_1"/>
    <protectedRange sqref="C72:C73" name="Range2_5_1_1_1"/>
    <protectedRange sqref="E73:E74 G73:I74 F74:F75" name="Range2_2_1_1_1_1"/>
    <protectedRange sqref="D73:D74" name="Range2_1_1_1_1_1_1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AY88:AY89" name="Range2_2_1_10_1_1_1_1_1"/>
    <protectedRange sqref="S43" name="Range2_12_5_1_1_3"/>
    <protectedRange sqref="N43:R43" name="Range2_12_1_6_1_1_3"/>
    <protectedRange sqref="I43:M43" name="Range2_2_12_1_7_1_1_4"/>
    <protectedRange sqref="C43:H43" name="Range2_2_12_1_7_1_1_1_2"/>
    <protectedRange sqref="B43:B45" name="Range2_12_5_1_1_1_2_2"/>
    <protectedRange sqref="B46" name="Range2_12_5_1_1_1_3_1"/>
    <protectedRange sqref="S44:T45 T46:T47" name="Range2_12_5_1_1_4"/>
    <protectedRange sqref="N44:R44" name="Range2_12_1_6_1_1_2"/>
    <protectedRange sqref="K44:M44" name="Range2_2_12_1_7_1_1_2"/>
    <protectedRange sqref="Q45:R45" name="Range2_12_1_5_1_1_1_1"/>
    <protectedRange sqref="N45:P45" name="Range2_12_1_2_2_1_1_1_1"/>
    <protectedRange sqref="K45:M45" name="Range2_2_12_1_4_2_1_1_1_1"/>
    <protectedRange sqref="G45:H45" name="Range2_2_12_1_3_1_1_1_1_1_4_1"/>
    <protectedRange sqref="C45:F45 I44:J44" name="Range2_2_12_1_7_1_1_3_1"/>
    <protectedRange sqref="I45:J45 H44" name="Range2_2_12_1_4_2_1_1_1_2_1"/>
    <protectedRange sqref="C44:G44" name="Range2_2_12_1_3_1_1_1_1_1_1_1"/>
    <protectedRange sqref="S46:S47" name="Range2_12_5_1_1_2_3"/>
    <protectedRange sqref="Q46:R46" name="Range2_12_1_6_1_1_1_1_2"/>
    <protectedRange sqref="N46:P46" name="Range2_12_1_2_3_1_1_1_1_2"/>
    <protectedRange sqref="I46:M46" name="Range2_2_12_1_4_3_1_1_1_1_2"/>
    <protectedRange sqref="D46:H46" name="Range2_2_12_1_3_1_2_1_1_1_1_2"/>
    <protectedRange sqref="Q47:R47" name="Range2_12_1_6_1_1_1_2_2"/>
    <protectedRange sqref="N47:P47" name="Range2_12_1_2_3_1_1_1_2_2"/>
    <protectedRange sqref="J47:M47" name="Range2_2_12_1_4_3_1_1_1_3_2"/>
    <protectedRange sqref="D47:E47" name="Range2_2_12_1_3_1_2_1_1_1_2_1_2"/>
    <protectedRange sqref="I47" name="Range2_2_12_1_4_2_1_1_1_4_1_2_1_1"/>
    <protectedRange sqref="F47:H47" name="Range2_2_12_1_3_1_1_1_1_1_4_1_2_1_2"/>
    <protectedRange sqref="S57:S59" name="Range2_12_5_1_1_5"/>
    <protectedRange sqref="S48" name="Range2_12_4_1_1_1_4"/>
    <protectedRange sqref="Q48:R48" name="Range2_12_1_6_1_1_1_2_3"/>
    <protectedRange sqref="N48:P48" name="Range2_12_1_2_3_1_1_1_2_3"/>
    <protectedRange sqref="J48:M48" name="Range2_2_12_1_4_3_1_1_1_3_3"/>
    <protectedRange sqref="I48" name="Range2_2_12_1_4_3_1_1_1_2_1_2"/>
    <protectedRange sqref="G48:H48 D48:E48" name="Range2_2_12_1_3_1_2_1_1_1_2_1_3"/>
    <protectedRange sqref="F48" name="Range2_2_12_1_3_1_2_1_1_1_1_1_2"/>
    <protectedRange sqref="W33:W34" name="Range1_16_3_1_1_2_1"/>
    <protectedRange sqref="T49:T56" name="Range2_12_5_1_1_2"/>
    <protectedRange sqref="S49:S56" name="Range2_12_4_1_1_1_4_2"/>
    <protectedRange sqref="Q49:R55" name="Range2_12_1_6_1_1_1_2_3_2"/>
    <protectedRange sqref="N49:P55" name="Range2_12_1_2_3_1_1_1_2_3_2"/>
    <protectedRange sqref="J49:M49 J53:M55 K50:M52" name="Range2_2_12_1_4_3_1_1_1_3_3_2"/>
    <protectedRange sqref="I49 I53:I55" name="Range2_2_12_1_4_3_1_1_1_2_1_2_2"/>
    <protectedRange sqref="D49:E49 G49:H49 D53:E55 G53:H55" name="Range2_2_12_1_3_1_2_1_1_1_2_1_3_2"/>
    <protectedRange sqref="F49 F53:F55" name="Range2_2_12_1_3_1_2_1_1_1_1_1_2_2"/>
    <protectedRange sqref="B49" name="Range2_12_5_1_1_1_2_1_1_2"/>
    <protectedRange sqref="B53:B54" name="Range2_12_5_1_1_2_2_2_1_2"/>
    <protectedRange sqref="B56" name="Range2_12_5_1_1_2_2_1_2_1_2"/>
    <protectedRange sqref="Q56:R56" name="Range2_12_1_6_1_1_1_2_3_1_1_2"/>
    <protectedRange sqref="N56:P56" name="Range2_12_1_2_3_1_1_1_2_3_1_1_2"/>
    <protectedRange sqref="J56:M56" name="Range2_2_12_1_4_3_1_1_1_3_3_1_1_2"/>
    <protectedRange sqref="I56" name="Range2_2_12_1_4_3_1_1_1_2_1_2_1_1_2"/>
    <protectedRange sqref="D56:H56" name="Range2_2_12_1_3_1_2_1_1_1_2_1_3_1_1_2"/>
    <protectedRange sqref="I50:J52" name="Range2_2_12_1_7_1_1_3"/>
    <protectedRange sqref="H50:H52" name="Range2_2_12_1_4_2_1_1_1_2"/>
    <protectedRange sqref="C50:G52" name="Range2_2_12_1_3_1_1_1_1_1_1"/>
    <protectedRange sqref="I64" name="Range2_2_12_1_7_1_1_5"/>
    <protectedRange sqref="N64:R64" name="Range2_12_1_1_1_1_1_2"/>
    <protectedRange sqref="J64:M64" name="Range2_2_12_1_1_1_1_1_2"/>
    <protectedRange sqref="D63:E63 F64:H64" name="Range2_2_12_1_2_2_1_1_2"/>
    <protectedRange sqref="C63" name="Range2_1_1_1_2_1_1_2"/>
    <protectedRange sqref="I63" name="Range2_2_12_1_7_1_1_1_3"/>
    <protectedRange sqref="N63:R63" name="Range2_12_1_1_1_1_1_1_2"/>
    <protectedRange sqref="J63:M63" name="Range2_2_12_1_1_1_1_1_1_2"/>
    <protectedRange sqref="G63:H63" name="Range2_2_12_1_2_2_1_1_1_2"/>
    <protectedRange sqref="C62" name="Range2_1_1_1_2_1_1_1_2"/>
    <protectedRange sqref="D62:E62 F63" name="Range2_2_12_1_2_1_1_1_1_1_2"/>
    <protectedRange sqref="B63" name="Range2_12_5_1_1_2_2_1_3_1_2"/>
    <protectedRange sqref="I62" name="Range2_2_12_1_7_1_1_1_1_1"/>
    <protectedRange sqref="N62:R62" name="Range2_12_1_1_1_1_1_1_1_1"/>
    <protectedRange sqref="J62:M62" name="Range2_2_12_1_1_1_1_1_1_1_1"/>
    <protectedRange sqref="G62:H62" name="Range2_2_12_1_2_2_1_1_1_1_1"/>
    <protectedRange sqref="C61" name="Range2_1_1_1_2_1_1_1_1_1"/>
    <protectedRange sqref="D61:E61 F62" name="Range2_2_12_1_2_1_1_1_1_1_1_1"/>
    <protectedRange sqref="N60:R61" name="Range2_12_1_6_1_1_4_1_1_1"/>
    <protectedRange sqref="J60:M61" name="Range2_2_12_1_7_1_1_6_1_1_1"/>
    <protectedRange sqref="I61" name="Range2_2_12_1_7_1_1_5_1_1_1_1"/>
    <protectedRange sqref="G61:H61" name="Range2_2_12_1_3_3_1_1_1_1_1_1_1"/>
    <protectedRange sqref="I60" name="Range2_2_12_1_4_3_1_1_1_5_1_1_1"/>
    <protectedRange sqref="D60:E60 G60:H60 F61" name="Range2_2_12_1_3_1_2_1_1_1_2_1_1_1"/>
    <protectedRange sqref="Q59:R59" name="Range2_12_1_4_1_1_1_1_1_1_1_1"/>
    <protectedRange sqref="N59:P59" name="Range2_12_1_2_1_1_1_1_1_1_1_1_1"/>
    <protectedRange sqref="J59:M59" name="Range2_2_12_1_4_1_1_1_1_1_1_1_1_1"/>
    <protectedRange sqref="B60" name="Range2_12_5_1_1_2_1_4_1_1_1"/>
    <protectedRange sqref="Q57:R58" name="Range2_12_1_6_1_1_1_2_3_1_1_3"/>
    <protectedRange sqref="N57:P58" name="Range2_12_1_2_3_1_1_1_2_3_1_1_3"/>
    <protectedRange sqref="I59 J57:M58" name="Range2_2_12_1_4_3_1_1_1_3_3_1_1_3"/>
    <protectedRange sqref="D59:E59 G59:H59 F60" name="Range2_2_12_1_3_1_2_1_1_1_3_1_1_1_1"/>
    <protectedRange sqref="B59 B61:B62 B57" name="Range2_12_5_1_1_2_2_1_3_1_1_1"/>
    <protectedRange sqref="I58" name="Range2_2_12_1_7_1_1_5_2_1_1_1_1_1"/>
    <protectedRange sqref="D58:E58 G58:H58 F59" name="Range2_2_12_1_3_3_1_1_1_2_1_1_1_1_1"/>
    <protectedRange sqref="I57" name="Range2_2_12_1_4_3_1_1_1_2_1_2_1_1_3"/>
    <protectedRange sqref="G57:H57 F57:F58" name="Range2_2_12_1_3_1_2_1_1_1_2_1_3_1_1_3"/>
    <protectedRange sqref="D57:E57" name="Range2_2_12_1_3_1_1_1_1_1_4_1_2_1_3_1_1_1"/>
    <protectedRange sqref="B58" name="Range2_12_5_1_1_2_1_1_1_1_1_1"/>
  </protectedRanges>
  <mergeCells count="42"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50" priority="5" operator="containsText" text="N/A">
      <formula>NOT(ISERROR(SEARCH("N/A",X11)))</formula>
    </cfRule>
    <cfRule type="cellIs" dxfId="449" priority="23" operator="equal">
      <formula>0</formula>
    </cfRule>
  </conditionalFormatting>
  <conditionalFormatting sqref="X11:AE34">
    <cfRule type="cellIs" dxfId="448" priority="22" operator="greaterThanOrEqual">
      <formula>1185</formula>
    </cfRule>
  </conditionalFormatting>
  <conditionalFormatting sqref="X11:AE34">
    <cfRule type="cellIs" dxfId="447" priority="21" operator="between">
      <formula>0.1</formula>
      <formula>1184</formula>
    </cfRule>
  </conditionalFormatting>
  <conditionalFormatting sqref="X8">
    <cfRule type="cellIs" dxfId="446" priority="20" operator="equal">
      <formula>0</formula>
    </cfRule>
  </conditionalFormatting>
  <conditionalFormatting sqref="X8">
    <cfRule type="cellIs" dxfId="445" priority="19" operator="greaterThan">
      <formula>1179</formula>
    </cfRule>
  </conditionalFormatting>
  <conditionalFormatting sqref="X8">
    <cfRule type="cellIs" dxfId="444" priority="18" operator="greaterThan">
      <formula>99</formula>
    </cfRule>
  </conditionalFormatting>
  <conditionalFormatting sqref="X8">
    <cfRule type="cellIs" dxfId="443" priority="17" operator="greaterThan">
      <formula>0.99</formula>
    </cfRule>
  </conditionalFormatting>
  <conditionalFormatting sqref="AB8">
    <cfRule type="cellIs" dxfId="442" priority="16" operator="equal">
      <formula>0</formula>
    </cfRule>
  </conditionalFormatting>
  <conditionalFormatting sqref="AB8">
    <cfRule type="cellIs" dxfId="441" priority="15" operator="greaterThan">
      <formula>1179</formula>
    </cfRule>
  </conditionalFormatting>
  <conditionalFormatting sqref="AB8">
    <cfRule type="cellIs" dxfId="440" priority="14" operator="greaterThan">
      <formula>99</formula>
    </cfRule>
  </conditionalFormatting>
  <conditionalFormatting sqref="AB8">
    <cfRule type="cellIs" dxfId="439" priority="13" operator="greaterThan">
      <formula>0.99</formula>
    </cfRule>
  </conditionalFormatting>
  <conditionalFormatting sqref="AJ11:AO11 AO34:AP34 AQ11:AQ34 AJ12:AN34 AO12:AO33">
    <cfRule type="cellIs" dxfId="438" priority="12" operator="equal">
      <formula>0</formula>
    </cfRule>
  </conditionalFormatting>
  <conditionalFormatting sqref="AJ11:AO11 AO34:AP34 AQ11:AQ34 AJ12:AN34 AO12:AO33">
    <cfRule type="cellIs" dxfId="437" priority="11" operator="greaterThan">
      <formula>1179</formula>
    </cfRule>
  </conditionalFormatting>
  <conditionalFormatting sqref="AJ11:AO11 AO34:AP34 AQ11:AQ34 AJ12:AN34 AO12:AO33">
    <cfRule type="cellIs" dxfId="436" priority="10" operator="greaterThan">
      <formula>99</formula>
    </cfRule>
  </conditionalFormatting>
  <conditionalFormatting sqref="AJ11:AO11 AO34:AP34 AQ11:AQ34 AJ12:AN34 AO12:AO33">
    <cfRule type="cellIs" dxfId="435" priority="9" operator="greaterThan">
      <formula>0.99</formula>
    </cfRule>
  </conditionalFormatting>
  <conditionalFormatting sqref="AI11:AI34">
    <cfRule type="cellIs" dxfId="434" priority="8" operator="greaterThan">
      <formula>$AI$8</formula>
    </cfRule>
  </conditionalFormatting>
  <conditionalFormatting sqref="AH11:AH34">
    <cfRule type="cellIs" dxfId="433" priority="6" operator="greaterThan">
      <formula>$AH$8</formula>
    </cfRule>
    <cfRule type="cellIs" dxfId="432" priority="7" operator="greaterThan">
      <formula>$AH$8</formula>
    </cfRule>
  </conditionalFormatting>
  <conditionalFormatting sqref="AP11:AP33">
    <cfRule type="cellIs" dxfId="431" priority="4" operator="equal">
      <formula>0</formula>
    </cfRule>
  </conditionalFormatting>
  <conditionalFormatting sqref="AP11:AP33">
    <cfRule type="cellIs" dxfId="430" priority="3" operator="greaterThan">
      <formula>1179</formula>
    </cfRule>
  </conditionalFormatting>
  <conditionalFormatting sqref="AP11:AP33">
    <cfRule type="cellIs" dxfId="429" priority="2" operator="greaterThan">
      <formula>99</formula>
    </cfRule>
  </conditionalFormatting>
  <conditionalFormatting sqref="AP11:AP33">
    <cfRule type="cellIs" dxfId="428" priority="1" operator="greaterThan">
      <formula>0.99</formula>
    </cfRule>
  </conditionalFormatting>
  <dataValidations count="5">
    <dataValidation type="list" allowBlank="1" showInputMessage="1" showErrorMessage="1" sqref="O8:P8 S8" xr:uid="{00000000-0002-0000-0E00-000000000000}">
      <formula1>#REF!</formula1>
    </dataValidation>
    <dataValidation type="list" allowBlank="1" showInputMessage="1" showErrorMessage="1" sqref="AV31:AW31" xr:uid="{00000000-0002-0000-0E00-000001000000}">
      <formula1>$AV$24:$AV$28</formula1>
    </dataValidation>
    <dataValidation type="list" allowBlank="1" showInputMessage="1" showErrorMessage="1" sqref="H11:H34" xr:uid="{00000000-0002-0000-0E00-000002000000}">
      <formula1>$AV$10:$AV$19</formula1>
    </dataValidation>
    <dataValidation type="list" allowBlank="1" showInputMessage="1" showErrorMessage="1" sqref="P3:P5" xr:uid="{00000000-0002-0000-0E00-000003000000}">
      <formula1>$AY$10:$AY$40</formula1>
    </dataValidation>
    <dataValidation type="list" allowBlank="1" showInputMessage="1" showErrorMessage="1" sqref="T8 AP8:AQ8 Q8:R8 N10 L10 D8" xr:uid="{00000000-0002-0000-0E00-000004000000}">
      <formula1>#REF!</formula1>
    </dataValidation>
  </dataValidations>
  <hyperlinks>
    <hyperlink ref="H9:H10" location="'1'!AH8" display="Plant Status" xr:uid="{00000000-0004-0000-0E00-000000000000}"/>
  </hyperlinks>
  <pageMargins left="0.7" right="0.7" top="0.75" bottom="0.75" header="0.3" footer="0.3"/>
  <pageSetup paperSize="9" orientation="portrait" horizontalDpi="4294967293" verticalDpi="0" r:id="rId1"/>
  <ignoredErrors>
    <ignoredError sqref="AI19" evalError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2:AY127"/>
  <sheetViews>
    <sheetView showGridLines="0" topLeftCell="A40" zoomScaleNormal="100" workbookViewId="0">
      <selection activeCell="G50" sqref="B50:G50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237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/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69" t="s">
        <v>11</v>
      </c>
      <c r="I7" s="268" t="s">
        <v>12</v>
      </c>
      <c r="J7" s="268" t="s">
        <v>13</v>
      </c>
      <c r="K7" s="268" t="s">
        <v>14</v>
      </c>
      <c r="L7" s="15"/>
      <c r="M7" s="15"/>
      <c r="N7" s="15"/>
      <c r="O7" s="269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68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68" t="s">
        <v>23</v>
      </c>
      <c r="AG7" s="268" t="s">
        <v>24</v>
      </c>
      <c r="AH7" s="268" t="s">
        <v>25</v>
      </c>
      <c r="AI7" s="268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68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41867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27327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68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66" t="s">
        <v>52</v>
      </c>
      <c r="V9" s="266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64" t="s">
        <v>56</v>
      </c>
      <c r="AG9" s="264" t="s">
        <v>57</v>
      </c>
      <c r="AH9" s="341" t="s">
        <v>58</v>
      </c>
      <c r="AI9" s="357" t="s">
        <v>59</v>
      </c>
      <c r="AJ9" s="266" t="s">
        <v>60</v>
      </c>
      <c r="AK9" s="266" t="s">
        <v>61</v>
      </c>
      <c r="AL9" s="266" t="s">
        <v>62</v>
      </c>
      <c r="AM9" s="266" t="s">
        <v>63</v>
      </c>
      <c r="AN9" s="266" t="s">
        <v>64</v>
      </c>
      <c r="AO9" s="266" t="s">
        <v>65</v>
      </c>
      <c r="AP9" s="266" t="s">
        <v>66</v>
      </c>
      <c r="AQ9" s="359" t="s">
        <v>67</v>
      </c>
      <c r="AR9" s="266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66" t="s">
        <v>73</v>
      </c>
      <c r="C10" s="266" t="s">
        <v>74</v>
      </c>
      <c r="D10" s="266" t="s">
        <v>75</v>
      </c>
      <c r="E10" s="266" t="s">
        <v>76</v>
      </c>
      <c r="F10" s="266" t="s">
        <v>75</v>
      </c>
      <c r="G10" s="266" t="s">
        <v>76</v>
      </c>
      <c r="H10" s="368"/>
      <c r="I10" s="266" t="s">
        <v>76</v>
      </c>
      <c r="J10" s="266" t="s">
        <v>76</v>
      </c>
      <c r="K10" s="266" t="s">
        <v>76</v>
      </c>
      <c r="L10" s="31" t="s">
        <v>30</v>
      </c>
      <c r="M10" s="369"/>
      <c r="N10" s="31" t="s">
        <v>30</v>
      </c>
      <c r="O10" s="360"/>
      <c r="P10" s="360"/>
      <c r="Q10" s="3">
        <v>3041306</v>
      </c>
      <c r="R10" s="350"/>
      <c r="S10" s="351"/>
      <c r="T10" s="352"/>
      <c r="U10" s="266" t="s">
        <v>76</v>
      </c>
      <c r="V10" s="266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30126011</v>
      </c>
      <c r="AH10" s="341"/>
      <c r="AI10" s="358"/>
      <c r="AJ10" s="266" t="s">
        <v>85</v>
      </c>
      <c r="AK10" s="266" t="s">
        <v>85</v>
      </c>
      <c r="AL10" s="266" t="s">
        <v>85</v>
      </c>
      <c r="AM10" s="266" t="s">
        <v>85</v>
      </c>
      <c r="AN10" s="266" t="s">
        <v>85</v>
      </c>
      <c r="AO10" s="266" t="s">
        <v>85</v>
      </c>
      <c r="AP10" s="2">
        <v>6614838</v>
      </c>
      <c r="AQ10" s="360"/>
      <c r="AR10" s="267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13</v>
      </c>
      <c r="E11" s="46">
        <f>D11/1.42</f>
        <v>9.1549295774647899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120</v>
      </c>
      <c r="P11" s="52">
        <v>85</v>
      </c>
      <c r="Q11" s="53">
        <v>3045050</v>
      </c>
      <c r="R11" s="53">
        <f t="shared" ref="R11:R34" si="0">Q11-Q10</f>
        <v>3744</v>
      </c>
      <c r="S11" s="54">
        <f>R11*24/1000</f>
        <v>89.855999999999995</v>
      </c>
      <c r="T11" s="54">
        <f>R11/1000</f>
        <v>3.7440000000000002</v>
      </c>
      <c r="U11" s="55">
        <v>5.5</v>
      </c>
      <c r="V11" s="55">
        <f>U11</f>
        <v>5.5</v>
      </c>
      <c r="W11" s="174" t="s">
        <v>136</v>
      </c>
      <c r="X11" s="166">
        <v>0</v>
      </c>
      <c r="Y11" s="166">
        <v>0</v>
      </c>
      <c r="Z11" s="166">
        <v>986</v>
      </c>
      <c r="AA11" s="166">
        <v>0</v>
      </c>
      <c r="AB11" s="166">
        <v>1109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30126642</v>
      </c>
      <c r="AH11" s="60">
        <f>IF(ISBLANK(AG11),"-",AG11-AG10)</f>
        <v>631</v>
      </c>
      <c r="AI11" s="61">
        <f>AH11/T11</f>
        <v>168.53632478632477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6616185</v>
      </c>
      <c r="AQ11" s="166">
        <f t="shared" ref="AQ11:AQ34" si="1">AP11-AP10</f>
        <v>1347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15</v>
      </c>
      <c r="E12" s="46">
        <f t="shared" ref="E12:E34" si="2">D12/1.42</f>
        <v>10.563380281690142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123</v>
      </c>
      <c r="P12" s="52">
        <v>90</v>
      </c>
      <c r="Q12" s="53">
        <v>3048809</v>
      </c>
      <c r="R12" s="53">
        <f t="shared" si="0"/>
        <v>3759</v>
      </c>
      <c r="S12" s="54">
        <f t="shared" ref="S12:S34" si="5">R12*24/1000</f>
        <v>90.215999999999994</v>
      </c>
      <c r="T12" s="54">
        <f t="shared" ref="T12:T34" si="6">R12/1000</f>
        <v>3.7589999999999999</v>
      </c>
      <c r="U12" s="55">
        <v>6.8</v>
      </c>
      <c r="V12" s="55">
        <f t="shared" ref="V12:V34" si="7">U12</f>
        <v>6.8</v>
      </c>
      <c r="W12" s="174" t="s">
        <v>136</v>
      </c>
      <c r="X12" s="166">
        <v>0</v>
      </c>
      <c r="Y12" s="166">
        <v>0</v>
      </c>
      <c r="Z12" s="166">
        <v>934</v>
      </c>
      <c r="AA12" s="166">
        <v>0</v>
      </c>
      <c r="AB12" s="166">
        <v>1109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30127278</v>
      </c>
      <c r="AH12" s="60">
        <f t="shared" ref="AH12:AH34" si="8">IF(ISBLANK(AG12),"-",AG12-AG11)</f>
        <v>636</v>
      </c>
      <c r="AI12" s="61">
        <f t="shared" ref="AI12:AI34" si="9">AH12/T12</f>
        <v>169.19393455706305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6617532</v>
      </c>
      <c r="AQ12" s="166">
        <f t="shared" si="1"/>
        <v>1347</v>
      </c>
      <c r="AR12" s="65">
        <v>1.03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14</v>
      </c>
      <c r="E13" s="46">
        <f t="shared" si="2"/>
        <v>9.8591549295774659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119</v>
      </c>
      <c r="P13" s="52">
        <v>82</v>
      </c>
      <c r="Q13" s="53">
        <v>3052306</v>
      </c>
      <c r="R13" s="53">
        <f t="shared" si="0"/>
        <v>3497</v>
      </c>
      <c r="S13" s="54">
        <f t="shared" si="5"/>
        <v>83.927999999999997</v>
      </c>
      <c r="T13" s="54">
        <f t="shared" si="6"/>
        <v>3.4969999999999999</v>
      </c>
      <c r="U13" s="55">
        <v>8.1999999999999993</v>
      </c>
      <c r="V13" s="55">
        <f t="shared" si="7"/>
        <v>8.1999999999999993</v>
      </c>
      <c r="W13" s="174" t="s">
        <v>136</v>
      </c>
      <c r="X13" s="166">
        <v>0</v>
      </c>
      <c r="Y13" s="166">
        <v>0</v>
      </c>
      <c r="Z13" s="166">
        <v>947</v>
      </c>
      <c r="AA13" s="166">
        <v>0</v>
      </c>
      <c r="AB13" s="166">
        <v>1100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30127836</v>
      </c>
      <c r="AH13" s="60">
        <f t="shared" si="8"/>
        <v>558</v>
      </c>
      <c r="AI13" s="61">
        <f t="shared" si="9"/>
        <v>159.56534172147556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6618878</v>
      </c>
      <c r="AQ13" s="166">
        <f t="shared" si="1"/>
        <v>1346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18</v>
      </c>
      <c r="E14" s="46">
        <f t="shared" si="2"/>
        <v>12.67605633802817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90</v>
      </c>
      <c r="P14" s="52">
        <v>85</v>
      </c>
      <c r="Q14" s="53">
        <v>3055807</v>
      </c>
      <c r="R14" s="53">
        <f t="shared" si="0"/>
        <v>3501</v>
      </c>
      <c r="S14" s="54">
        <f t="shared" si="5"/>
        <v>84.024000000000001</v>
      </c>
      <c r="T14" s="54">
        <f t="shared" si="6"/>
        <v>3.5009999999999999</v>
      </c>
      <c r="U14" s="55">
        <v>9.5</v>
      </c>
      <c r="V14" s="55">
        <f>U14</f>
        <v>9.5</v>
      </c>
      <c r="W14" s="174" t="s">
        <v>136</v>
      </c>
      <c r="X14" s="166">
        <v>0</v>
      </c>
      <c r="Y14" s="166">
        <v>0</v>
      </c>
      <c r="Z14" s="166">
        <v>917</v>
      </c>
      <c r="AA14" s="166">
        <v>0</v>
      </c>
      <c r="AB14" s="166">
        <v>1100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30128398</v>
      </c>
      <c r="AH14" s="60">
        <f t="shared" si="8"/>
        <v>562</v>
      </c>
      <c r="AI14" s="61">
        <f t="shared" si="9"/>
        <v>160.52556412453586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6620225</v>
      </c>
      <c r="AQ14" s="166">
        <f t="shared" si="1"/>
        <v>1347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25</v>
      </c>
      <c r="E15" s="46">
        <f t="shared" si="2"/>
        <v>17.605633802816904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98</v>
      </c>
      <c r="P15" s="52">
        <v>95</v>
      </c>
      <c r="Q15" s="53">
        <v>3059583</v>
      </c>
      <c r="R15" s="53">
        <f t="shared" si="0"/>
        <v>3776</v>
      </c>
      <c r="S15" s="54">
        <f t="shared" si="5"/>
        <v>90.623999999999995</v>
      </c>
      <c r="T15" s="54">
        <f t="shared" si="6"/>
        <v>3.7759999999999998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881</v>
      </c>
      <c r="AA15" s="166">
        <v>0</v>
      </c>
      <c r="AB15" s="166">
        <v>1056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30128920</v>
      </c>
      <c r="AH15" s="60">
        <f t="shared" si="8"/>
        <v>522</v>
      </c>
      <c r="AI15" s="61">
        <f t="shared" si="9"/>
        <v>138.24152542372883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6620225</v>
      </c>
      <c r="AQ15" s="166">
        <f t="shared" si="1"/>
        <v>0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19</v>
      </c>
      <c r="E16" s="46">
        <f t="shared" si="2"/>
        <v>13.380281690140846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117</v>
      </c>
      <c r="P16" s="52">
        <v>114</v>
      </c>
      <c r="Q16" s="53">
        <v>3063925</v>
      </c>
      <c r="R16" s="53">
        <f t="shared" si="0"/>
        <v>4342</v>
      </c>
      <c r="S16" s="54">
        <f t="shared" si="5"/>
        <v>104.208</v>
      </c>
      <c r="T16" s="54">
        <f t="shared" si="6"/>
        <v>4.3419999999999996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1096</v>
      </c>
      <c r="AA16" s="166">
        <v>0</v>
      </c>
      <c r="AB16" s="166">
        <v>1100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30129514</v>
      </c>
      <c r="AH16" s="60">
        <f t="shared" si="8"/>
        <v>594</v>
      </c>
      <c r="AI16" s="61">
        <f t="shared" si="9"/>
        <v>136.803316444035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6620225</v>
      </c>
      <c r="AQ16" s="166">
        <f t="shared" si="1"/>
        <v>0</v>
      </c>
      <c r="AR16" s="65">
        <v>0.91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11</v>
      </c>
      <c r="E17" s="46">
        <f t="shared" si="2"/>
        <v>7.746478873239437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143</v>
      </c>
      <c r="P17" s="52">
        <v>147</v>
      </c>
      <c r="Q17" s="53">
        <v>3069890</v>
      </c>
      <c r="R17" s="53">
        <f t="shared" si="0"/>
        <v>5965</v>
      </c>
      <c r="S17" s="54">
        <f t="shared" si="5"/>
        <v>143.16</v>
      </c>
      <c r="T17" s="54">
        <f t="shared" si="6"/>
        <v>5.9649999999999999</v>
      </c>
      <c r="U17" s="55">
        <v>9.5</v>
      </c>
      <c r="V17" s="55">
        <f t="shared" si="7"/>
        <v>9.5</v>
      </c>
      <c r="W17" s="174" t="s">
        <v>146</v>
      </c>
      <c r="X17" s="166">
        <v>0</v>
      </c>
      <c r="Y17" s="166">
        <v>980</v>
      </c>
      <c r="Z17" s="166">
        <v>1163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30130784</v>
      </c>
      <c r="AH17" s="60">
        <f t="shared" si="8"/>
        <v>1270</v>
      </c>
      <c r="AI17" s="61">
        <f t="shared" si="9"/>
        <v>212.9086336965633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6620225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10</v>
      </c>
      <c r="E18" s="46">
        <f t="shared" si="2"/>
        <v>7.042253521126761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137</v>
      </c>
      <c r="P18" s="52">
        <v>146</v>
      </c>
      <c r="Q18" s="53">
        <v>3076014</v>
      </c>
      <c r="R18" s="53">
        <f t="shared" si="0"/>
        <v>6124</v>
      </c>
      <c r="S18" s="54">
        <f t="shared" si="5"/>
        <v>146.976</v>
      </c>
      <c r="T18" s="54">
        <f t="shared" si="6"/>
        <v>6.1239999999999997</v>
      </c>
      <c r="U18" s="55">
        <v>9.1</v>
      </c>
      <c r="V18" s="55">
        <f t="shared" si="7"/>
        <v>9.1</v>
      </c>
      <c r="W18" s="174" t="s">
        <v>146</v>
      </c>
      <c r="X18" s="166">
        <v>0</v>
      </c>
      <c r="Y18" s="166">
        <v>1010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30132146</v>
      </c>
      <c r="AH18" s="60">
        <f t="shared" si="8"/>
        <v>1362</v>
      </c>
      <c r="AI18" s="61">
        <f t="shared" si="9"/>
        <v>222.40365774003919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6620225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9</v>
      </c>
      <c r="E19" s="46">
        <f t="shared" si="2"/>
        <v>6.3380281690140849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133</v>
      </c>
      <c r="P19" s="52">
        <v>147</v>
      </c>
      <c r="Q19" s="53">
        <v>3082293</v>
      </c>
      <c r="R19" s="53">
        <f t="shared" si="0"/>
        <v>6279</v>
      </c>
      <c r="S19" s="54">
        <f t="shared" si="5"/>
        <v>150.696</v>
      </c>
      <c r="T19" s="54">
        <f t="shared" si="6"/>
        <v>6.2789999999999999</v>
      </c>
      <c r="U19" s="55">
        <v>8.4</v>
      </c>
      <c r="V19" s="55">
        <f t="shared" si="7"/>
        <v>8.4</v>
      </c>
      <c r="W19" s="174" t="s">
        <v>146</v>
      </c>
      <c r="X19" s="166">
        <v>0</v>
      </c>
      <c r="Y19" s="166">
        <v>1130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30133512</v>
      </c>
      <c r="AH19" s="60">
        <f t="shared" si="8"/>
        <v>1366</v>
      </c>
      <c r="AI19" s="61">
        <f t="shared" si="9"/>
        <v>217.55056537665234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6620225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8</v>
      </c>
      <c r="E20" s="46">
        <f t="shared" si="2"/>
        <v>5.6338028169014089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131</v>
      </c>
      <c r="P20" s="52">
        <v>146</v>
      </c>
      <c r="Q20" s="53">
        <v>3088618</v>
      </c>
      <c r="R20" s="53">
        <f t="shared" si="0"/>
        <v>6325</v>
      </c>
      <c r="S20" s="54">
        <f t="shared" si="5"/>
        <v>151.80000000000001</v>
      </c>
      <c r="T20" s="54">
        <f t="shared" si="6"/>
        <v>6.3250000000000002</v>
      </c>
      <c r="U20" s="55">
        <v>7.4</v>
      </c>
      <c r="V20" s="55">
        <f t="shared" si="7"/>
        <v>7.4</v>
      </c>
      <c r="W20" s="174" t="s">
        <v>146</v>
      </c>
      <c r="X20" s="166">
        <v>0</v>
      </c>
      <c r="Y20" s="166">
        <v>1183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30134992</v>
      </c>
      <c r="AH20" s="60">
        <f t="shared" si="8"/>
        <v>1480</v>
      </c>
      <c r="AI20" s="61">
        <f t="shared" si="9"/>
        <v>233.99209486166006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6620225</v>
      </c>
      <c r="AQ20" s="166">
        <f t="shared" si="1"/>
        <v>0</v>
      </c>
      <c r="AR20" s="65">
        <v>0.97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6</v>
      </c>
      <c r="E21" s="46">
        <f t="shared" si="2"/>
        <v>4.2253521126760569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129</v>
      </c>
      <c r="P21" s="52">
        <v>147</v>
      </c>
      <c r="Q21" s="53">
        <v>3094921</v>
      </c>
      <c r="R21" s="53">
        <f>Q21-Q20</f>
        <v>6303</v>
      </c>
      <c r="S21" s="54">
        <f t="shared" si="5"/>
        <v>151.27199999999999</v>
      </c>
      <c r="T21" s="54">
        <f t="shared" si="6"/>
        <v>6.3029999999999999</v>
      </c>
      <c r="U21" s="55">
        <v>6.4</v>
      </c>
      <c r="V21" s="55">
        <f t="shared" si="7"/>
        <v>6.4</v>
      </c>
      <c r="W21" s="174" t="s">
        <v>146</v>
      </c>
      <c r="X21" s="166">
        <v>0</v>
      </c>
      <c r="Y21" s="166">
        <v>1189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30136454</v>
      </c>
      <c r="AH21" s="60">
        <f t="shared" si="8"/>
        <v>1462</v>
      </c>
      <c r="AI21" s="61">
        <f t="shared" si="9"/>
        <v>231.95303823576074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6620225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6</v>
      </c>
      <c r="E22" s="46">
        <f t="shared" si="2"/>
        <v>4.2253521126760569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127</v>
      </c>
      <c r="P22" s="52">
        <v>145</v>
      </c>
      <c r="Q22" s="53">
        <v>3101127</v>
      </c>
      <c r="R22" s="53">
        <f t="shared" si="0"/>
        <v>6206</v>
      </c>
      <c r="S22" s="54">
        <f t="shared" si="5"/>
        <v>148.94399999999999</v>
      </c>
      <c r="T22" s="54">
        <f t="shared" si="6"/>
        <v>6.2060000000000004</v>
      </c>
      <c r="U22" s="55">
        <v>5.5</v>
      </c>
      <c r="V22" s="55">
        <f t="shared" si="7"/>
        <v>5.5</v>
      </c>
      <c r="W22" s="174" t="s">
        <v>146</v>
      </c>
      <c r="X22" s="166">
        <v>0</v>
      </c>
      <c r="Y22" s="166">
        <v>1189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30137916</v>
      </c>
      <c r="AH22" s="60">
        <f t="shared" si="8"/>
        <v>1462</v>
      </c>
      <c r="AI22" s="61">
        <f t="shared" si="9"/>
        <v>235.57847244601996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6620225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5</v>
      </c>
      <c r="E23" s="46">
        <f t="shared" si="2"/>
        <v>3.5211267605633805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133</v>
      </c>
      <c r="P23" s="52">
        <v>143</v>
      </c>
      <c r="Q23" s="53">
        <v>3107027</v>
      </c>
      <c r="R23" s="53">
        <f t="shared" si="0"/>
        <v>5900</v>
      </c>
      <c r="S23" s="54">
        <f t="shared" si="5"/>
        <v>141.6</v>
      </c>
      <c r="T23" s="54">
        <f t="shared" si="6"/>
        <v>5.9</v>
      </c>
      <c r="U23" s="55">
        <v>4.7</v>
      </c>
      <c r="V23" s="55">
        <f t="shared" si="7"/>
        <v>4.7</v>
      </c>
      <c r="W23" s="174" t="s">
        <v>146</v>
      </c>
      <c r="X23" s="166">
        <v>0</v>
      </c>
      <c r="Y23" s="166">
        <v>1084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30139268</v>
      </c>
      <c r="AH23" s="60">
        <f t="shared" si="8"/>
        <v>1352</v>
      </c>
      <c r="AI23" s="61">
        <f t="shared" si="9"/>
        <v>229.15254237288133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6620225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4</v>
      </c>
      <c r="E24" s="46">
        <f t="shared" si="2"/>
        <v>2.8169014084507045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128</v>
      </c>
      <c r="P24" s="52">
        <v>142</v>
      </c>
      <c r="Q24" s="53">
        <v>3112917</v>
      </c>
      <c r="R24" s="53">
        <f t="shared" si="0"/>
        <v>5890</v>
      </c>
      <c r="S24" s="54">
        <f t="shared" si="5"/>
        <v>141.36000000000001</v>
      </c>
      <c r="T24" s="54">
        <f t="shared" si="6"/>
        <v>5.89</v>
      </c>
      <c r="U24" s="55">
        <v>4.0999999999999996</v>
      </c>
      <c r="V24" s="55">
        <f t="shared" si="7"/>
        <v>4.0999999999999996</v>
      </c>
      <c r="W24" s="174" t="s">
        <v>146</v>
      </c>
      <c r="X24" s="166">
        <v>0</v>
      </c>
      <c r="Y24" s="166">
        <v>1104</v>
      </c>
      <c r="Z24" s="166">
        <v>1196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30140648</v>
      </c>
      <c r="AH24" s="60">
        <f t="shared" si="8"/>
        <v>1380</v>
      </c>
      <c r="AI24" s="61">
        <f t="shared" si="9"/>
        <v>234.29541595925298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6620225</v>
      </c>
      <c r="AQ24" s="166">
        <f t="shared" si="1"/>
        <v>0</v>
      </c>
      <c r="AR24" s="65">
        <v>1.01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4</v>
      </c>
      <c r="E25" s="46">
        <f t="shared" si="2"/>
        <v>2.8169014084507045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128</v>
      </c>
      <c r="P25" s="52">
        <v>128</v>
      </c>
      <c r="Q25" s="53">
        <v>3118727</v>
      </c>
      <c r="R25" s="53">
        <f t="shared" si="0"/>
        <v>5810</v>
      </c>
      <c r="S25" s="54">
        <f t="shared" si="5"/>
        <v>139.44</v>
      </c>
      <c r="T25" s="54">
        <f t="shared" si="6"/>
        <v>5.81</v>
      </c>
      <c r="U25" s="55">
        <v>3.1</v>
      </c>
      <c r="V25" s="55">
        <f t="shared" si="7"/>
        <v>3.1</v>
      </c>
      <c r="W25" s="174" t="s">
        <v>146</v>
      </c>
      <c r="X25" s="166">
        <v>0</v>
      </c>
      <c r="Y25" s="166">
        <v>1140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30142018</v>
      </c>
      <c r="AH25" s="60">
        <f t="shared" si="8"/>
        <v>1370</v>
      </c>
      <c r="AI25" s="61">
        <f t="shared" si="9"/>
        <v>235.80034423407918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6620225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5</v>
      </c>
      <c r="E26" s="46">
        <f t="shared" si="2"/>
        <v>3.5211267605633805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128</v>
      </c>
      <c r="P26" s="52">
        <v>128</v>
      </c>
      <c r="Q26" s="53">
        <v>3124587</v>
      </c>
      <c r="R26" s="53">
        <f t="shared" si="0"/>
        <v>5860</v>
      </c>
      <c r="S26" s="54">
        <f t="shared" si="5"/>
        <v>140.63999999999999</v>
      </c>
      <c r="T26" s="54">
        <f t="shared" si="6"/>
        <v>5.86</v>
      </c>
      <c r="U26" s="55">
        <v>2.5</v>
      </c>
      <c r="V26" s="55">
        <f t="shared" si="7"/>
        <v>2.5</v>
      </c>
      <c r="W26" s="174" t="s">
        <v>146</v>
      </c>
      <c r="X26" s="166">
        <v>0</v>
      </c>
      <c r="Y26" s="166">
        <v>1188</v>
      </c>
      <c r="Z26" s="166">
        <v>1196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30143426</v>
      </c>
      <c r="AH26" s="60">
        <f t="shared" si="8"/>
        <v>1408</v>
      </c>
      <c r="AI26" s="61">
        <f t="shared" si="9"/>
        <v>240.27303754266211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6620225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6</v>
      </c>
      <c r="E27" s="46">
        <f t="shared" si="2"/>
        <v>4.2253521126760569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134</v>
      </c>
      <c r="P27" s="52">
        <v>128</v>
      </c>
      <c r="Q27" s="53">
        <v>3130393</v>
      </c>
      <c r="R27" s="53">
        <f t="shared" si="0"/>
        <v>5806</v>
      </c>
      <c r="S27" s="54">
        <f t="shared" si="5"/>
        <v>139.34399999999999</v>
      </c>
      <c r="T27" s="54">
        <f t="shared" si="6"/>
        <v>5.806</v>
      </c>
      <c r="U27" s="55">
        <v>1.9</v>
      </c>
      <c r="V27" s="55">
        <f t="shared" si="7"/>
        <v>1.9</v>
      </c>
      <c r="W27" s="174" t="s">
        <v>146</v>
      </c>
      <c r="X27" s="166">
        <v>0</v>
      </c>
      <c r="Y27" s="166">
        <v>1188</v>
      </c>
      <c r="Z27" s="166">
        <v>1196</v>
      </c>
      <c r="AA27" s="166">
        <v>1185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30144834</v>
      </c>
      <c r="AH27" s="60">
        <f t="shared" si="8"/>
        <v>1408</v>
      </c>
      <c r="AI27" s="61">
        <f t="shared" si="9"/>
        <v>242.50775060282467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6620225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6</v>
      </c>
      <c r="E28" s="46">
        <f t="shared" si="2"/>
        <v>4.2253521126760569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150</v>
      </c>
      <c r="P28" s="52">
        <v>120</v>
      </c>
      <c r="Q28" s="53">
        <v>3135681</v>
      </c>
      <c r="R28" s="53">
        <f t="shared" si="0"/>
        <v>5288</v>
      </c>
      <c r="S28" s="54">
        <f t="shared" si="5"/>
        <v>126.91200000000001</v>
      </c>
      <c r="T28" s="54">
        <f t="shared" si="6"/>
        <v>5.2880000000000003</v>
      </c>
      <c r="U28" s="55">
        <v>2.1</v>
      </c>
      <c r="V28" s="55">
        <f t="shared" si="7"/>
        <v>2.1</v>
      </c>
      <c r="W28" s="174" t="s">
        <v>146</v>
      </c>
      <c r="X28" s="166">
        <v>0</v>
      </c>
      <c r="Y28" s="166">
        <v>1188</v>
      </c>
      <c r="Z28" s="166">
        <v>1196</v>
      </c>
      <c r="AA28" s="166">
        <v>1185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30146334</v>
      </c>
      <c r="AH28" s="60">
        <f t="shared" si="8"/>
        <v>1500</v>
      </c>
      <c r="AI28" s="61">
        <f t="shared" si="9"/>
        <v>283.66111951588499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6620225</v>
      </c>
      <c r="AQ28" s="166">
        <f t="shared" si="1"/>
        <v>0</v>
      </c>
      <c r="AR28" s="65">
        <v>0.99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8</v>
      </c>
      <c r="E29" s="46">
        <f t="shared" si="2"/>
        <v>5.6338028169014089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150</v>
      </c>
      <c r="P29" s="52">
        <v>149</v>
      </c>
      <c r="Q29" s="53">
        <v>3141770</v>
      </c>
      <c r="R29" s="53">
        <f t="shared" si="0"/>
        <v>6089</v>
      </c>
      <c r="S29" s="54">
        <f t="shared" si="5"/>
        <v>146.136</v>
      </c>
      <c r="T29" s="54">
        <f t="shared" si="6"/>
        <v>6.0890000000000004</v>
      </c>
      <c r="U29" s="55">
        <v>2.8</v>
      </c>
      <c r="V29" s="55">
        <f t="shared" si="7"/>
        <v>2.8</v>
      </c>
      <c r="W29" s="174" t="s">
        <v>146</v>
      </c>
      <c r="X29" s="166">
        <v>0</v>
      </c>
      <c r="Y29" s="166">
        <v>1188</v>
      </c>
      <c r="Z29" s="166">
        <v>1196</v>
      </c>
      <c r="AA29" s="166">
        <v>1185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30147882</v>
      </c>
      <c r="AH29" s="60">
        <f t="shared" si="8"/>
        <v>1548</v>
      </c>
      <c r="AI29" s="61">
        <f t="shared" si="9"/>
        <v>254.2289374281491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6620225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5</v>
      </c>
      <c r="E30" s="46">
        <f t="shared" si="2"/>
        <v>3.5211267605633805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149</v>
      </c>
      <c r="P30" s="52">
        <v>128</v>
      </c>
      <c r="Q30" s="53">
        <v>3147138</v>
      </c>
      <c r="R30" s="53">
        <f t="shared" si="0"/>
        <v>5368</v>
      </c>
      <c r="S30" s="54">
        <f t="shared" si="5"/>
        <v>128.83199999999999</v>
      </c>
      <c r="T30" s="54">
        <f t="shared" si="6"/>
        <v>5.3680000000000003</v>
      </c>
      <c r="U30" s="55">
        <v>3.4</v>
      </c>
      <c r="V30" s="55">
        <f t="shared" si="7"/>
        <v>3.4</v>
      </c>
      <c r="W30" s="174" t="s">
        <v>146</v>
      </c>
      <c r="X30" s="166">
        <v>0</v>
      </c>
      <c r="Y30" s="166">
        <v>1188</v>
      </c>
      <c r="Z30" s="166">
        <v>1196</v>
      </c>
      <c r="AA30" s="166">
        <v>1185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30149386</v>
      </c>
      <c r="AH30" s="60">
        <f t="shared" si="8"/>
        <v>1504</v>
      </c>
      <c r="AI30" s="61">
        <f t="shared" si="9"/>
        <v>280.17883755588673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6620225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5</v>
      </c>
      <c r="E31" s="46">
        <f>D31/1.42</f>
        <v>3.5211267605633805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152</v>
      </c>
      <c r="P31" s="52">
        <v>125</v>
      </c>
      <c r="Q31" s="53">
        <v>3152378</v>
      </c>
      <c r="R31" s="53">
        <f t="shared" si="0"/>
        <v>5240</v>
      </c>
      <c r="S31" s="54">
        <f t="shared" si="5"/>
        <v>125.76</v>
      </c>
      <c r="T31" s="54">
        <f t="shared" si="6"/>
        <v>5.24</v>
      </c>
      <c r="U31" s="55">
        <v>4.3</v>
      </c>
      <c r="V31" s="55">
        <f t="shared" si="7"/>
        <v>4.3</v>
      </c>
      <c r="W31" s="174" t="s">
        <v>146</v>
      </c>
      <c r="X31" s="166">
        <v>0</v>
      </c>
      <c r="Y31" s="166">
        <v>1094</v>
      </c>
      <c r="Z31" s="166">
        <v>1196</v>
      </c>
      <c r="AA31" s="166">
        <v>1185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30150864</v>
      </c>
      <c r="AH31" s="60">
        <f t="shared" si="8"/>
        <v>1478</v>
      </c>
      <c r="AI31" s="61">
        <f t="shared" si="9"/>
        <v>282.06106870229007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6620225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15</v>
      </c>
      <c r="E32" s="46">
        <f t="shared" si="2"/>
        <v>10.563380281690142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119</v>
      </c>
      <c r="P32" s="52">
        <v>121</v>
      </c>
      <c r="Q32" s="52">
        <v>3157487</v>
      </c>
      <c r="R32" s="53">
        <f t="shared" si="0"/>
        <v>5109</v>
      </c>
      <c r="S32" s="54">
        <f t="shared" si="5"/>
        <v>122.616</v>
      </c>
      <c r="T32" s="54">
        <f t="shared" si="6"/>
        <v>5.109</v>
      </c>
      <c r="U32" s="55">
        <v>4.2</v>
      </c>
      <c r="V32" s="55">
        <f t="shared" si="7"/>
        <v>4.2</v>
      </c>
      <c r="W32" s="174" t="s">
        <v>145</v>
      </c>
      <c r="X32" s="166">
        <v>0</v>
      </c>
      <c r="Y32" s="166">
        <v>999</v>
      </c>
      <c r="Z32" s="166">
        <v>1177</v>
      </c>
      <c r="AA32" s="166">
        <v>0</v>
      </c>
      <c r="AB32" s="166">
        <v>1181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30151874</v>
      </c>
      <c r="AH32" s="60">
        <f t="shared" si="8"/>
        <v>1010</v>
      </c>
      <c r="AI32" s="61">
        <f t="shared" si="9"/>
        <v>197.6903503621061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6620225</v>
      </c>
      <c r="AQ32" s="166">
        <f t="shared" si="1"/>
        <v>0</v>
      </c>
      <c r="AR32" s="65">
        <v>0.85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1:51" x14ac:dyDescent="0.35">
      <c r="B33" s="44">
        <v>2.9166666666666701</v>
      </c>
      <c r="C33" s="44">
        <v>0.95833333333333803</v>
      </c>
      <c r="D33" s="45">
        <v>11</v>
      </c>
      <c r="E33" s="46">
        <f t="shared" si="2"/>
        <v>7.746478873239437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119</v>
      </c>
      <c r="P33" s="52">
        <v>107</v>
      </c>
      <c r="Q33" s="52">
        <v>3161934</v>
      </c>
      <c r="R33" s="53">
        <f t="shared" si="0"/>
        <v>4447</v>
      </c>
      <c r="S33" s="54">
        <f t="shared" si="5"/>
        <v>106.72799999999999</v>
      </c>
      <c r="T33" s="54">
        <f t="shared" si="6"/>
        <v>4.4470000000000001</v>
      </c>
      <c r="U33" s="55">
        <v>4.5999999999999996</v>
      </c>
      <c r="V33" s="55">
        <f t="shared" si="7"/>
        <v>4.5999999999999996</v>
      </c>
      <c r="W33" s="174" t="s">
        <v>136</v>
      </c>
      <c r="X33" s="166">
        <v>0</v>
      </c>
      <c r="Y33" s="166">
        <v>0</v>
      </c>
      <c r="Z33" s="166">
        <v>1119</v>
      </c>
      <c r="AA33" s="166">
        <v>0</v>
      </c>
      <c r="AB33" s="166">
        <v>1109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30152626</v>
      </c>
      <c r="AH33" s="60">
        <f t="shared" si="8"/>
        <v>752</v>
      </c>
      <c r="AI33" s="61">
        <f t="shared" si="9"/>
        <v>169.10276590960197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6620640</v>
      </c>
      <c r="AQ33" s="166">
        <f t="shared" si="1"/>
        <v>415</v>
      </c>
      <c r="AR33" s="63"/>
      <c r="AS33" s="64" t="s">
        <v>114</v>
      </c>
      <c r="AY33" s="167"/>
    </row>
    <row r="34" spans="1:51" x14ac:dyDescent="0.35">
      <c r="B34" s="44">
        <v>2.9583333333333299</v>
      </c>
      <c r="C34" s="44">
        <v>1</v>
      </c>
      <c r="D34" s="45">
        <v>16</v>
      </c>
      <c r="E34" s="46">
        <f t="shared" si="2"/>
        <v>11.267605633802818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116</v>
      </c>
      <c r="P34" s="52">
        <v>104</v>
      </c>
      <c r="Q34" s="52">
        <v>3166218</v>
      </c>
      <c r="R34" s="53">
        <f t="shared" si="0"/>
        <v>4284</v>
      </c>
      <c r="S34" s="54">
        <f t="shared" si="5"/>
        <v>102.816</v>
      </c>
      <c r="T34" s="54">
        <f t="shared" si="6"/>
        <v>4.2839999999999998</v>
      </c>
      <c r="U34" s="55">
        <v>5.2</v>
      </c>
      <c r="V34" s="55">
        <f t="shared" si="7"/>
        <v>5.2</v>
      </c>
      <c r="W34" s="174" t="s">
        <v>136</v>
      </c>
      <c r="X34" s="166">
        <v>0</v>
      </c>
      <c r="Y34" s="166">
        <v>0</v>
      </c>
      <c r="Z34" s="166">
        <v>1047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30153338</v>
      </c>
      <c r="AH34" s="60">
        <f t="shared" si="8"/>
        <v>712</v>
      </c>
      <c r="AI34" s="61">
        <f t="shared" si="9"/>
        <v>166.19981325863679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6621162</v>
      </c>
      <c r="AQ34" s="166">
        <f t="shared" si="1"/>
        <v>522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1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123</v>
      </c>
      <c r="Q35" s="84">
        <f>Q34-Q10</f>
        <v>124912</v>
      </c>
      <c r="R35" s="85">
        <f>SUM(R11:R34)</f>
        <v>124912</v>
      </c>
      <c r="S35" s="86">
        <f>AVERAGE(S11:S34)</f>
        <v>124.91199999999998</v>
      </c>
      <c r="T35" s="86">
        <f>SUM(T11:T34)</f>
        <v>124.91199999999999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27327</v>
      </c>
      <c r="AH35" s="92">
        <f>SUM(AH11:AH34)</f>
        <v>27327</v>
      </c>
      <c r="AI35" s="93">
        <f>$AH$35/$T35</f>
        <v>218.77001408991933</v>
      </c>
      <c r="AJ35" s="90"/>
      <c r="AK35" s="94"/>
      <c r="AL35" s="94"/>
      <c r="AM35" s="94"/>
      <c r="AN35" s="95"/>
      <c r="AO35" s="96"/>
      <c r="AP35" s="97">
        <f>AP34-AP10</f>
        <v>6324</v>
      </c>
      <c r="AQ35" s="98">
        <f>SUM(AQ11:AQ34)</f>
        <v>6324</v>
      </c>
      <c r="AR35" s="99">
        <f>AVERAGE(AR11:AR34)</f>
        <v>0.96</v>
      </c>
      <c r="AS35" s="96"/>
      <c r="AV35" s="100" t="s">
        <v>31</v>
      </c>
      <c r="AW35" s="100">
        <v>1</v>
      </c>
      <c r="AY35" s="167"/>
    </row>
    <row r="36" spans="1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1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1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1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1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1:51" x14ac:dyDescent="0.35">
      <c r="B41" s="181" t="s">
        <v>244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265"/>
      <c r="AW41" s="265"/>
      <c r="AY41" s="167"/>
    </row>
    <row r="42" spans="1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265"/>
      <c r="AW42" s="265"/>
      <c r="AY42" s="167"/>
    </row>
    <row r="43" spans="1:51" x14ac:dyDescent="0.35">
      <c r="B43" s="183" t="s">
        <v>157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265"/>
      <c r="AW43" s="265"/>
      <c r="AY43" s="167"/>
    </row>
    <row r="44" spans="1:51" x14ac:dyDescent="0.35">
      <c r="A44" s="234"/>
      <c r="B44" s="176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265"/>
      <c r="AW44" s="265"/>
      <c r="AY44" s="167"/>
    </row>
    <row r="45" spans="1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265"/>
      <c r="AW45" s="265"/>
      <c r="AY45" s="167"/>
    </row>
    <row r="46" spans="1:51" x14ac:dyDescent="0.35">
      <c r="B46" s="180" t="s">
        <v>245</v>
      </c>
      <c r="C46" s="236"/>
      <c r="D46" s="236"/>
      <c r="E46" s="236"/>
      <c r="F46" s="236"/>
      <c r="G46" s="236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265"/>
      <c r="AW46" s="265"/>
      <c r="AY46" s="167"/>
    </row>
    <row r="47" spans="1:51" x14ac:dyDescent="0.35">
      <c r="B47" s="176" t="s">
        <v>242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265"/>
      <c r="AW47" s="265"/>
      <c r="AY47" s="167"/>
    </row>
    <row r="48" spans="1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265"/>
      <c r="AW48" s="265"/>
      <c r="AY48" s="167"/>
    </row>
    <row r="49" spans="2:51" x14ac:dyDescent="0.35">
      <c r="B49" s="183" t="s">
        <v>131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265"/>
      <c r="AW49" s="265"/>
      <c r="AY49" s="167"/>
    </row>
    <row r="50" spans="2:51" x14ac:dyDescent="0.35">
      <c r="B50" s="183" t="s">
        <v>246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276"/>
      <c r="AW50" s="276"/>
      <c r="AY50" s="167"/>
    </row>
    <row r="51" spans="2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265"/>
      <c r="AW51" s="265"/>
      <c r="AY51" s="167"/>
    </row>
    <row r="52" spans="2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265"/>
      <c r="AW52" s="265"/>
      <c r="AY52" s="167"/>
    </row>
    <row r="53" spans="2:51" x14ac:dyDescent="0.35">
      <c r="B53" s="183" t="s">
        <v>210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4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265"/>
      <c r="AW53" s="265"/>
      <c r="AY53" s="167"/>
    </row>
    <row r="54" spans="2:51" x14ac:dyDescent="0.35">
      <c r="B54" s="235" t="s">
        <v>220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265"/>
      <c r="AW54" s="265"/>
      <c r="AY54" s="167"/>
    </row>
    <row r="55" spans="2:51" x14ac:dyDescent="0.35">
      <c r="B55" s="183" t="s">
        <v>247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265"/>
      <c r="AW55" s="265"/>
      <c r="AY55" s="167"/>
    </row>
    <row r="56" spans="2:51" x14ac:dyDescent="0.35">
      <c r="B56" s="176" t="s">
        <v>243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265"/>
      <c r="AW56" s="265"/>
      <c r="AY56" s="167"/>
    </row>
    <row r="57" spans="2:51" x14ac:dyDescent="0.35">
      <c r="B57" s="176" t="s">
        <v>153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265"/>
      <c r="AW57" s="265"/>
      <c r="AY57" s="167"/>
    </row>
    <row r="58" spans="2:51" x14ac:dyDescent="0.35">
      <c r="B58" s="183" t="s">
        <v>132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265"/>
      <c r="AW58" s="265"/>
      <c r="AY58" s="167"/>
    </row>
    <row r="59" spans="2:51" x14ac:dyDescent="0.35">
      <c r="B59" s="180" t="s">
        <v>133</v>
      </c>
      <c r="C59" s="180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265"/>
      <c r="AW59" s="265"/>
      <c r="AY59" s="167"/>
    </row>
    <row r="60" spans="2:51" x14ac:dyDescent="0.35">
      <c r="B60" s="180" t="s">
        <v>134</v>
      </c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265"/>
      <c r="AW60" s="265"/>
      <c r="AY60" s="167"/>
    </row>
    <row r="61" spans="2:51" x14ac:dyDescent="0.35">
      <c r="B61" s="18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265"/>
      <c r="AW61" s="265"/>
      <c r="AY61" s="167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265"/>
      <c r="AW62" s="265"/>
      <c r="AY62" s="167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265"/>
      <c r="AW63" s="265"/>
      <c r="AY63" s="167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265"/>
      <c r="AW64" s="265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84"/>
      <c r="V65" s="184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1"/>
      <c r="AW65" s="161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28"/>
      <c r="V66" s="128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Y67" s="167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29"/>
      <c r="AW68" s="129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29"/>
      <c r="AW69" s="129"/>
      <c r="AY69" s="167"/>
    </row>
    <row r="70" spans="2:51" x14ac:dyDescent="0.35">
      <c r="B70" s="160"/>
      <c r="C70" s="173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29"/>
      <c r="AW70" s="129"/>
      <c r="AY70" s="167"/>
    </row>
    <row r="71" spans="2:51" x14ac:dyDescent="0.35">
      <c r="B71" s="160"/>
      <c r="C71" s="173"/>
      <c r="D71" s="125"/>
      <c r="E71" s="125"/>
      <c r="F71" s="177"/>
      <c r="G71" s="125"/>
      <c r="H71" s="125"/>
      <c r="I71" s="125"/>
      <c r="J71" s="178"/>
      <c r="K71" s="178"/>
      <c r="L71" s="178"/>
      <c r="M71" s="178"/>
      <c r="N71" s="178"/>
      <c r="O71" s="178"/>
      <c r="P71" s="178"/>
      <c r="Q71" s="178"/>
      <c r="R71" s="178"/>
      <c r="S71" s="131"/>
      <c r="T71" s="131"/>
      <c r="U71" s="131"/>
      <c r="V71" s="131"/>
      <c r="W71" s="131"/>
      <c r="X71" s="131"/>
      <c r="Y71" s="131"/>
      <c r="Z71" s="131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31"/>
      <c r="AW71" s="131"/>
      <c r="AX71" s="131"/>
      <c r="AY71" s="167"/>
    </row>
    <row r="72" spans="2:51" x14ac:dyDescent="0.35">
      <c r="B72" s="160"/>
      <c r="C72" s="176"/>
      <c r="D72" s="125"/>
      <c r="E72" s="125"/>
      <c r="F72" s="125"/>
      <c r="G72" s="125"/>
      <c r="H72" s="125"/>
      <c r="I72" s="125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67"/>
    </row>
    <row r="73" spans="2:51" x14ac:dyDescent="0.35">
      <c r="B73" s="160"/>
      <c r="C73" s="176"/>
      <c r="D73" s="177"/>
      <c r="E73" s="177"/>
      <c r="F73" s="125"/>
      <c r="G73" s="177"/>
      <c r="H73" s="177"/>
      <c r="I73" s="177"/>
      <c r="J73" s="131"/>
      <c r="K73" s="131"/>
      <c r="L73" s="131"/>
      <c r="M73" s="131"/>
      <c r="N73" s="131"/>
      <c r="O73" s="131"/>
      <c r="P73" s="131"/>
      <c r="Q73" s="131"/>
      <c r="R73" s="131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29"/>
      <c r="AW73" s="129"/>
      <c r="AY73" s="167"/>
    </row>
    <row r="74" spans="2:51" x14ac:dyDescent="0.35">
      <c r="B74" s="160"/>
      <c r="C74" s="180"/>
      <c r="D74" s="177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29"/>
      <c r="AW74" s="129"/>
      <c r="AY74" s="167"/>
    </row>
    <row r="75" spans="2:51" x14ac:dyDescent="0.35">
      <c r="B75" s="127"/>
      <c r="C75" s="180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29"/>
      <c r="AW75" s="129"/>
      <c r="AY75" s="167"/>
    </row>
    <row r="76" spans="2:51" x14ac:dyDescent="0.35">
      <c r="B76" s="127"/>
      <c r="C76" s="131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27"/>
      <c r="C77" s="176"/>
      <c r="D77" s="131"/>
      <c r="E77" s="131"/>
      <c r="F77" s="177"/>
      <c r="G77" s="131"/>
      <c r="H77" s="131"/>
      <c r="I77" s="131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27"/>
      <c r="C78" s="180"/>
      <c r="D78" s="131"/>
      <c r="E78" s="131"/>
      <c r="F78" s="131"/>
      <c r="G78" s="131"/>
      <c r="H78" s="131"/>
      <c r="I78" s="131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29"/>
      <c r="AW78" s="129"/>
      <c r="AX78" s="162"/>
      <c r="AY78" s="167"/>
    </row>
    <row r="79" spans="2:51" x14ac:dyDescent="0.35">
      <c r="B79" s="127"/>
      <c r="C79" s="176"/>
      <c r="D79" s="177"/>
      <c r="E79" s="177"/>
      <c r="F79" s="131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29"/>
      <c r="AW79" s="129"/>
      <c r="AX79" s="162"/>
      <c r="AY79" s="167"/>
    </row>
    <row r="80" spans="2:51" x14ac:dyDescent="0.35">
      <c r="B80" s="131"/>
      <c r="C80" s="183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X80" s="162"/>
      <c r="AY80" s="167"/>
    </row>
    <row r="81" spans="2:51" x14ac:dyDescent="0.35">
      <c r="B81" s="131"/>
      <c r="C81" s="183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X81" s="162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X82" s="162"/>
    </row>
    <row r="83" spans="2:51" x14ac:dyDescent="0.35">
      <c r="B83" s="127"/>
      <c r="C83" s="180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X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81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X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32"/>
      <c r="AW85" s="129"/>
      <c r="AX85" s="162"/>
    </row>
    <row r="86" spans="2:51" x14ac:dyDescent="0.35">
      <c r="B86" s="127"/>
      <c r="C86" s="131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82"/>
      <c r="T86" s="133"/>
      <c r="U86" s="133"/>
      <c r="V86" s="134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X86" s="162"/>
      <c r="AY86" s="131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81"/>
      <c r="K87" s="181"/>
      <c r="L87" s="178"/>
      <c r="M87" s="178"/>
      <c r="N87" s="178"/>
      <c r="O87" s="178"/>
      <c r="P87" s="178"/>
      <c r="Q87" s="178"/>
      <c r="R87" s="181"/>
      <c r="S87" s="182"/>
      <c r="T87" s="133"/>
      <c r="U87" s="133"/>
      <c r="V87" s="134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T87" s="162"/>
      <c r="AU87" s="162"/>
      <c r="AV87" s="162"/>
      <c r="AW87" s="162"/>
      <c r="AX87" s="162"/>
      <c r="AY87" s="130"/>
    </row>
    <row r="88" spans="2:51" x14ac:dyDescent="0.35">
      <c r="B88" s="127"/>
      <c r="C88" s="180"/>
      <c r="D88" s="177"/>
      <c r="E88" s="177"/>
      <c r="F88" s="177"/>
      <c r="G88" s="177"/>
      <c r="H88" s="177"/>
      <c r="I88" s="177"/>
      <c r="J88" s="181"/>
      <c r="K88" s="181"/>
      <c r="L88" s="178"/>
      <c r="M88" s="178"/>
      <c r="N88" s="178"/>
      <c r="O88" s="178"/>
      <c r="P88" s="178"/>
      <c r="Q88" s="178"/>
      <c r="R88" s="181"/>
      <c r="AS88" s="171"/>
      <c r="AT88" s="162"/>
      <c r="AU88" s="162"/>
      <c r="AV88" s="162"/>
      <c r="AW88" s="162"/>
      <c r="AX88" s="162"/>
    </row>
    <row r="89" spans="2:51" x14ac:dyDescent="0.35">
      <c r="B89" s="127"/>
      <c r="C89" s="173"/>
      <c r="D89" s="180"/>
      <c r="E89" s="180"/>
      <c r="F89" s="177"/>
      <c r="G89" s="180"/>
      <c r="H89" s="180"/>
      <c r="I89" s="180"/>
      <c r="AS89" s="171"/>
      <c r="AT89" s="162"/>
      <c r="AU89" s="162"/>
      <c r="AV89" s="162"/>
      <c r="AW89" s="162"/>
      <c r="AX89" s="162"/>
    </row>
    <row r="90" spans="2:51" x14ac:dyDescent="0.35">
      <c r="B90" s="127"/>
      <c r="C90" s="173"/>
      <c r="D90" s="177"/>
      <c r="E90" s="177"/>
      <c r="F90" s="180"/>
      <c r="G90" s="177"/>
      <c r="H90" s="177"/>
      <c r="I90" s="177"/>
      <c r="AS90" s="171"/>
      <c r="AT90" s="162"/>
      <c r="AU90" s="162"/>
      <c r="AV90" s="162"/>
      <c r="AW90" s="162"/>
      <c r="AX90" s="162"/>
    </row>
    <row r="91" spans="2:51" x14ac:dyDescent="0.35">
      <c r="B91" s="127"/>
      <c r="C91" s="173"/>
      <c r="D91" s="177"/>
      <c r="E91" s="177"/>
      <c r="F91" s="177"/>
      <c r="G91" s="177"/>
      <c r="H91" s="177"/>
      <c r="I91" s="177"/>
      <c r="AS91" s="171"/>
      <c r="AT91" s="162"/>
      <c r="AU91" s="162"/>
      <c r="AV91" s="162"/>
      <c r="AW91" s="162"/>
      <c r="AX91" s="162"/>
    </row>
    <row r="92" spans="2:51" x14ac:dyDescent="0.35">
      <c r="B92" s="127"/>
      <c r="C92" s="173"/>
      <c r="D92" s="180"/>
      <c r="E92" s="180"/>
      <c r="F92" s="177"/>
      <c r="G92" s="180"/>
      <c r="H92" s="180"/>
      <c r="I92" s="180"/>
      <c r="AS92" s="171"/>
      <c r="AT92" s="162"/>
      <c r="AU92" s="162"/>
      <c r="AV92" s="162"/>
      <c r="AW92" s="162"/>
      <c r="AX92" s="162"/>
    </row>
    <row r="93" spans="2:51" x14ac:dyDescent="0.35">
      <c r="B93" s="127"/>
      <c r="D93" s="180"/>
      <c r="E93" s="180"/>
      <c r="F93" s="180"/>
      <c r="G93" s="180"/>
      <c r="H93" s="180"/>
      <c r="I93" s="180"/>
      <c r="AS93" s="171"/>
      <c r="AT93" s="162"/>
      <c r="AU93" s="162"/>
      <c r="AV93" s="162"/>
      <c r="AW93" s="162"/>
      <c r="AX93" s="162"/>
      <c r="AY93" s="162"/>
    </row>
    <row r="94" spans="2:51" x14ac:dyDescent="0.35">
      <c r="B94" s="127"/>
      <c r="F94" s="180"/>
      <c r="AS94" s="171"/>
      <c r="AT94" s="162"/>
      <c r="AU94" s="162"/>
      <c r="AV94" s="162"/>
      <c r="AW94" s="162"/>
      <c r="AX94" s="162"/>
      <c r="AY94" s="162"/>
    </row>
    <row r="95" spans="2:51" x14ac:dyDescent="0.35">
      <c r="B95" s="127"/>
      <c r="AS95" s="171"/>
      <c r="AT95" s="162"/>
      <c r="AU95" s="162"/>
      <c r="AV95" s="162"/>
      <c r="AW95" s="162"/>
      <c r="AX95" s="162"/>
      <c r="AY95" s="162"/>
    </row>
    <row r="96" spans="2:51" x14ac:dyDescent="0.35">
      <c r="B96" s="127"/>
      <c r="AS96" s="171"/>
      <c r="AT96" s="162"/>
      <c r="AU96" s="162"/>
      <c r="AV96" s="162"/>
      <c r="AW96" s="162"/>
      <c r="AX96" s="162"/>
      <c r="AY96" s="162"/>
    </row>
    <row r="97" spans="45:51" x14ac:dyDescent="0.35">
      <c r="AS97" s="171"/>
      <c r="AT97" s="162"/>
      <c r="AU97" s="162"/>
      <c r="AV97" s="162"/>
      <c r="AW97" s="162"/>
      <c r="AX97" s="162"/>
      <c r="AY97" s="162"/>
    </row>
    <row r="98" spans="45:51" x14ac:dyDescent="0.35">
      <c r="AS98" s="171"/>
      <c r="AT98" s="162"/>
      <c r="AU98" s="162"/>
      <c r="AV98" s="162"/>
      <c r="AW98" s="162"/>
      <c r="AX98" s="162"/>
      <c r="AY98" s="162"/>
    </row>
    <row r="99" spans="45:51" x14ac:dyDescent="0.35">
      <c r="AY99" s="162"/>
    </row>
    <row r="100" spans="45:51" x14ac:dyDescent="0.35">
      <c r="AY100" s="162"/>
    </row>
    <row r="101" spans="45:51" x14ac:dyDescent="0.35">
      <c r="AY101" s="162"/>
    </row>
    <row r="102" spans="45:51" x14ac:dyDescent="0.35">
      <c r="AY102" s="162"/>
    </row>
    <row r="103" spans="45:51" x14ac:dyDescent="0.35">
      <c r="AY103" s="162"/>
    </row>
    <row r="104" spans="45:51" x14ac:dyDescent="0.35">
      <c r="AY104" s="162"/>
    </row>
    <row r="105" spans="45:51" x14ac:dyDescent="0.35">
      <c r="AY105" s="162"/>
    </row>
    <row r="106" spans="45:51" x14ac:dyDescent="0.35">
      <c r="AY106" s="162"/>
    </row>
    <row r="107" spans="45:51" x14ac:dyDescent="0.35">
      <c r="AY107" s="162"/>
    </row>
    <row r="108" spans="45:51" x14ac:dyDescent="0.35">
      <c r="AY108" s="162"/>
    </row>
    <row r="109" spans="45:51" x14ac:dyDescent="0.35">
      <c r="AY109" s="162"/>
    </row>
    <row r="110" spans="45:51" x14ac:dyDescent="0.35">
      <c r="AY110" s="162"/>
    </row>
    <row r="111" spans="45:51" x14ac:dyDescent="0.35">
      <c r="AY111" s="162"/>
    </row>
    <row r="112" spans="45:51" x14ac:dyDescent="0.35">
      <c r="AS112" s="163"/>
      <c r="AT112" s="162"/>
      <c r="AU112" s="162"/>
      <c r="AV112" s="162"/>
      <c r="AW112" s="162"/>
      <c r="AX112" s="162"/>
      <c r="AY112" s="162"/>
    </row>
    <row r="113" spans="45:51" x14ac:dyDescent="0.35">
      <c r="AY113" s="162"/>
    </row>
    <row r="127" spans="45:51" x14ac:dyDescent="0.35">
      <c r="AS127" s="162"/>
      <c r="AT127" s="162"/>
      <c r="AU127" s="162"/>
      <c r="AV127" s="162"/>
      <c r="AW127" s="162"/>
      <c r="AX127" s="162"/>
      <c r="AY127" s="162"/>
    </row>
  </sheetData>
  <protectedRanges>
    <protectedRange sqref="B92:B96 N84:R86 C89:C92 J84:J85 J87:R88 S86:S87 S83:T85 D89:E90 D92:E93 F93:F94 F90:F91 G92:I93 G89:I90" name="Range2_6_1_1"/>
    <protectedRange sqref="K84:M85 J86:M86 E91 F92 G91:I91" name="Range2_2_2_1_1"/>
    <protectedRange sqref="D91" name="Range2_1_1_1_1_2_1_1"/>
    <protectedRange sqref="N71:R71 N74:R83 B82:B91 B62:B79 S73:T82 S62:T70 T47 T40:T42 T55:T61" name="Range2_12_5_1_1"/>
    <protectedRange sqref="N10 L10 L6 D6 D8 AD8 AF8 O8:U8 AJ8:AR8 AF10 AR11:AR34 N11:P11 L24:N31 E23:E34 G23:G34 R11:AG11 V12:V34 N12:N23 R12:U31 E11:G22 O12:P31 W12:W32 X12:AG34 N32:U34" name="Range1_16_3_1_1"/>
    <protectedRange sqref="I76 I79:I88 J74:M83 J71:M71 E84:E88 G84:H88 F85:F89" name="Range2_2_12_2_1_1"/>
    <protectedRange sqref="C86" name="Range2_2_1_10_3_1_1"/>
    <protectedRange sqref="L16:M23" name="Range1_1_1_1_10_1_1_1"/>
    <protectedRange sqref="L32:M34" name="Range1_1_10_1_1_1"/>
    <protectedRange sqref="D84:D88" name="Range2_1_1_1_1_11_2_1_1"/>
    <protectedRange sqref="K11:L15 K16:K34 I11:I15 I16:J24 I25:I34 J25" name="Range1_1_2_1_10_2_1_1"/>
    <protectedRange sqref="M11:M15" name="Range1_2_1_2_1_10_1_1_1"/>
    <protectedRange sqref="G76:H76 G79:H83 E76 E79:E83 F80:F84 F77" name="Range2_2_2_9_2_1_1"/>
    <protectedRange sqref="D76 D79:D83" name="Range2_1_1_1_1_1_9_2_1_1"/>
    <protectedRange sqref="Q10:Q31" name="Range1_17_1_1_1"/>
    <protectedRange sqref="AG10" name="Range1_18_1_1_1"/>
    <protectedRange sqref="C88 C79 C77" name="Range2_4_1_1_1"/>
    <protectedRange sqref="AS16:AS26" name="Range1_1_1_1"/>
    <protectedRange sqref="P3:U5" name="Range1_16_1_1_1_1"/>
    <protectedRange sqref="C87 C80:C85 C75 C78" name="Range2_1_3_1_1"/>
    <protectedRange sqref="H11:H34" name="Range1_1_1_1_1_1_1"/>
    <protectedRange sqref="B80:B81 J72:R73 S71:AX72 D77:E78 F78:F79 G77:I78" name="Range2_2_1_10_1_1_1_2"/>
    <protectedRange sqref="C76" name="Range2_2_1_10_2_1_1_1"/>
    <protectedRange sqref="N63:R70 G73:H73 D73:E73 F74" name="Range2_12_1_6_1_1"/>
    <protectedRange sqref="D67:E69 I67:I70 I73:I75 J63:M70 G74:H75 G67:H69 E74:E75 F75:F76 F68:F70" name="Range2_2_12_1_7_1_1"/>
    <protectedRange sqref="D74:D75" name="Range2_1_1_1_1_11_1_2_1_1"/>
    <protectedRange sqref="E70 G70:H70 F71" name="Range2_2_2_9_1_1_1_1"/>
    <protectedRange sqref="D70" name="Range2_1_1_1_1_1_9_1_1_1_1"/>
    <protectedRange sqref="C74 C69 C66 C63" name="Range2_1_1_2_1_1"/>
    <protectedRange sqref="C67 C64" name="Range2_1_4_1_1_1"/>
    <protectedRange sqref="C73" name="Range2_1_2_2_1_1"/>
    <protectedRange sqref="C72" name="Range2_3_2_1_1"/>
    <protectedRange sqref="D62:E66 F63:F67 G63:I66" name="Range2_2_12_1_1_1_1_1"/>
    <protectedRange sqref="C68 C65 C62" name="Range2_1_4_2_1_1_1"/>
    <protectedRange sqref="C70:C71" name="Range2_5_1_1_1"/>
    <protectedRange sqref="E71:E72 F72:F73 G71:I72" name="Range2_2_1_1_1_1"/>
    <protectedRange sqref="D71:D72" name="Range2_1_1_1_1_1_1_1_1"/>
    <protectedRange sqref="AS11:AS15 AS27:AS34" name="Range1_4_1_1_1_1"/>
    <protectedRange sqref="J11:J15 J26:J34" name="Range1_1_2_1_10_1_1_1_1"/>
    <protectedRange sqref="AY86:AY87" name="Range2_2_1_10_1_1_1_1_1"/>
    <protectedRange sqref="T43:T46" name="Range2_12_5_1_1_4"/>
    <protectedRange sqref="W33:W34" name="Range1_16_3_1_1_2_1"/>
    <protectedRange sqref="T54 T48" name="Range2_12_5_1_1_2"/>
    <protectedRange sqref="I62" name="Range2_2_12_1_7_1_1_5"/>
    <protectedRange sqref="N62:R62" name="Range2_12_1_1_1_1_1_2"/>
    <protectedRange sqref="J62:M62" name="Range2_2_12_1_1_1_1_1_2"/>
    <protectedRange sqref="F62:H62" name="Range2_2_12_1_2_2_1_1_2"/>
    <protectedRange sqref="S40:S42 B40:B42" name="Range2_12_5_1_1_1"/>
    <protectedRange sqref="N40:R42" name="Range2_12_1_6_1_1_1"/>
    <protectedRange sqref="E40:M42 C42" name="Range2_2_12_1_7_1_1_1"/>
    <protectedRange sqref="C40:D40 D41:D42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3:S44" name="Range2_12_5_1_1_3_1"/>
    <protectedRange sqref="N43:R44" name="Range2_12_1_6_1_1_3_1"/>
    <protectedRange sqref="I43:M44" name="Range2_2_12_1_7_1_1_4_1"/>
    <protectedRange sqref="C43:H44" name="Range2_2_12_1_7_1_1_1_2_1"/>
    <protectedRange sqref="B43:B45" name="Range2_12_5_1_1_1_2_2_1"/>
    <protectedRange sqref="B46" name="Range2_12_5_1_1_1_3_1_1"/>
    <protectedRange sqref="S45:S46" name="Range2_12_5_1_1_4_1"/>
    <protectedRange sqref="N45:R45" name="Range2_12_1_6_1_1_2_1"/>
    <protectedRange sqref="K45:M45" name="Range2_2_12_1_7_1_1_2_1"/>
    <protectedRange sqref="Q46:R46" name="Range2_12_1_5_1_1_1_1_1"/>
    <protectedRange sqref="N46:P46" name="Range2_12_1_2_2_1_1_1_1_1"/>
    <protectedRange sqref="K46:M46" name="Range2_2_12_1_4_2_1_1_1_1_1"/>
    <protectedRange sqref="G46:H46" name="Range2_2_12_1_3_1_1_1_1_1_4_1_1"/>
    <protectedRange sqref="C46:F46 I45:J45" name="Range2_2_12_1_7_1_1_3_1_1"/>
    <protectedRange sqref="I46:J46 H45" name="Range2_2_12_1_4_2_1_1_1_2_1_1"/>
    <protectedRange sqref="C45:G45" name="Range2_2_12_1_3_1_1_1_1_1_1_1_1"/>
    <protectedRange sqref="S47:S48" name="Range2_12_5_1_1_2_3_1"/>
    <protectedRange sqref="Q47:R47" name="Range2_12_1_6_1_1_1_1_2_1"/>
    <protectedRange sqref="N47:P47" name="Range2_12_1_2_3_1_1_1_1_2_1"/>
    <protectedRange sqref="I47:M47" name="Range2_2_12_1_4_3_1_1_1_1_2_1"/>
    <protectedRange sqref="D47:H47" name="Range2_2_12_1_3_1_2_1_1_1_1_2_1"/>
    <protectedRange sqref="Q48:R48" name="Range2_12_1_6_1_1_1_2_2_1"/>
    <protectedRange sqref="N48:P48" name="Range2_12_1_2_3_1_1_1_2_2_1"/>
    <protectedRange sqref="J48:M48" name="Range2_2_12_1_4_3_1_1_1_3_2_1"/>
    <protectedRange sqref="D48:E48" name="Range2_2_12_1_3_1_2_1_1_1_2_1_2_1"/>
    <protectedRange sqref="I48" name="Range2_2_12_1_4_2_1_1_1_4_1_2_1_1_1"/>
    <protectedRange sqref="F48:H48" name="Range2_2_12_1_3_1_1_1_1_1_4_1_2_1_2_1"/>
    <protectedRange sqref="S54" name="Range2_12_5_1_1_5_1"/>
    <protectedRange sqref="N54:R54" name="Range2_12_1_6_1_1_4_1_1"/>
    <protectedRange sqref="J54:M54" name="Range2_2_12_1_7_1_1_6_1_1"/>
    <protectedRange sqref="I54" name="Range2_2_12_1_4_3_1_1_1_5_1_1"/>
    <protectedRange sqref="G54:H54" name="Range2_2_12_1_3_1_2_1_1_1_2_1_1"/>
    <protectedRange sqref="D54:F54" name="Range2_2_12_1_3_1_2_1_1_1_3_1_1_1"/>
    <protectedRange sqref="B54" name="Range2_12_5_1_1_2_2_1_3_1_1"/>
    <protectedRange sqref="T51:T53" name="Range2_12_5_1_1_3"/>
    <protectedRange sqref="T49:T50" name="Range2_12_5_1_1_4_2"/>
    <protectedRange sqref="S49:S50" name="Range2_12_5_1_1_2_3"/>
    <protectedRange sqref="Q49:R50" name="Range2_12_1_6_1_1_1_2_2"/>
    <protectedRange sqref="N49:P50" name="Range2_12_1_2_3_1_1_1_2_2"/>
    <protectedRange sqref="J49:M50" name="Range2_2_12_1_4_3_1_1_1_3_2"/>
    <protectedRange sqref="D49:E50" name="Range2_2_12_1_3_1_2_1_1_1_2_1_2"/>
    <protectedRange sqref="I49:I50" name="Range2_2_12_1_4_2_1_1_1_4_1_2_1_1"/>
    <protectedRange sqref="F49:H50" name="Range2_2_12_1_3_1_1_1_1_1_4_1_2_1_2"/>
    <protectedRange sqref="S51:S53" name="Range2_12_4_1_1_1_4"/>
    <protectedRange sqref="Q51:R53" name="Range2_12_1_6_1_1_1_2_3"/>
    <protectedRange sqref="N51:P53" name="Range2_12_1_2_3_1_1_1_2_3"/>
    <protectedRange sqref="J51:M53" name="Range2_2_12_1_4_3_1_1_1_3_3"/>
    <protectedRange sqref="I51:I53" name="Range2_2_12_1_4_3_1_1_1_2_1_2"/>
    <protectedRange sqref="D51:E53 G51:H53" name="Range2_2_12_1_3_1_2_1_1_1_2_1_3"/>
    <protectedRange sqref="F51:F53" name="Range2_2_12_1_3_1_2_1_1_1_1_1_2"/>
    <protectedRange sqref="B49:B50" name="Range2_12_5_1_1_1_2_1_1_1"/>
    <protectedRange sqref="B51" name="Range2_12_5_1_1_2_2_2_1_1"/>
    <protectedRange sqref="B53" name="Range2_12_5_1_1_2_2_1_2_1_1"/>
    <protectedRange sqref="S61" name="Range2_12_5_1_1_5"/>
    <protectedRange sqref="S58:S60" name="Range2_12_2_1_1_1_2"/>
    <protectedRange sqref="S55:S57" name="Range2_12_5_1_1_5_2"/>
    <protectedRange sqref="D61:E61" name="Range2_2_12_1_2_2_1_1_2_1"/>
    <protectedRange sqref="C61" name="Range2_1_1_1_2_1_1_2_1"/>
    <protectedRange sqref="I61" name="Range2_2_12_1_7_1_1_1_3_1"/>
    <protectedRange sqref="N61:R61" name="Range2_12_1_1_1_1_1_1_2_1"/>
    <protectedRange sqref="J61:M61" name="Range2_2_12_1_1_1_1_1_1_2_1"/>
    <protectedRange sqref="G61:H61" name="Range2_2_12_1_2_2_1_1_1_2_1"/>
    <protectedRange sqref="C60" name="Range2_1_1_1_2_1_1_1_2_1"/>
    <protectedRange sqref="D60:E60 F61" name="Range2_2_12_1_2_1_1_1_1_1_2_1"/>
    <protectedRange sqref="B61" name="Range2_12_5_1_1_2_2_1_3_1_2_1"/>
    <protectedRange sqref="I60" name="Range2_2_12_1_7_1_1_1_1_1_1"/>
    <protectedRange sqref="N60:R60" name="Range2_12_1_1_1_1_1_1_1_1_1"/>
    <protectedRange sqref="J60:M60" name="Range2_2_12_1_1_1_1_1_1_1_1_1"/>
    <protectedRange sqref="G60:H60" name="Range2_2_12_1_2_2_1_1_1_1_1_1"/>
    <protectedRange sqref="C59" name="Range2_1_1_1_2_1_1_1_1_1_1"/>
    <protectedRange sqref="D59:E59 F60" name="Range2_2_12_1_2_1_1_1_1_1_1_1_1"/>
    <protectedRange sqref="N58:R59" name="Range2_12_1_6_1_1_4_1_1_1_1"/>
    <protectedRange sqref="J58:M59" name="Range2_2_12_1_7_1_1_6_1_1_1_1"/>
    <protectedRange sqref="I59" name="Range2_2_12_1_7_1_1_5_1_1_1_1_1"/>
    <protectedRange sqref="G59:H59" name="Range2_2_12_1_3_3_1_1_1_1_1_1_1_1"/>
    <protectedRange sqref="I58" name="Range2_2_12_1_4_3_1_1_1_5_1_1_1_1"/>
    <protectedRange sqref="D58:E58 G58:H58 F59" name="Range2_2_12_1_3_1_2_1_1_1_2_1_1_1_1"/>
    <protectedRange sqref="Q57:R57" name="Range2_12_1_4_1_1_1_1_1_1_1_1"/>
    <protectedRange sqref="N57:P57" name="Range2_12_1_2_1_1_1_1_1_1_1_1_1"/>
    <protectedRange sqref="J57:M57" name="Range2_2_12_1_4_1_1_1_1_1_1_1_1_1"/>
    <protectedRange sqref="B58" name="Range2_12_5_1_1_2_1_4_1_1_1"/>
    <protectedRange sqref="Q55:R56" name="Range2_12_1_6_1_1_1_2_3_1_1_3"/>
    <protectedRange sqref="N55:P56" name="Range2_12_1_2_3_1_1_1_2_3_1_1_3"/>
    <protectedRange sqref="I57 J55:M56" name="Range2_2_12_1_4_3_1_1_1_3_3_1_1_3"/>
    <protectedRange sqref="D57:E57 G57:H57 F58" name="Range2_2_12_1_3_1_2_1_1_1_3_1_1_1_1_1"/>
    <protectedRange sqref="B57 B59:B60 B55" name="Range2_12_5_1_1_2_2_1_3_1_1_1_1"/>
    <protectedRange sqref="I56" name="Range2_2_12_1_7_1_1_5_2_1_1_1_1_1"/>
    <protectedRange sqref="D56:E56 G56:H56 F57" name="Range2_2_12_1_3_3_1_1_1_2_1_1_1_1_1"/>
    <protectedRange sqref="I55" name="Range2_2_12_1_4_3_1_1_1_2_1_2_1_1_3"/>
    <protectedRange sqref="G55:H55 F55:F56" name="Range2_2_12_1_3_1_2_1_1_1_2_1_3_1_1_3"/>
    <protectedRange sqref="D55:E55" name="Range2_2_12_1_3_1_1_1_1_1_4_1_2_1_3_1_1_1"/>
    <protectedRange sqref="B56" name="Range2_12_5_1_1_2_1_1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27" priority="5" operator="containsText" text="N/A">
      <formula>NOT(ISERROR(SEARCH("N/A",X11)))</formula>
    </cfRule>
    <cfRule type="cellIs" dxfId="426" priority="23" operator="equal">
      <formula>0</formula>
    </cfRule>
  </conditionalFormatting>
  <conditionalFormatting sqref="X11:AE34">
    <cfRule type="cellIs" dxfId="425" priority="22" operator="greaterThanOrEqual">
      <formula>1185</formula>
    </cfRule>
  </conditionalFormatting>
  <conditionalFormatting sqref="X11:AE34">
    <cfRule type="cellIs" dxfId="424" priority="21" operator="between">
      <formula>0.1</formula>
      <formula>1184</formula>
    </cfRule>
  </conditionalFormatting>
  <conditionalFormatting sqref="X8">
    <cfRule type="cellIs" dxfId="423" priority="20" operator="equal">
      <formula>0</formula>
    </cfRule>
  </conditionalFormatting>
  <conditionalFormatting sqref="X8">
    <cfRule type="cellIs" dxfId="422" priority="19" operator="greaterThan">
      <formula>1179</formula>
    </cfRule>
  </conditionalFormatting>
  <conditionalFormatting sqref="X8">
    <cfRule type="cellIs" dxfId="421" priority="18" operator="greaterThan">
      <formula>99</formula>
    </cfRule>
  </conditionalFormatting>
  <conditionalFormatting sqref="X8">
    <cfRule type="cellIs" dxfId="420" priority="17" operator="greaterThan">
      <formula>0.99</formula>
    </cfRule>
  </conditionalFormatting>
  <conditionalFormatting sqref="AB8">
    <cfRule type="cellIs" dxfId="419" priority="16" operator="equal">
      <formula>0</formula>
    </cfRule>
  </conditionalFormatting>
  <conditionalFormatting sqref="AB8">
    <cfRule type="cellIs" dxfId="418" priority="15" operator="greaterThan">
      <formula>1179</formula>
    </cfRule>
  </conditionalFormatting>
  <conditionalFormatting sqref="AB8">
    <cfRule type="cellIs" dxfId="417" priority="14" operator="greaterThan">
      <formula>99</formula>
    </cfRule>
  </conditionalFormatting>
  <conditionalFormatting sqref="AB8">
    <cfRule type="cellIs" dxfId="416" priority="13" operator="greaterThan">
      <formula>0.99</formula>
    </cfRule>
  </conditionalFormatting>
  <conditionalFormatting sqref="AP34 AQ11:AQ34 AJ11:AO34">
    <cfRule type="cellIs" dxfId="415" priority="12" operator="equal">
      <formula>0</formula>
    </cfRule>
  </conditionalFormatting>
  <conditionalFormatting sqref="AP34 AQ11:AQ34 AJ11:AO34">
    <cfRule type="cellIs" dxfId="414" priority="11" operator="greaterThan">
      <formula>1179</formula>
    </cfRule>
  </conditionalFormatting>
  <conditionalFormatting sqref="AP34 AQ11:AQ34 AJ11:AO34">
    <cfRule type="cellIs" dxfId="413" priority="10" operator="greaterThan">
      <formula>99</formula>
    </cfRule>
  </conditionalFormatting>
  <conditionalFormatting sqref="AP34 AQ11:AQ34 AJ11:AO34">
    <cfRule type="cellIs" dxfId="412" priority="9" operator="greaterThan">
      <formula>0.99</formula>
    </cfRule>
  </conditionalFormatting>
  <conditionalFormatting sqref="AI11:AI34">
    <cfRule type="cellIs" dxfId="411" priority="8" operator="greaterThan">
      <formula>$AI$8</formula>
    </cfRule>
  </conditionalFormatting>
  <conditionalFormatting sqref="AH11:AH34">
    <cfRule type="cellIs" dxfId="410" priority="6" operator="greaterThan">
      <formula>$AH$8</formula>
    </cfRule>
    <cfRule type="cellIs" dxfId="409" priority="7" operator="greaterThan">
      <formula>$AH$8</formula>
    </cfRule>
  </conditionalFormatting>
  <conditionalFormatting sqref="AP11:AP33">
    <cfRule type="cellIs" dxfId="408" priority="4" operator="equal">
      <formula>0</formula>
    </cfRule>
  </conditionalFormatting>
  <conditionalFormatting sqref="AP11:AP33">
    <cfRule type="cellIs" dxfId="407" priority="3" operator="greaterThan">
      <formula>1179</formula>
    </cfRule>
  </conditionalFormatting>
  <conditionalFormatting sqref="AP11:AP33">
    <cfRule type="cellIs" dxfId="406" priority="2" operator="greaterThan">
      <formula>99</formula>
    </cfRule>
  </conditionalFormatting>
  <conditionalFormatting sqref="AP11:AP33">
    <cfRule type="cellIs" dxfId="405" priority="1" operator="greaterThan">
      <formula>0.99</formula>
    </cfRule>
  </conditionalFormatting>
  <dataValidations disablePrompts="1" count="4">
    <dataValidation type="list" allowBlank="1" showInputMessage="1" showErrorMessage="1" sqref="AP8:AQ8 N10 L10 D8 O8:T8" xr:uid="{00000000-0002-0000-0F00-000000000000}">
      <formula1>#REF!</formula1>
    </dataValidation>
    <dataValidation type="list" allowBlank="1" showInputMessage="1" showErrorMessage="1" sqref="P3:P5" xr:uid="{00000000-0002-0000-0F00-000001000000}">
      <formula1>$AY$10:$AY$40</formula1>
    </dataValidation>
    <dataValidation type="list" allowBlank="1" showInputMessage="1" showErrorMessage="1" sqref="H11:H34" xr:uid="{00000000-0002-0000-0F00-000002000000}">
      <formula1>$AV$10:$AV$19</formula1>
    </dataValidation>
    <dataValidation type="list" allowBlank="1" showInputMessage="1" showErrorMessage="1" sqref="AV31:AW31" xr:uid="{00000000-0002-0000-0F00-000003000000}">
      <formula1>$AV$24:$AV$28</formula1>
    </dataValidation>
  </dataValidations>
  <hyperlinks>
    <hyperlink ref="H9:H10" location="'1'!AH8" display="Plant Status" xr:uid="{00000000-0004-0000-0F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2:AY124"/>
  <sheetViews>
    <sheetView showGridLines="0" topLeftCell="A34" zoomScaleNormal="100" workbookViewId="0">
      <selection activeCell="H53" sqref="H53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237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71" t="s">
        <v>11</v>
      </c>
      <c r="I7" s="272" t="s">
        <v>12</v>
      </c>
      <c r="J7" s="272" t="s">
        <v>13</v>
      </c>
      <c r="K7" s="272" t="s">
        <v>14</v>
      </c>
      <c r="L7" s="15"/>
      <c r="M7" s="15"/>
      <c r="N7" s="15"/>
      <c r="O7" s="271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72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72" t="s">
        <v>23</v>
      </c>
      <c r="AG7" s="272" t="s">
        <v>24</v>
      </c>
      <c r="AH7" s="272" t="s">
        <v>25</v>
      </c>
      <c r="AI7" s="272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72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41868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24701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72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73" t="s">
        <v>52</v>
      </c>
      <c r="V9" s="273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75" t="s">
        <v>56</v>
      </c>
      <c r="AG9" s="275" t="s">
        <v>57</v>
      </c>
      <c r="AH9" s="341" t="s">
        <v>58</v>
      </c>
      <c r="AI9" s="357" t="s">
        <v>59</v>
      </c>
      <c r="AJ9" s="273" t="s">
        <v>60</v>
      </c>
      <c r="AK9" s="273" t="s">
        <v>61</v>
      </c>
      <c r="AL9" s="273" t="s">
        <v>62</v>
      </c>
      <c r="AM9" s="273" t="s">
        <v>63</v>
      </c>
      <c r="AN9" s="273" t="s">
        <v>64</v>
      </c>
      <c r="AO9" s="273" t="s">
        <v>65</v>
      </c>
      <c r="AP9" s="273" t="s">
        <v>66</v>
      </c>
      <c r="AQ9" s="359" t="s">
        <v>67</v>
      </c>
      <c r="AR9" s="273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73" t="s">
        <v>73</v>
      </c>
      <c r="C10" s="273" t="s">
        <v>74</v>
      </c>
      <c r="D10" s="273" t="s">
        <v>75</v>
      </c>
      <c r="E10" s="273" t="s">
        <v>76</v>
      </c>
      <c r="F10" s="273" t="s">
        <v>75</v>
      </c>
      <c r="G10" s="273" t="s">
        <v>76</v>
      </c>
      <c r="H10" s="368"/>
      <c r="I10" s="273" t="s">
        <v>76</v>
      </c>
      <c r="J10" s="273" t="s">
        <v>76</v>
      </c>
      <c r="K10" s="273" t="s">
        <v>76</v>
      </c>
      <c r="L10" s="31" t="s">
        <v>30</v>
      </c>
      <c r="M10" s="369"/>
      <c r="N10" s="31" t="s">
        <v>30</v>
      </c>
      <c r="O10" s="360"/>
      <c r="P10" s="360"/>
      <c r="Q10" s="3">
        <v>3166218</v>
      </c>
      <c r="R10" s="350"/>
      <c r="S10" s="351"/>
      <c r="T10" s="352"/>
      <c r="U10" s="273" t="s">
        <v>76</v>
      </c>
      <c r="V10" s="273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30153338</v>
      </c>
      <c r="AH10" s="341"/>
      <c r="AI10" s="358"/>
      <c r="AJ10" s="273" t="s">
        <v>85</v>
      </c>
      <c r="AK10" s="273" t="s">
        <v>85</v>
      </c>
      <c r="AL10" s="273" t="s">
        <v>85</v>
      </c>
      <c r="AM10" s="273" t="s">
        <v>85</v>
      </c>
      <c r="AN10" s="273" t="s">
        <v>85</v>
      </c>
      <c r="AO10" s="273" t="s">
        <v>85</v>
      </c>
      <c r="AP10" s="2">
        <v>6621162</v>
      </c>
      <c r="AQ10" s="360"/>
      <c r="AR10" s="274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16</v>
      </c>
      <c r="E11" s="46">
        <f>D11/1.42</f>
        <v>11.267605633802818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124</v>
      </c>
      <c r="P11" s="52">
        <v>104</v>
      </c>
      <c r="Q11" s="53">
        <v>3170461</v>
      </c>
      <c r="R11" s="53">
        <f t="shared" ref="R11:R34" si="0">Q11-Q10</f>
        <v>4243</v>
      </c>
      <c r="S11" s="54">
        <f>R11*24/1000</f>
        <v>101.83199999999999</v>
      </c>
      <c r="T11" s="54">
        <f>R11/1000</f>
        <v>4.2430000000000003</v>
      </c>
      <c r="U11" s="55">
        <v>5.7</v>
      </c>
      <c r="V11" s="55">
        <f>U11</f>
        <v>5.7</v>
      </c>
      <c r="W11" s="174" t="s">
        <v>136</v>
      </c>
      <c r="X11" s="166">
        <v>0</v>
      </c>
      <c r="Y11" s="166">
        <v>0</v>
      </c>
      <c r="Z11" s="166">
        <v>1019</v>
      </c>
      <c r="AA11" s="166">
        <v>0</v>
      </c>
      <c r="AB11" s="166">
        <v>1110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30154026</v>
      </c>
      <c r="AH11" s="60">
        <f>IF(ISBLANK(AG11),"-",AG11-AG10)</f>
        <v>688</v>
      </c>
      <c r="AI11" s="61">
        <f>AH11/T11</f>
        <v>162.14942257836435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6621705</v>
      </c>
      <c r="AQ11" s="166">
        <f t="shared" ref="AQ11:AQ34" si="1">AP11-AP10</f>
        <v>543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14</v>
      </c>
      <c r="E12" s="46">
        <f t="shared" ref="E12:E34" si="2">D12/1.42</f>
        <v>9.8591549295774659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126</v>
      </c>
      <c r="P12" s="52">
        <v>94</v>
      </c>
      <c r="Q12" s="53">
        <v>3174455</v>
      </c>
      <c r="R12" s="53">
        <f t="shared" si="0"/>
        <v>3994</v>
      </c>
      <c r="S12" s="54">
        <f t="shared" ref="S12:S34" si="5">R12*24/1000</f>
        <v>95.855999999999995</v>
      </c>
      <c r="T12" s="54">
        <f t="shared" ref="T12:T34" si="6">R12/1000</f>
        <v>3.9940000000000002</v>
      </c>
      <c r="U12" s="55">
        <v>6.3</v>
      </c>
      <c r="V12" s="55">
        <f t="shared" ref="V12:V34" si="7">U12</f>
        <v>6.3</v>
      </c>
      <c r="W12" s="174" t="s">
        <v>136</v>
      </c>
      <c r="X12" s="166">
        <v>0</v>
      </c>
      <c r="Y12" s="166">
        <v>0</v>
      </c>
      <c r="Z12" s="166">
        <v>1010</v>
      </c>
      <c r="AA12" s="166">
        <v>0</v>
      </c>
      <c r="AB12" s="166">
        <v>1109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30154666</v>
      </c>
      <c r="AH12" s="60">
        <f t="shared" ref="AH12:AH34" si="8">IF(ISBLANK(AG12),"-",AG12-AG11)</f>
        <v>640</v>
      </c>
      <c r="AI12" s="61">
        <f t="shared" ref="AI12:AI34" si="9">AH12/T12</f>
        <v>160.2403605408112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6622707</v>
      </c>
      <c r="AQ12" s="166">
        <f t="shared" si="1"/>
        <v>1002</v>
      </c>
      <c r="AR12" s="65">
        <v>0.92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16</v>
      </c>
      <c r="E13" s="46">
        <f t="shared" si="2"/>
        <v>11.267605633802818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130</v>
      </c>
      <c r="P13" s="52">
        <v>95</v>
      </c>
      <c r="Q13" s="53">
        <v>3178454</v>
      </c>
      <c r="R13" s="53">
        <f t="shared" si="0"/>
        <v>3999</v>
      </c>
      <c r="S13" s="54">
        <f t="shared" si="5"/>
        <v>95.975999999999999</v>
      </c>
      <c r="T13" s="54">
        <f t="shared" si="6"/>
        <v>3.9990000000000001</v>
      </c>
      <c r="U13" s="55">
        <v>7.8</v>
      </c>
      <c r="V13" s="55">
        <f t="shared" si="7"/>
        <v>7.8</v>
      </c>
      <c r="W13" s="174" t="s">
        <v>136</v>
      </c>
      <c r="X13" s="166">
        <v>0</v>
      </c>
      <c r="Y13" s="166">
        <v>0</v>
      </c>
      <c r="Z13" s="166">
        <v>969</v>
      </c>
      <c r="AA13" s="166">
        <v>0</v>
      </c>
      <c r="AB13" s="166">
        <v>1110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30155309</v>
      </c>
      <c r="AH13" s="60">
        <f t="shared" si="8"/>
        <v>643</v>
      </c>
      <c r="AI13" s="61">
        <f t="shared" si="9"/>
        <v>160.79019754938733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6623710</v>
      </c>
      <c r="AQ13" s="166">
        <f t="shared" si="1"/>
        <v>1003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13</v>
      </c>
      <c r="E14" s="46">
        <f t="shared" si="2"/>
        <v>9.1549295774647899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112</v>
      </c>
      <c r="P14" s="52">
        <v>93</v>
      </c>
      <c r="Q14" s="53">
        <v>3182397</v>
      </c>
      <c r="R14" s="53">
        <f t="shared" si="0"/>
        <v>3943</v>
      </c>
      <c r="S14" s="54">
        <f t="shared" si="5"/>
        <v>94.632000000000005</v>
      </c>
      <c r="T14" s="54">
        <f t="shared" si="6"/>
        <v>3.9430000000000001</v>
      </c>
      <c r="U14" s="55">
        <v>8.9</v>
      </c>
      <c r="V14" s="55">
        <f>U14</f>
        <v>8.9</v>
      </c>
      <c r="W14" s="174" t="s">
        <v>136</v>
      </c>
      <c r="X14" s="166">
        <v>0</v>
      </c>
      <c r="Y14" s="166">
        <v>0</v>
      </c>
      <c r="Z14" s="166">
        <v>939</v>
      </c>
      <c r="AA14" s="166">
        <v>0</v>
      </c>
      <c r="AB14" s="166">
        <v>1109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30155903</v>
      </c>
      <c r="AH14" s="60">
        <f t="shared" si="8"/>
        <v>594</v>
      </c>
      <c r="AI14" s="61">
        <f t="shared" si="9"/>
        <v>150.64671569870657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6624488</v>
      </c>
      <c r="AQ14" s="166">
        <f t="shared" si="1"/>
        <v>778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26</v>
      </c>
      <c r="E15" s="46">
        <f t="shared" si="2"/>
        <v>18.30985915492958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97</v>
      </c>
      <c r="P15" s="52">
        <v>95</v>
      </c>
      <c r="Q15" s="53">
        <v>3186347</v>
      </c>
      <c r="R15" s="53">
        <f t="shared" si="0"/>
        <v>3950</v>
      </c>
      <c r="S15" s="54">
        <f t="shared" si="5"/>
        <v>94.8</v>
      </c>
      <c r="T15" s="54">
        <f t="shared" si="6"/>
        <v>3.95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901</v>
      </c>
      <c r="AA15" s="166">
        <v>0</v>
      </c>
      <c r="AB15" s="166">
        <v>1109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30156503</v>
      </c>
      <c r="AH15" s="60">
        <f t="shared" si="8"/>
        <v>600</v>
      </c>
      <c r="AI15" s="61">
        <f t="shared" si="9"/>
        <v>151.89873417721518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6625267</v>
      </c>
      <c r="AQ15" s="166">
        <f t="shared" si="1"/>
        <v>779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25</v>
      </c>
      <c r="E16" s="46">
        <f t="shared" si="2"/>
        <v>17.605633802816904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110</v>
      </c>
      <c r="P16" s="52">
        <v>109</v>
      </c>
      <c r="Q16" s="53">
        <v>3190699</v>
      </c>
      <c r="R16" s="53">
        <f t="shared" si="0"/>
        <v>4352</v>
      </c>
      <c r="S16" s="54">
        <f t="shared" si="5"/>
        <v>104.44799999999999</v>
      </c>
      <c r="T16" s="54">
        <f t="shared" si="6"/>
        <v>4.3520000000000003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1005</v>
      </c>
      <c r="AA16" s="166">
        <v>0</v>
      </c>
      <c r="AB16" s="166">
        <v>1038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30157050</v>
      </c>
      <c r="AH16" s="60">
        <f t="shared" si="8"/>
        <v>547</v>
      </c>
      <c r="AI16" s="61">
        <f t="shared" si="9"/>
        <v>125.6893382352941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6625267</v>
      </c>
      <c r="AQ16" s="166">
        <f t="shared" si="1"/>
        <v>0</v>
      </c>
      <c r="AR16" s="65">
        <v>0.97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17</v>
      </c>
      <c r="E17" s="46">
        <f t="shared" si="2"/>
        <v>11.971830985915494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139</v>
      </c>
      <c r="P17" s="52">
        <v>148</v>
      </c>
      <c r="Q17" s="53">
        <v>3196218</v>
      </c>
      <c r="R17" s="53">
        <f t="shared" si="0"/>
        <v>5519</v>
      </c>
      <c r="S17" s="54">
        <f t="shared" si="5"/>
        <v>132.45599999999999</v>
      </c>
      <c r="T17" s="54">
        <f t="shared" si="6"/>
        <v>5.5190000000000001</v>
      </c>
      <c r="U17" s="55">
        <v>9.5</v>
      </c>
      <c r="V17" s="55">
        <f t="shared" si="7"/>
        <v>9.5</v>
      </c>
      <c r="W17" s="174" t="s">
        <v>172</v>
      </c>
      <c r="X17" s="166">
        <v>0</v>
      </c>
      <c r="Y17" s="166">
        <v>0</v>
      </c>
      <c r="Z17" s="166">
        <v>1067</v>
      </c>
      <c r="AA17" s="166">
        <v>1185</v>
      </c>
      <c r="AB17" s="166">
        <v>1160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30158154</v>
      </c>
      <c r="AH17" s="60">
        <f t="shared" si="8"/>
        <v>1104</v>
      </c>
      <c r="AI17" s="61">
        <f t="shared" si="9"/>
        <v>200.03623844899437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6625267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11</v>
      </c>
      <c r="E18" s="46">
        <f t="shared" si="2"/>
        <v>7.746478873239437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145</v>
      </c>
      <c r="P18" s="52">
        <v>149</v>
      </c>
      <c r="Q18" s="53">
        <v>3202032</v>
      </c>
      <c r="R18" s="53">
        <f t="shared" si="0"/>
        <v>5814</v>
      </c>
      <c r="S18" s="54">
        <f t="shared" si="5"/>
        <v>139.536</v>
      </c>
      <c r="T18" s="54">
        <f t="shared" si="6"/>
        <v>5.8140000000000001</v>
      </c>
      <c r="U18" s="55">
        <v>9.5</v>
      </c>
      <c r="V18" s="55">
        <f t="shared" si="7"/>
        <v>9.5</v>
      </c>
      <c r="W18" s="174" t="s">
        <v>172</v>
      </c>
      <c r="X18" s="166">
        <v>0</v>
      </c>
      <c r="Y18" s="166">
        <v>0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30159350</v>
      </c>
      <c r="AH18" s="60">
        <f t="shared" si="8"/>
        <v>1196</v>
      </c>
      <c r="AI18" s="61">
        <f t="shared" si="9"/>
        <v>205.71035431716547</v>
      </c>
      <c r="AJ18" s="62">
        <v>0</v>
      </c>
      <c r="AK18" s="62">
        <v>0</v>
      </c>
      <c r="AL18" s="62">
        <v>1</v>
      </c>
      <c r="AM18" s="62">
        <v>1</v>
      </c>
      <c r="AN18" s="62">
        <v>1</v>
      </c>
      <c r="AO18" s="62">
        <v>0</v>
      </c>
      <c r="AP18" s="166">
        <v>6625267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8</v>
      </c>
      <c r="E19" s="46">
        <f t="shared" si="2"/>
        <v>5.6338028169014089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139</v>
      </c>
      <c r="P19" s="52">
        <v>146</v>
      </c>
      <c r="Q19" s="53">
        <v>3208064</v>
      </c>
      <c r="R19" s="53">
        <f t="shared" si="0"/>
        <v>6032</v>
      </c>
      <c r="S19" s="54">
        <f t="shared" si="5"/>
        <v>144.768</v>
      </c>
      <c r="T19" s="54">
        <f t="shared" si="6"/>
        <v>6.032</v>
      </c>
      <c r="U19" s="55">
        <v>9.3000000000000007</v>
      </c>
      <c r="V19" s="55">
        <f t="shared" si="7"/>
        <v>9.3000000000000007</v>
      </c>
      <c r="W19" s="174" t="s">
        <v>146</v>
      </c>
      <c r="X19" s="166">
        <v>0</v>
      </c>
      <c r="Y19" s="166">
        <v>1022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30160658</v>
      </c>
      <c r="AH19" s="60">
        <f t="shared" si="8"/>
        <v>1308</v>
      </c>
      <c r="AI19" s="61">
        <f t="shared" si="9"/>
        <v>216.84350132625994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6625267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8</v>
      </c>
      <c r="E20" s="46">
        <f t="shared" si="2"/>
        <v>5.6338028169014089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136</v>
      </c>
      <c r="P20" s="52">
        <v>144</v>
      </c>
      <c r="Q20" s="53">
        <v>3214177</v>
      </c>
      <c r="R20" s="53">
        <f t="shared" si="0"/>
        <v>6113</v>
      </c>
      <c r="S20" s="54">
        <f t="shared" si="5"/>
        <v>146.71199999999999</v>
      </c>
      <c r="T20" s="54">
        <f t="shared" si="6"/>
        <v>6.1130000000000004</v>
      </c>
      <c r="U20" s="55">
        <v>8.6</v>
      </c>
      <c r="V20" s="55">
        <f t="shared" si="7"/>
        <v>8.6</v>
      </c>
      <c r="W20" s="174" t="s">
        <v>146</v>
      </c>
      <c r="X20" s="166">
        <v>0</v>
      </c>
      <c r="Y20" s="166">
        <v>1055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30162036</v>
      </c>
      <c r="AH20" s="60">
        <f t="shared" si="8"/>
        <v>1378</v>
      </c>
      <c r="AI20" s="61">
        <f t="shared" si="9"/>
        <v>225.42123343693765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6625267</v>
      </c>
      <c r="AQ20" s="166">
        <f t="shared" si="1"/>
        <v>0</v>
      </c>
      <c r="AR20" s="65">
        <v>1.04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7</v>
      </c>
      <c r="E21" s="46">
        <f t="shared" si="2"/>
        <v>4.9295774647887329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129</v>
      </c>
      <c r="P21" s="52">
        <v>146</v>
      </c>
      <c r="Q21" s="53">
        <v>3220314</v>
      </c>
      <c r="R21" s="53">
        <f>Q21-Q20</f>
        <v>6137</v>
      </c>
      <c r="S21" s="54">
        <f t="shared" si="5"/>
        <v>147.28800000000001</v>
      </c>
      <c r="T21" s="54">
        <f t="shared" si="6"/>
        <v>6.1369999999999996</v>
      </c>
      <c r="U21" s="55">
        <v>8</v>
      </c>
      <c r="V21" s="55">
        <f t="shared" si="7"/>
        <v>8</v>
      </c>
      <c r="W21" s="174" t="s">
        <v>146</v>
      </c>
      <c r="X21" s="166">
        <v>0</v>
      </c>
      <c r="Y21" s="166">
        <v>1121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30163428</v>
      </c>
      <c r="AH21" s="60">
        <f t="shared" si="8"/>
        <v>1392</v>
      </c>
      <c r="AI21" s="61">
        <f t="shared" si="9"/>
        <v>226.82092227472708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6625267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7</v>
      </c>
      <c r="E22" s="46">
        <f t="shared" si="2"/>
        <v>4.9295774647887329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132</v>
      </c>
      <c r="P22" s="52">
        <v>145</v>
      </c>
      <c r="Q22" s="53">
        <v>3226334</v>
      </c>
      <c r="R22" s="53">
        <f t="shared" si="0"/>
        <v>6020</v>
      </c>
      <c r="S22" s="54">
        <f t="shared" si="5"/>
        <v>144.47999999999999</v>
      </c>
      <c r="T22" s="54">
        <f t="shared" si="6"/>
        <v>6.02</v>
      </c>
      <c r="U22" s="55">
        <v>7.3</v>
      </c>
      <c r="V22" s="55">
        <f t="shared" si="7"/>
        <v>7.3</v>
      </c>
      <c r="W22" s="174" t="s">
        <v>146</v>
      </c>
      <c r="X22" s="166">
        <v>0</v>
      </c>
      <c r="Y22" s="166">
        <v>1080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30164810</v>
      </c>
      <c r="AH22" s="60">
        <f t="shared" si="8"/>
        <v>1382</v>
      </c>
      <c r="AI22" s="61">
        <f t="shared" si="9"/>
        <v>229.56810631229237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6625267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7</v>
      </c>
      <c r="E23" s="46">
        <f t="shared" si="2"/>
        <v>4.9295774647887329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135</v>
      </c>
      <c r="P23" s="52">
        <v>143</v>
      </c>
      <c r="Q23" s="53">
        <v>3232112</v>
      </c>
      <c r="R23" s="53">
        <f t="shared" si="0"/>
        <v>5778</v>
      </c>
      <c r="S23" s="54">
        <f t="shared" si="5"/>
        <v>138.672</v>
      </c>
      <c r="T23" s="54">
        <f t="shared" si="6"/>
        <v>5.7779999999999996</v>
      </c>
      <c r="U23" s="55">
        <v>7</v>
      </c>
      <c r="V23" s="55">
        <f t="shared" si="7"/>
        <v>7</v>
      </c>
      <c r="W23" s="174" t="s">
        <v>146</v>
      </c>
      <c r="X23" s="166">
        <v>0</v>
      </c>
      <c r="Y23" s="166">
        <v>1020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30166130</v>
      </c>
      <c r="AH23" s="60">
        <f t="shared" si="8"/>
        <v>1320</v>
      </c>
      <c r="AI23" s="61">
        <f t="shared" si="9"/>
        <v>228.45275181723781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6625267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7</v>
      </c>
      <c r="E24" s="46">
        <f t="shared" si="2"/>
        <v>4.9295774647887329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136</v>
      </c>
      <c r="P24" s="52">
        <v>140</v>
      </c>
      <c r="Q24" s="53">
        <v>3237825</v>
      </c>
      <c r="R24" s="53">
        <f t="shared" si="0"/>
        <v>5713</v>
      </c>
      <c r="S24" s="54">
        <f t="shared" si="5"/>
        <v>137.11199999999999</v>
      </c>
      <c r="T24" s="54">
        <f t="shared" si="6"/>
        <v>5.7130000000000001</v>
      </c>
      <c r="U24" s="55">
        <v>6.6</v>
      </c>
      <c r="V24" s="55">
        <f t="shared" si="7"/>
        <v>6.6</v>
      </c>
      <c r="W24" s="174" t="s">
        <v>146</v>
      </c>
      <c r="X24" s="166">
        <v>0</v>
      </c>
      <c r="Y24" s="166">
        <v>1012</v>
      </c>
      <c r="Z24" s="166">
        <v>1196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30167438</v>
      </c>
      <c r="AH24" s="60">
        <f t="shared" si="8"/>
        <v>1308</v>
      </c>
      <c r="AI24" s="61">
        <f t="shared" si="9"/>
        <v>228.9515140906704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6625267</v>
      </c>
      <c r="AQ24" s="166">
        <f t="shared" si="1"/>
        <v>0</v>
      </c>
      <c r="AR24" s="65">
        <v>0.88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6</v>
      </c>
      <c r="E25" s="46">
        <f t="shared" si="2"/>
        <v>4.2253521126760569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130</v>
      </c>
      <c r="P25" s="52">
        <v>141</v>
      </c>
      <c r="Q25" s="53">
        <v>3243689</v>
      </c>
      <c r="R25" s="53">
        <f t="shared" si="0"/>
        <v>5864</v>
      </c>
      <c r="S25" s="54">
        <f t="shared" si="5"/>
        <v>140.73599999999999</v>
      </c>
      <c r="T25" s="54">
        <f t="shared" si="6"/>
        <v>5.8639999999999999</v>
      </c>
      <c r="U25" s="55">
        <v>6.1</v>
      </c>
      <c r="V25" s="55">
        <f t="shared" si="7"/>
        <v>6.1</v>
      </c>
      <c r="W25" s="174" t="s">
        <v>146</v>
      </c>
      <c r="X25" s="166">
        <v>0</v>
      </c>
      <c r="Y25" s="166">
        <v>1050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30168794</v>
      </c>
      <c r="AH25" s="60">
        <f t="shared" si="8"/>
        <v>1356</v>
      </c>
      <c r="AI25" s="61">
        <f t="shared" si="9"/>
        <v>231.24147339699863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6625267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7</v>
      </c>
      <c r="E26" s="46">
        <f t="shared" si="2"/>
        <v>4.9295774647887329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129</v>
      </c>
      <c r="P26" s="52">
        <v>137</v>
      </c>
      <c r="Q26" s="53">
        <v>3249414</v>
      </c>
      <c r="R26" s="53">
        <f t="shared" si="0"/>
        <v>5725</v>
      </c>
      <c r="S26" s="54">
        <f t="shared" si="5"/>
        <v>137.4</v>
      </c>
      <c r="T26" s="54">
        <f t="shared" si="6"/>
        <v>5.7249999999999996</v>
      </c>
      <c r="U26" s="55">
        <v>5.9</v>
      </c>
      <c r="V26" s="55">
        <f t="shared" si="7"/>
        <v>5.9</v>
      </c>
      <c r="W26" s="174" t="s">
        <v>146</v>
      </c>
      <c r="X26" s="166">
        <v>0</v>
      </c>
      <c r="Y26" s="166">
        <v>1008</v>
      </c>
      <c r="Z26" s="166">
        <v>1196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30170116</v>
      </c>
      <c r="AH26" s="60">
        <f t="shared" si="8"/>
        <v>1322</v>
      </c>
      <c r="AI26" s="61">
        <f t="shared" si="9"/>
        <v>230.9170305676856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6625267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10</v>
      </c>
      <c r="E27" s="46">
        <f t="shared" si="2"/>
        <v>7.042253521126761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136</v>
      </c>
      <c r="P27" s="52">
        <v>136</v>
      </c>
      <c r="Q27" s="53">
        <v>3255039</v>
      </c>
      <c r="R27" s="53">
        <f t="shared" si="0"/>
        <v>5625</v>
      </c>
      <c r="S27" s="54">
        <f t="shared" si="5"/>
        <v>135</v>
      </c>
      <c r="T27" s="54">
        <f t="shared" si="6"/>
        <v>5.625</v>
      </c>
      <c r="U27" s="55">
        <v>5.8</v>
      </c>
      <c r="V27" s="55">
        <f t="shared" si="7"/>
        <v>5.8</v>
      </c>
      <c r="W27" s="174" t="s">
        <v>146</v>
      </c>
      <c r="X27" s="166">
        <v>0</v>
      </c>
      <c r="Y27" s="166">
        <v>990</v>
      </c>
      <c r="Z27" s="166">
        <v>1164</v>
      </c>
      <c r="AA27" s="166">
        <v>1185</v>
      </c>
      <c r="AB27" s="166">
        <v>1169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30171380</v>
      </c>
      <c r="AH27" s="60">
        <f t="shared" si="8"/>
        <v>1264</v>
      </c>
      <c r="AI27" s="61">
        <f t="shared" si="9"/>
        <v>224.71111111111111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6625267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15</v>
      </c>
      <c r="E28" s="46">
        <f t="shared" si="2"/>
        <v>10.563380281690142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126</v>
      </c>
      <c r="P28" s="52">
        <v>133</v>
      </c>
      <c r="Q28" s="53">
        <v>3260502</v>
      </c>
      <c r="R28" s="53">
        <f t="shared" si="0"/>
        <v>5463</v>
      </c>
      <c r="S28" s="54">
        <f t="shared" si="5"/>
        <v>131.11199999999999</v>
      </c>
      <c r="T28" s="54">
        <f t="shared" si="6"/>
        <v>5.4630000000000001</v>
      </c>
      <c r="U28" s="55">
        <v>5.3</v>
      </c>
      <c r="V28" s="55">
        <f t="shared" si="7"/>
        <v>5.3</v>
      </c>
      <c r="W28" s="174" t="s">
        <v>145</v>
      </c>
      <c r="X28" s="166">
        <v>0</v>
      </c>
      <c r="Y28" s="166">
        <v>1070</v>
      </c>
      <c r="Z28" s="166">
        <v>1196</v>
      </c>
      <c r="AA28" s="166">
        <v>0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30172446</v>
      </c>
      <c r="AH28" s="60">
        <f t="shared" si="8"/>
        <v>1066</v>
      </c>
      <c r="AI28" s="61">
        <f t="shared" si="9"/>
        <v>195.13088046860699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6625267</v>
      </c>
      <c r="AQ28" s="166">
        <f t="shared" si="1"/>
        <v>0</v>
      </c>
      <c r="AR28" s="65">
        <v>0.9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14</v>
      </c>
      <c r="E29" s="46">
        <f t="shared" si="2"/>
        <v>9.8591549295774659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117</v>
      </c>
      <c r="P29" s="52">
        <v>134</v>
      </c>
      <c r="Q29" s="53">
        <v>3266039</v>
      </c>
      <c r="R29" s="53">
        <f t="shared" si="0"/>
        <v>5537</v>
      </c>
      <c r="S29" s="54">
        <f t="shared" si="5"/>
        <v>132.88800000000001</v>
      </c>
      <c r="T29" s="54">
        <f t="shared" si="6"/>
        <v>5.5369999999999999</v>
      </c>
      <c r="U29" s="55">
        <v>4.5</v>
      </c>
      <c r="V29" s="55">
        <f t="shared" si="7"/>
        <v>4.5</v>
      </c>
      <c r="W29" s="174" t="s">
        <v>145</v>
      </c>
      <c r="X29" s="166">
        <v>0</v>
      </c>
      <c r="Y29" s="166">
        <v>1108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30173530</v>
      </c>
      <c r="AH29" s="60">
        <f t="shared" si="8"/>
        <v>1084</v>
      </c>
      <c r="AI29" s="61">
        <f t="shared" si="9"/>
        <v>195.77388477514901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6625267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12</v>
      </c>
      <c r="E30" s="46">
        <f t="shared" si="2"/>
        <v>8.4507042253521139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120</v>
      </c>
      <c r="P30" s="52">
        <v>131</v>
      </c>
      <c r="Q30" s="53">
        <v>3271511</v>
      </c>
      <c r="R30" s="53">
        <f t="shared" si="0"/>
        <v>5472</v>
      </c>
      <c r="S30" s="54">
        <f t="shared" si="5"/>
        <v>131.328</v>
      </c>
      <c r="T30" s="54">
        <f t="shared" si="6"/>
        <v>5.4720000000000004</v>
      </c>
      <c r="U30" s="55">
        <v>3.7</v>
      </c>
      <c r="V30" s="55">
        <f t="shared" si="7"/>
        <v>3.7</v>
      </c>
      <c r="W30" s="174" t="s">
        <v>145</v>
      </c>
      <c r="X30" s="166">
        <v>0</v>
      </c>
      <c r="Y30" s="166">
        <v>1043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30174594</v>
      </c>
      <c r="AH30" s="60">
        <f t="shared" si="8"/>
        <v>1064</v>
      </c>
      <c r="AI30" s="61">
        <f t="shared" si="9"/>
        <v>194.44444444444443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6625267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13</v>
      </c>
      <c r="E31" s="46">
        <f>D31/1.42</f>
        <v>9.1549295774647899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118</v>
      </c>
      <c r="P31" s="52">
        <v>125</v>
      </c>
      <c r="Q31" s="53">
        <v>3276824</v>
      </c>
      <c r="R31" s="53">
        <f t="shared" si="0"/>
        <v>5313</v>
      </c>
      <c r="S31" s="54">
        <f t="shared" si="5"/>
        <v>127.512</v>
      </c>
      <c r="T31" s="54">
        <f t="shared" si="6"/>
        <v>5.3129999999999997</v>
      </c>
      <c r="U31" s="55">
        <v>3.2</v>
      </c>
      <c r="V31" s="55">
        <f t="shared" si="7"/>
        <v>3.2</v>
      </c>
      <c r="W31" s="174" t="s">
        <v>145</v>
      </c>
      <c r="X31" s="166">
        <v>0</v>
      </c>
      <c r="Y31" s="166">
        <v>1008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30175630</v>
      </c>
      <c r="AH31" s="60">
        <f t="shared" si="8"/>
        <v>1036</v>
      </c>
      <c r="AI31" s="61">
        <f t="shared" si="9"/>
        <v>194.99341238471675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6625267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17</v>
      </c>
      <c r="E32" s="46">
        <f t="shared" si="2"/>
        <v>11.971830985915494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119</v>
      </c>
      <c r="P32" s="52">
        <v>118</v>
      </c>
      <c r="Q32" s="52">
        <v>3281914</v>
      </c>
      <c r="R32" s="53">
        <f t="shared" si="0"/>
        <v>5090</v>
      </c>
      <c r="S32" s="54">
        <f t="shared" si="5"/>
        <v>122.16</v>
      </c>
      <c r="T32" s="54">
        <f t="shared" si="6"/>
        <v>5.09</v>
      </c>
      <c r="U32" s="55">
        <v>3</v>
      </c>
      <c r="V32" s="55">
        <f t="shared" si="7"/>
        <v>3</v>
      </c>
      <c r="W32" s="174" t="s">
        <v>145</v>
      </c>
      <c r="X32" s="166">
        <v>0</v>
      </c>
      <c r="Y32" s="166">
        <v>992</v>
      </c>
      <c r="Z32" s="166">
        <v>1196</v>
      </c>
      <c r="AA32" s="166">
        <v>0</v>
      </c>
      <c r="AB32" s="166">
        <v>1160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30176620</v>
      </c>
      <c r="AH32" s="60">
        <f t="shared" si="8"/>
        <v>990</v>
      </c>
      <c r="AI32" s="61">
        <f t="shared" si="9"/>
        <v>194.49901768172887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6625267</v>
      </c>
      <c r="AQ32" s="166">
        <f t="shared" si="1"/>
        <v>0</v>
      </c>
      <c r="AR32" s="65">
        <v>1.02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11</v>
      </c>
      <c r="E33" s="46">
        <f t="shared" si="2"/>
        <v>7.746478873239437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115</v>
      </c>
      <c r="P33" s="52">
        <v>110</v>
      </c>
      <c r="Q33" s="52">
        <v>3286239</v>
      </c>
      <c r="R33" s="53">
        <f t="shared" si="0"/>
        <v>4325</v>
      </c>
      <c r="S33" s="54">
        <f t="shared" si="5"/>
        <v>103.8</v>
      </c>
      <c r="T33" s="54">
        <f t="shared" si="6"/>
        <v>4.3250000000000002</v>
      </c>
      <c r="U33" s="55">
        <v>3.2</v>
      </c>
      <c r="V33" s="55">
        <f t="shared" si="7"/>
        <v>3.2</v>
      </c>
      <c r="W33" s="174" t="s">
        <v>136</v>
      </c>
      <c r="X33" s="166">
        <v>0</v>
      </c>
      <c r="Y33" s="166">
        <v>0</v>
      </c>
      <c r="Z33" s="166">
        <v>1001</v>
      </c>
      <c r="AA33" s="166">
        <v>0</v>
      </c>
      <c r="AB33" s="166">
        <v>1100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30177328</v>
      </c>
      <c r="AH33" s="60">
        <f t="shared" si="8"/>
        <v>708</v>
      </c>
      <c r="AI33" s="61">
        <f t="shared" si="9"/>
        <v>163.69942196531792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6625474</v>
      </c>
      <c r="AQ33" s="166">
        <f t="shared" si="1"/>
        <v>207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15</v>
      </c>
      <c r="E34" s="46">
        <f t="shared" si="2"/>
        <v>10.563380281690142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129</v>
      </c>
      <c r="P34" s="52">
        <v>104</v>
      </c>
      <c r="Q34" s="52">
        <v>3290565</v>
      </c>
      <c r="R34" s="53">
        <f t="shared" si="0"/>
        <v>4326</v>
      </c>
      <c r="S34" s="54">
        <f t="shared" si="5"/>
        <v>103.824</v>
      </c>
      <c r="T34" s="54">
        <f t="shared" si="6"/>
        <v>4.3259999999999996</v>
      </c>
      <c r="U34" s="55">
        <v>4.3</v>
      </c>
      <c r="V34" s="55">
        <f t="shared" si="7"/>
        <v>4.3</v>
      </c>
      <c r="W34" s="174" t="s">
        <v>136</v>
      </c>
      <c r="X34" s="166">
        <v>0</v>
      </c>
      <c r="Y34" s="166">
        <v>0</v>
      </c>
      <c r="Z34" s="166">
        <v>1007</v>
      </c>
      <c r="AA34" s="166">
        <v>0</v>
      </c>
      <c r="AB34" s="166">
        <v>1110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30178039</v>
      </c>
      <c r="AH34" s="60">
        <f t="shared" si="8"/>
        <v>711</v>
      </c>
      <c r="AI34" s="61">
        <f t="shared" si="9"/>
        <v>164.35506241331487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6626474</v>
      </c>
      <c r="AQ34" s="166">
        <f t="shared" si="1"/>
        <v>1000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125.83333333333333</v>
      </c>
      <c r="Q35" s="84">
        <f>Q34-Q10</f>
        <v>124347</v>
      </c>
      <c r="R35" s="85">
        <f>SUM(R11:R34)</f>
        <v>124347</v>
      </c>
      <c r="S35" s="86">
        <f>AVERAGE(S11:S34)</f>
        <v>124.34700000000002</v>
      </c>
      <c r="T35" s="86">
        <f>SUM(T11:T34)</f>
        <v>124.34699999999999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24701</v>
      </c>
      <c r="AH35" s="92">
        <f>SUM(AH11:AH34)</f>
        <v>24701</v>
      </c>
      <c r="AI35" s="93">
        <f>$AH$35/$T35</f>
        <v>198.64572526880426</v>
      </c>
      <c r="AJ35" s="90"/>
      <c r="AK35" s="94"/>
      <c r="AL35" s="94"/>
      <c r="AM35" s="94"/>
      <c r="AN35" s="95"/>
      <c r="AO35" s="96"/>
      <c r="AP35" s="97">
        <f>AP34-AP10</f>
        <v>5312</v>
      </c>
      <c r="AQ35" s="98">
        <f>SUM(AQ11:AQ34)</f>
        <v>5312</v>
      </c>
      <c r="AR35" s="99">
        <f>AVERAGE(AR11:AR34)</f>
        <v>0.95500000000000007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196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76" t="s">
        <v>128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83" t="s">
        <v>208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236"/>
      <c r="D45" s="236"/>
      <c r="E45" s="236"/>
      <c r="F45" s="236"/>
      <c r="G45" s="236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248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76" t="s">
        <v>249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131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3" t="s">
        <v>151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4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4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3" t="s">
        <v>250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76" t="s">
        <v>153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83" t="s">
        <v>132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0" t="s">
        <v>133</v>
      </c>
      <c r="C56" s="180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0" t="s">
        <v>134</v>
      </c>
      <c r="C57" s="180"/>
      <c r="D57" s="177"/>
      <c r="E57" s="177"/>
      <c r="F57" s="177"/>
      <c r="G57" s="177"/>
      <c r="H57" s="177"/>
      <c r="I57" s="177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/>
      <c r="C58" s="180"/>
      <c r="D58" s="177"/>
      <c r="E58" s="177"/>
      <c r="F58" s="177"/>
      <c r="G58" s="177"/>
      <c r="H58" s="177"/>
      <c r="I58" s="177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60"/>
      <c r="C59" s="180"/>
      <c r="D59" s="177"/>
      <c r="E59" s="177"/>
      <c r="F59" s="177"/>
      <c r="G59" s="177"/>
      <c r="H59" s="177"/>
      <c r="I59" s="177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60"/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4"/>
      <c r="U62" s="184"/>
      <c r="V62" s="184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4"/>
      <c r="U63" s="128"/>
      <c r="V63" s="128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4"/>
      <c r="U64" s="128"/>
      <c r="V64" s="128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28"/>
      <c r="V65" s="128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28"/>
      <c r="V66" s="128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73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60"/>
      <c r="C68" s="173"/>
      <c r="D68" s="125"/>
      <c r="E68" s="125"/>
      <c r="F68" s="177"/>
      <c r="G68" s="125"/>
      <c r="H68" s="125"/>
      <c r="I68" s="125"/>
      <c r="J68" s="178"/>
      <c r="K68" s="178"/>
      <c r="L68" s="178"/>
      <c r="M68" s="178"/>
      <c r="N68" s="178"/>
      <c r="O68" s="178"/>
      <c r="P68" s="178"/>
      <c r="Q68" s="178"/>
      <c r="R68" s="178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131"/>
      <c r="AU68" s="131"/>
      <c r="AV68" s="167"/>
      <c r="AW68" s="162"/>
      <c r="AX68" s="162"/>
      <c r="AY68" s="162"/>
    </row>
    <row r="69" spans="2:51" x14ac:dyDescent="0.35">
      <c r="B69" s="160"/>
      <c r="C69" s="176"/>
      <c r="D69" s="125"/>
      <c r="E69" s="125"/>
      <c r="F69" s="125"/>
      <c r="G69" s="125"/>
      <c r="H69" s="125"/>
      <c r="I69" s="125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67"/>
      <c r="AW69" s="162"/>
      <c r="AX69" s="162"/>
      <c r="AY69" s="162"/>
    </row>
    <row r="70" spans="2:51" x14ac:dyDescent="0.35">
      <c r="B70" s="160"/>
      <c r="C70" s="176"/>
      <c r="D70" s="177"/>
      <c r="E70" s="177"/>
      <c r="F70" s="125"/>
      <c r="G70" s="177"/>
      <c r="H70" s="177"/>
      <c r="I70" s="177"/>
      <c r="J70" s="131"/>
      <c r="K70" s="131"/>
      <c r="L70" s="131"/>
      <c r="M70" s="131"/>
      <c r="N70" s="131"/>
      <c r="O70" s="131"/>
      <c r="P70" s="131"/>
      <c r="Q70" s="131"/>
      <c r="R70" s="131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67"/>
      <c r="AW71" s="162"/>
      <c r="AX71" s="162"/>
      <c r="AY71" s="162"/>
    </row>
    <row r="72" spans="2:51" x14ac:dyDescent="0.35">
      <c r="B72" s="127"/>
      <c r="C72" s="180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7"/>
      <c r="AW72" s="162"/>
      <c r="AX72" s="162"/>
      <c r="AY72" s="162"/>
    </row>
    <row r="73" spans="2:51" x14ac:dyDescent="0.35">
      <c r="B73" s="127"/>
      <c r="C73" s="131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7"/>
      <c r="AW73" s="162"/>
      <c r="AX73" s="162"/>
      <c r="AY73" s="162"/>
    </row>
    <row r="74" spans="2:51" x14ac:dyDescent="0.35">
      <c r="B74" s="127"/>
      <c r="C74" s="176"/>
      <c r="D74" s="131"/>
      <c r="E74" s="131"/>
      <c r="F74" s="177"/>
      <c r="G74" s="131"/>
      <c r="H74" s="131"/>
      <c r="I74" s="131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67"/>
      <c r="AW74" s="162"/>
      <c r="AX74" s="162"/>
      <c r="AY74" s="162"/>
    </row>
    <row r="75" spans="2:51" x14ac:dyDescent="0.35">
      <c r="B75" s="127"/>
      <c r="C75" s="180"/>
      <c r="D75" s="131"/>
      <c r="E75" s="131"/>
      <c r="F75" s="131"/>
      <c r="G75" s="131"/>
      <c r="H75" s="131"/>
      <c r="I75" s="131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U75" s="162"/>
      <c r="AV75" s="167"/>
      <c r="AW75" s="162"/>
      <c r="AX75" s="162"/>
      <c r="AY75" s="162"/>
    </row>
    <row r="76" spans="2:51" x14ac:dyDescent="0.35">
      <c r="B76" s="127"/>
      <c r="C76" s="176"/>
      <c r="D76" s="177"/>
      <c r="E76" s="177"/>
      <c r="F76" s="131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U76" s="162"/>
      <c r="AV76" s="167"/>
      <c r="AW76" s="162"/>
      <c r="AX76" s="162"/>
      <c r="AY76" s="162"/>
    </row>
    <row r="77" spans="2:51" x14ac:dyDescent="0.35">
      <c r="B77" s="131"/>
      <c r="C77" s="183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U77" s="162"/>
      <c r="AV77" s="167"/>
      <c r="AW77" s="162"/>
      <c r="AX77" s="162"/>
      <c r="AY77" s="162"/>
    </row>
    <row r="78" spans="2:51" x14ac:dyDescent="0.35">
      <c r="B78" s="131"/>
      <c r="C78" s="183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U78" s="162"/>
      <c r="AW78" s="162"/>
      <c r="AX78" s="162"/>
      <c r="AY78" s="162"/>
    </row>
    <row r="79" spans="2:51" x14ac:dyDescent="0.35">
      <c r="B79" s="127"/>
      <c r="C79" s="180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U79" s="162"/>
      <c r="AW79" s="162"/>
      <c r="AX79" s="162"/>
      <c r="AY79" s="162"/>
    </row>
    <row r="80" spans="2:51" x14ac:dyDescent="0.35">
      <c r="B80" s="127"/>
      <c r="C80" s="180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W80" s="162"/>
      <c r="AX80" s="162"/>
      <c r="AY80" s="162"/>
    </row>
    <row r="81" spans="2:51" x14ac:dyDescent="0.35">
      <c r="B81" s="127"/>
      <c r="C81" s="180"/>
      <c r="D81" s="177"/>
      <c r="E81" s="177"/>
      <c r="F81" s="177"/>
      <c r="G81" s="177"/>
      <c r="H81" s="177"/>
      <c r="I81" s="177"/>
      <c r="J81" s="181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U81" s="162"/>
      <c r="AW81" s="162"/>
      <c r="AX81" s="162"/>
      <c r="AY81" s="162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U82" s="162"/>
      <c r="AW82" s="162"/>
      <c r="AX82" s="162"/>
      <c r="AY82" s="162"/>
    </row>
    <row r="83" spans="2:51" x14ac:dyDescent="0.35">
      <c r="B83" s="127"/>
      <c r="C83" s="131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82"/>
      <c r="T83" s="133"/>
      <c r="U83" s="133"/>
      <c r="V83" s="134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V83" s="131"/>
      <c r="AW83" s="162"/>
      <c r="AX83" s="162"/>
      <c r="AY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81"/>
      <c r="K84" s="181"/>
      <c r="L84" s="178"/>
      <c r="M84" s="178"/>
      <c r="N84" s="178"/>
      <c r="O84" s="178"/>
      <c r="P84" s="178"/>
      <c r="Q84" s="178"/>
      <c r="R84" s="181"/>
      <c r="S84" s="182"/>
      <c r="T84" s="133"/>
      <c r="U84" s="133"/>
      <c r="V84" s="134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T84" s="162"/>
      <c r="AU84" s="162"/>
      <c r="AV84" s="130"/>
      <c r="AW84" s="162"/>
      <c r="AX84" s="162"/>
      <c r="AY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81"/>
      <c r="K85" s="181"/>
      <c r="L85" s="178"/>
      <c r="M85" s="178"/>
      <c r="N85" s="178"/>
      <c r="O85" s="178"/>
      <c r="P85" s="178"/>
      <c r="Q85" s="178"/>
      <c r="R85" s="181"/>
      <c r="AS85" s="171"/>
      <c r="AT85" s="162"/>
      <c r="AU85" s="162"/>
      <c r="AW85" s="162"/>
      <c r="AX85" s="162"/>
      <c r="AY85" s="162"/>
    </row>
    <row r="86" spans="2:51" x14ac:dyDescent="0.35">
      <c r="B86" s="127"/>
      <c r="C86" s="173"/>
      <c r="D86" s="180"/>
      <c r="E86" s="180"/>
      <c r="F86" s="177"/>
      <c r="G86" s="180"/>
      <c r="H86" s="180"/>
      <c r="I86" s="180"/>
      <c r="AS86" s="171"/>
      <c r="AT86" s="162"/>
      <c r="AU86" s="162"/>
      <c r="AW86" s="162"/>
      <c r="AX86" s="162"/>
      <c r="AY86" s="162"/>
    </row>
    <row r="87" spans="2:51" x14ac:dyDescent="0.35">
      <c r="B87" s="127"/>
      <c r="C87" s="173"/>
      <c r="D87" s="177"/>
      <c r="E87" s="177"/>
      <c r="F87" s="180"/>
      <c r="G87" s="177"/>
      <c r="H87" s="177"/>
      <c r="I87" s="177"/>
      <c r="AS87" s="171"/>
      <c r="AT87" s="162"/>
      <c r="AU87" s="162"/>
      <c r="AW87" s="162"/>
      <c r="AX87" s="162"/>
      <c r="AY87" s="162"/>
    </row>
    <row r="88" spans="2:51" x14ac:dyDescent="0.35">
      <c r="B88" s="127"/>
      <c r="C88" s="173"/>
      <c r="D88" s="177"/>
      <c r="E88" s="177"/>
      <c r="F88" s="177"/>
      <c r="G88" s="177"/>
      <c r="H88" s="177"/>
      <c r="I88" s="177"/>
      <c r="AS88" s="171"/>
      <c r="AT88" s="162"/>
      <c r="AU88" s="162"/>
      <c r="AW88" s="162"/>
      <c r="AX88" s="162"/>
      <c r="AY88" s="162"/>
    </row>
    <row r="89" spans="2:51" x14ac:dyDescent="0.35">
      <c r="B89" s="127"/>
      <c r="C89" s="173"/>
      <c r="D89" s="180"/>
      <c r="E89" s="180"/>
      <c r="F89" s="177"/>
      <c r="G89" s="180"/>
      <c r="H89" s="180"/>
      <c r="I89" s="180"/>
      <c r="AS89" s="171"/>
      <c r="AT89" s="162"/>
      <c r="AU89" s="162"/>
      <c r="AW89" s="162"/>
      <c r="AX89" s="162"/>
      <c r="AY89" s="162"/>
    </row>
    <row r="90" spans="2:51" x14ac:dyDescent="0.35">
      <c r="B90" s="127"/>
      <c r="D90" s="180"/>
      <c r="E90" s="180"/>
      <c r="F90" s="180"/>
      <c r="G90" s="180"/>
      <c r="H90" s="180"/>
      <c r="I90" s="180"/>
      <c r="AS90" s="171"/>
      <c r="AT90" s="162"/>
      <c r="AU90" s="162"/>
      <c r="AV90" s="162"/>
      <c r="AW90" s="162"/>
      <c r="AX90" s="162"/>
      <c r="AY90" s="162"/>
    </row>
    <row r="91" spans="2:51" x14ac:dyDescent="0.35">
      <c r="B91" s="127"/>
      <c r="F91" s="180"/>
      <c r="AS91" s="171"/>
      <c r="AT91" s="162"/>
      <c r="AU91" s="162"/>
      <c r="AV91" s="162"/>
      <c r="AW91" s="162"/>
      <c r="AX91" s="162"/>
      <c r="AY91" s="162"/>
    </row>
    <row r="92" spans="2:51" x14ac:dyDescent="0.35">
      <c r="B92" s="127"/>
      <c r="AS92" s="171"/>
      <c r="AT92" s="162"/>
      <c r="AU92" s="162"/>
      <c r="AV92" s="162"/>
      <c r="AW92" s="162"/>
      <c r="AX92" s="162"/>
      <c r="AY92" s="162"/>
    </row>
    <row r="93" spans="2:51" x14ac:dyDescent="0.35">
      <c r="B93" s="127"/>
      <c r="AS93" s="171"/>
      <c r="AT93" s="162"/>
      <c r="AU93" s="162"/>
      <c r="AV93" s="162"/>
      <c r="AW93" s="162"/>
      <c r="AX93" s="162"/>
      <c r="AY93" s="162"/>
    </row>
    <row r="94" spans="2:51" x14ac:dyDescent="0.35">
      <c r="AS94" s="171"/>
      <c r="AT94" s="162"/>
      <c r="AU94" s="162"/>
      <c r="AV94" s="162"/>
      <c r="AW94" s="162"/>
      <c r="AX94" s="162"/>
      <c r="AY94" s="162"/>
    </row>
    <row r="95" spans="2:51" x14ac:dyDescent="0.35">
      <c r="AS95" s="171"/>
      <c r="AT95" s="162"/>
      <c r="AU95" s="162"/>
      <c r="AV95" s="162"/>
      <c r="AW95" s="162"/>
      <c r="AX95" s="162"/>
      <c r="AY95" s="162"/>
    </row>
    <row r="96" spans="2:51" x14ac:dyDescent="0.35">
      <c r="AV96" s="162"/>
      <c r="AW96" s="162"/>
      <c r="AX96" s="162"/>
      <c r="AY96" s="162"/>
    </row>
    <row r="97" spans="45:51" x14ac:dyDescent="0.35">
      <c r="AV97" s="162"/>
      <c r="AW97" s="162"/>
      <c r="AX97" s="162"/>
      <c r="AY97" s="162"/>
    </row>
    <row r="98" spans="45:51" x14ac:dyDescent="0.35">
      <c r="AV98" s="162"/>
      <c r="AW98" s="162"/>
      <c r="AX98" s="162"/>
      <c r="AY98" s="162"/>
    </row>
    <row r="99" spans="45:51" x14ac:dyDescent="0.35">
      <c r="AV99" s="162"/>
      <c r="AW99" s="162"/>
      <c r="AX99" s="162"/>
      <c r="AY99" s="162"/>
    </row>
    <row r="100" spans="45:51" x14ac:dyDescent="0.35">
      <c r="AV100" s="162"/>
      <c r="AW100" s="162"/>
      <c r="AX100" s="162"/>
      <c r="AY100" s="162"/>
    </row>
    <row r="101" spans="45:51" x14ac:dyDescent="0.35">
      <c r="AV101" s="162"/>
      <c r="AW101" s="162"/>
      <c r="AX101" s="162"/>
      <c r="AY101" s="162"/>
    </row>
    <row r="102" spans="45:51" x14ac:dyDescent="0.35">
      <c r="AV102" s="162"/>
      <c r="AW102" s="162"/>
      <c r="AX102" s="162"/>
      <c r="AY102" s="162"/>
    </row>
    <row r="103" spans="45:51" x14ac:dyDescent="0.35">
      <c r="AV103" s="162"/>
      <c r="AW103" s="162"/>
      <c r="AX103" s="162"/>
      <c r="AY103" s="162"/>
    </row>
    <row r="104" spans="45:51" x14ac:dyDescent="0.35">
      <c r="AV104" s="162"/>
      <c r="AW104" s="162"/>
      <c r="AX104" s="162"/>
      <c r="AY104" s="162"/>
    </row>
    <row r="105" spans="45:51" x14ac:dyDescent="0.35">
      <c r="AV105" s="162"/>
      <c r="AW105" s="162"/>
      <c r="AX105" s="162"/>
      <c r="AY105" s="162"/>
    </row>
    <row r="106" spans="45:51" x14ac:dyDescent="0.35">
      <c r="AY106" s="162"/>
    </row>
    <row r="107" spans="45:51" x14ac:dyDescent="0.35">
      <c r="AY107" s="162"/>
    </row>
    <row r="108" spans="45:51" x14ac:dyDescent="0.35">
      <c r="AY108" s="162"/>
    </row>
    <row r="109" spans="45:51" x14ac:dyDescent="0.35">
      <c r="AS109" s="163"/>
      <c r="AT109" s="162"/>
      <c r="AU109" s="162"/>
      <c r="AV109" s="162"/>
      <c r="AW109" s="162"/>
      <c r="AX109" s="162"/>
      <c r="AY109" s="162"/>
    </row>
    <row r="110" spans="45:51" x14ac:dyDescent="0.35">
      <c r="AY110" s="162"/>
    </row>
    <row r="124" spans="45:51" x14ac:dyDescent="0.35">
      <c r="AS124" s="162"/>
      <c r="AT124" s="162"/>
      <c r="AU124" s="162"/>
      <c r="AV124" s="162"/>
      <c r="AW124" s="162"/>
      <c r="AX124" s="162"/>
      <c r="AY124" s="162"/>
    </row>
  </sheetData>
  <protectedRanges>
    <protectedRange sqref="B89:B93 N81:R83 C86:C89 J81:J82 J84:R85 S83:S84 S80:T82 D86:E87 D89:E90 F90:F91 F87:F88 G89:I90 G86:I87" name="Range2_6_1_1"/>
    <protectedRange sqref="K81:M82 J83:M83 E88 F89 G88:I88" name="Range2_2_2_1_1"/>
    <protectedRange sqref="D88" name="Range2_1_1_1_1_2_1_1"/>
    <protectedRange sqref="N68:R68 N71:R80 B79:B88 B59:B76 S70:T79 S59:T67 T46 T40:T42 T54:T58" name="Range2_12_5_1_1"/>
    <protectedRange sqref="N10 L10 L6 D6 D8 AD8 AF8 O8:U8 AJ8:AR8 AF10 AR11:AR34 N11:P11 L24:N31 E23:E34 G23:G34 R11:AG11 N32:U34 V12:V34 N12:N23 R12:U31 E11:G22 O12:P31 X12:AG34 W12:W32" name="Range1_16_3_1_1"/>
    <protectedRange sqref="I73 I76:I85 J71:M80 J68:M68 E81:E85 G81:H85 F82:F86" name="Range2_2_12_2_1_1"/>
    <protectedRange sqref="C83" name="Range2_2_1_10_3_1_1"/>
    <protectedRange sqref="L16:M23" name="Range1_1_1_1_10_1_1_1"/>
    <protectedRange sqref="L32:M34" name="Range1_1_10_1_1_1"/>
    <protectedRange sqref="D81:D85" name="Range2_1_1_1_1_11_2_1_1"/>
    <protectedRange sqref="K11:L15 K16:K34 I11:I15 I16:J24 I25:I34 J25" name="Range1_1_2_1_10_2_1_1"/>
    <protectedRange sqref="M11:M15" name="Range1_2_1_2_1_10_1_1_1"/>
    <protectedRange sqref="G73:H73 G76:H80 E73 E76:E80 F77:F81 F74" name="Range2_2_2_9_2_1_1"/>
    <protectedRange sqref="D73 D76:D80" name="Range2_1_1_1_1_1_9_2_1_1"/>
    <protectedRange sqref="Q10:Q31" name="Range1_17_1_1_1"/>
    <protectedRange sqref="AG10" name="Range1_18_1_1_1"/>
    <protectedRange sqref="C85 C76 C74" name="Range2_4_1_1_1"/>
    <protectedRange sqref="AS16:AS34" name="Range1_1_1_1"/>
    <protectedRange sqref="P3:U5" name="Range1_16_1_1_1_1"/>
    <protectedRange sqref="C84 C77:C82 C72 C75" name="Range2_1_3_1_1"/>
    <protectedRange sqref="H11:H34" name="Range1_1_1_1_1_1_1"/>
    <protectedRange sqref="B77:B78 J69:R70 D74:E75 F75:F76 G74:I75 S68:AU69" name="Range2_2_1_10_1_1_1_2"/>
    <protectedRange sqref="C73" name="Range2_2_1_10_2_1_1_1"/>
    <protectedRange sqref="N60:R67 G70:H70 D70:E70 F71" name="Range2_12_1_6_1_1"/>
    <protectedRange sqref="D64:E66 I64:I67 I70:I72 J60:M67 G71:H72 G64:H66 E71:E72 F72:F73 F65:F67" name="Range2_2_12_1_7_1_1"/>
    <protectedRange sqref="D71:D72" name="Range2_1_1_1_1_11_1_2_1_1"/>
    <protectedRange sqref="E67 G67:H67 F68" name="Range2_2_2_9_1_1_1_1"/>
    <protectedRange sqref="D67" name="Range2_1_1_1_1_1_9_1_1_1_1"/>
    <protectedRange sqref="C71 C66 C63 C60" name="Range2_1_1_2_1_1"/>
    <protectedRange sqref="C64 C61" name="Range2_1_4_1_1_1"/>
    <protectedRange sqref="C70" name="Range2_1_2_2_1_1"/>
    <protectedRange sqref="C69" name="Range2_3_2_1_1"/>
    <protectedRange sqref="D59:E63 F60:F64 G60:I63" name="Range2_2_12_1_1_1_1_1"/>
    <protectedRange sqref="C65 C62 C59" name="Range2_1_4_2_1_1_1"/>
    <protectedRange sqref="C67:C68" name="Range2_5_1_1_1"/>
    <protectedRange sqref="E68:E69 F69:F70 G68:I69" name="Range2_2_1_1_1_1"/>
    <protectedRange sqref="D68:D69" name="Range2_1_1_1_1_1_1_1_1"/>
    <protectedRange sqref="AS11:AS15" name="Range1_4_1_1_1_1"/>
    <protectedRange sqref="J11:J15 J26:J34" name="Range1_1_2_1_10_1_1_1_1"/>
    <protectedRange sqref="AV83:AV84" name="Range2_2_1_10_1_1_1_1_1"/>
    <protectedRange sqref="T43:T45" name="Range2_12_5_1_1_4"/>
    <protectedRange sqref="W33:W34" name="Range1_16_3_1_1_2_1"/>
    <protectedRange sqref="T53 T47" name="Range2_12_5_1_1_2"/>
    <protectedRange sqref="I59" name="Range2_2_12_1_7_1_1_5"/>
    <protectedRange sqref="N59:R59" name="Range2_12_1_1_1_1_1_2"/>
    <protectedRange sqref="J59:M59" name="Range2_2_12_1_1_1_1_1_2"/>
    <protectedRange sqref="F59:H59" name="Range2_2_12_1_2_2_1_1_2"/>
    <protectedRange sqref="S40:S42 B40:B42" name="Range2_12_5_1_1_1"/>
    <protectedRange sqref="N40:R42" name="Range2_12_1_6_1_1_1"/>
    <protectedRange sqref="E40:M42 C42" name="Range2_2_12_1_7_1_1_1"/>
    <protectedRange sqref="C40:D40 D41:D42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B43:B45" name="Range2_12_5_1_1_1_2_2_1"/>
    <protectedRange sqref="B46" name="Range2_12_5_1_1_1_3_1_1"/>
    <protectedRange sqref="S43:S45" name="Range2_12_5_1_1_4_1"/>
    <protectedRange sqref="N43:R44" name="Range2_12_1_6_1_1_2_1"/>
    <protectedRange sqref="K43:M44" name="Range2_2_12_1_7_1_1_2_1"/>
    <protectedRange sqref="Q45:R45" name="Range2_12_1_5_1_1_1_1_1"/>
    <protectedRange sqref="N45:P45" name="Range2_12_1_2_2_1_1_1_1_1"/>
    <protectedRange sqref="K45:M45" name="Range2_2_12_1_4_2_1_1_1_1_1"/>
    <protectedRange sqref="G45:H45" name="Range2_2_12_1_3_1_1_1_1_1_4_1_1"/>
    <protectedRange sqref="C45:F45 I43:J44" name="Range2_2_12_1_7_1_1_3_1_1"/>
    <protectedRange sqref="I45:J45 H43:H44" name="Range2_2_12_1_4_2_1_1_1_2_1_1"/>
    <protectedRange sqref="C43:G44" name="Range2_2_12_1_3_1_1_1_1_1_1_1_1"/>
    <protectedRange sqref="S46:S47" name="Range2_12_5_1_1_2_3_1"/>
    <protectedRange sqref="Q46:R46" name="Range2_12_1_6_1_1_1_1_2_1"/>
    <protectedRange sqref="N46:P46" name="Range2_12_1_2_3_1_1_1_1_2_1"/>
    <protectedRange sqref="I46:M46" name="Range2_2_12_1_4_3_1_1_1_1_2_1"/>
    <protectedRange sqref="D46:H46" name="Range2_2_12_1_3_1_2_1_1_1_1_2_1"/>
    <protectedRange sqref="Q47:R47" name="Range2_12_1_6_1_1_1_2_2_1"/>
    <protectedRange sqref="N47:P47" name="Range2_12_1_2_3_1_1_1_2_2_1"/>
    <protectedRange sqref="J47:M47" name="Range2_2_12_1_4_3_1_1_1_3_2_1"/>
    <protectedRange sqref="D47:E47" name="Range2_2_12_1_3_1_2_1_1_1_2_1_2_1"/>
    <protectedRange sqref="I47" name="Range2_2_12_1_4_2_1_1_1_4_1_2_1_1_1"/>
    <protectedRange sqref="F47:H47" name="Range2_2_12_1_3_1_1_1_1_1_4_1_2_1_2_1"/>
    <protectedRange sqref="S53" name="Range2_12_5_1_1_5_1"/>
    <protectedRange sqref="N53:R53" name="Range2_12_1_6_1_1_4_1_1"/>
    <protectedRange sqref="J53:M53" name="Range2_2_12_1_7_1_1_6_1_1"/>
    <protectedRange sqref="I53" name="Range2_2_12_1_4_3_1_1_1_5_1_1"/>
    <protectedRange sqref="G53:H53" name="Range2_2_12_1_3_1_2_1_1_1_2_1_1"/>
    <protectedRange sqref="D53:F53" name="Range2_2_12_1_3_1_2_1_1_1_3_1_1_1"/>
    <protectedRange sqref="T51:T52" name="Range2_12_5_1_1_3"/>
    <protectedRange sqref="T48:T50" name="Range2_12_5_1_1_4_2"/>
    <protectedRange sqref="S48:S50" name="Range2_12_5_1_1_2_3"/>
    <protectedRange sqref="Q48:R50" name="Range2_12_1_6_1_1_1_2_2"/>
    <protectedRange sqref="N48:P50" name="Range2_12_1_2_3_1_1_1_2_2"/>
    <protectedRange sqref="J48:M50" name="Range2_2_12_1_4_3_1_1_1_3_2"/>
    <protectedRange sqref="D48:E50" name="Range2_2_12_1_3_1_2_1_1_1_2_1_2"/>
    <protectedRange sqref="I48:I50" name="Range2_2_12_1_4_2_1_1_1_4_1_2_1_1"/>
    <protectedRange sqref="F48:H50" name="Range2_2_12_1_3_1_1_1_1_1_4_1_2_1_2"/>
    <protectedRange sqref="S51:S52" name="Range2_12_4_1_1_1_4"/>
    <protectedRange sqref="Q51:R52" name="Range2_12_1_6_1_1_1_2_3"/>
    <protectedRange sqref="N51:P52" name="Range2_12_1_2_3_1_1_1_2_3"/>
    <protectedRange sqref="J51:M52" name="Range2_2_12_1_4_3_1_1_1_3_3"/>
    <protectedRange sqref="I51:I52" name="Range2_2_12_1_4_3_1_1_1_2_1_2"/>
    <protectedRange sqref="G52:H52 D52:E52 D51:E51 G51:H51" name="Range2_2_12_1_3_1_2_1_1_1_2_1_3"/>
    <protectedRange sqref="F51:F52" name="Range2_2_12_1_3_1_2_1_1_1_1_1_2"/>
    <protectedRange sqref="S58" name="Range2_12_5_1_1_5"/>
    <protectedRange sqref="S55:S57" name="Range2_12_2_1_1_1_2"/>
    <protectedRange sqref="S54" name="Range2_12_5_1_1_5_2"/>
    <protectedRange sqref="D58:E58" name="Range2_2_12_1_2_2_1_1_2_1"/>
    <protectedRange sqref="C58" name="Range2_1_1_1_2_1_1_2_1"/>
    <protectedRange sqref="I58" name="Range2_2_12_1_7_1_1_1_3_1"/>
    <protectedRange sqref="N58:R58" name="Range2_12_1_1_1_1_1_1_2_1"/>
    <protectedRange sqref="J58:M58" name="Range2_2_12_1_1_1_1_1_1_2_1"/>
    <protectedRange sqref="G58:H58" name="Range2_2_12_1_2_2_1_1_1_2_1"/>
    <protectedRange sqref="C57" name="Range2_1_1_1_2_1_1_1_2_1"/>
    <protectedRange sqref="D57:E57 F58" name="Range2_2_12_1_2_1_1_1_1_1_2_1"/>
    <protectedRange sqref="B58" name="Range2_12_5_1_1_2_2_1_3_1_2_1"/>
    <protectedRange sqref="I57" name="Range2_2_12_1_7_1_1_1_1_1_1"/>
    <protectedRange sqref="N57:R57" name="Range2_12_1_1_1_1_1_1_1_1_1"/>
    <protectedRange sqref="J57:M57" name="Range2_2_12_1_1_1_1_1_1_1_1_1"/>
    <protectedRange sqref="G57:H57" name="Range2_2_12_1_2_2_1_1_1_1_1_1"/>
    <protectedRange sqref="C56" name="Range2_1_1_1_2_1_1_1_1_1_1"/>
    <protectedRange sqref="D56:E56 F57" name="Range2_2_12_1_2_1_1_1_1_1_1_1_1"/>
    <protectedRange sqref="N55:R56" name="Range2_12_1_6_1_1_4_1_1_1_1"/>
    <protectedRange sqref="J55:M56" name="Range2_2_12_1_7_1_1_6_1_1_1_1"/>
    <protectedRange sqref="I56" name="Range2_2_12_1_7_1_1_5_1_1_1_1_1"/>
    <protectedRange sqref="G56:H56" name="Range2_2_12_1_3_3_1_1_1_1_1_1_1_1"/>
    <protectedRange sqref="I55" name="Range2_2_12_1_4_3_1_1_1_5_1_1_1_1"/>
    <protectedRange sqref="D55:E55 G55:H55 F56" name="Range2_2_12_1_3_1_2_1_1_1_2_1_1_1_1"/>
    <protectedRange sqref="Q54:R54" name="Range2_12_1_6_1_1_1_2_3_1_1_3"/>
    <protectedRange sqref="N54:P54" name="Range2_12_1_2_3_1_1_1_2_3_1_1_3"/>
    <protectedRange sqref="J54:M54" name="Range2_2_12_1_4_3_1_1_1_3_3_1_1_3"/>
    <protectedRange sqref="F55" name="Range2_2_12_1_3_1_2_1_1_1_3_1_1_1_1_1"/>
    <protectedRange sqref="I54" name="Range2_2_12_1_7_1_1_5_2_1_1_1_1_1"/>
    <protectedRange sqref="D54:E54 G54:H54" name="Range2_2_12_1_3_3_1_1_1_2_1_1_1_1_1"/>
    <protectedRange sqref="F54" name="Range2_2_12_1_3_1_2_1_1_1_2_1_3_1_1_3"/>
    <protectedRange sqref="B49:B50" name="Range2_12_5_1_1_1_2_1_1_1_1"/>
    <protectedRange sqref="B51" name="Range2_12_5_1_1_2_2_2_1_1_1"/>
    <protectedRange sqref="B55" name="Range2_12_5_1_1_2_1_4_1_1_1_1"/>
    <protectedRange sqref="B56:B57 B53:B54" name="Range2_12_5_1_1_2_2_1_3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404" priority="9" operator="containsText" text="N/A">
      <formula>NOT(ISERROR(SEARCH("N/A",X11)))</formula>
    </cfRule>
    <cfRule type="cellIs" dxfId="403" priority="27" operator="equal">
      <formula>0</formula>
    </cfRule>
  </conditionalFormatting>
  <conditionalFormatting sqref="X11:AE34">
    <cfRule type="cellIs" dxfId="402" priority="26" operator="greaterThanOrEqual">
      <formula>1185</formula>
    </cfRule>
  </conditionalFormatting>
  <conditionalFormatting sqref="X11:AE34">
    <cfRule type="cellIs" dxfId="401" priority="25" operator="between">
      <formula>0.1</formula>
      <formula>1184</formula>
    </cfRule>
  </conditionalFormatting>
  <conditionalFormatting sqref="X8">
    <cfRule type="cellIs" dxfId="400" priority="24" operator="equal">
      <formula>0</formula>
    </cfRule>
  </conditionalFormatting>
  <conditionalFormatting sqref="X8">
    <cfRule type="cellIs" dxfId="399" priority="23" operator="greaterThan">
      <formula>1179</formula>
    </cfRule>
  </conditionalFormatting>
  <conditionalFormatting sqref="X8">
    <cfRule type="cellIs" dxfId="398" priority="22" operator="greaterThan">
      <formula>99</formula>
    </cfRule>
  </conditionalFormatting>
  <conditionalFormatting sqref="X8">
    <cfRule type="cellIs" dxfId="397" priority="21" operator="greaterThan">
      <formula>0.99</formula>
    </cfRule>
  </conditionalFormatting>
  <conditionalFormatting sqref="AB8">
    <cfRule type="cellIs" dxfId="396" priority="20" operator="equal">
      <formula>0</formula>
    </cfRule>
  </conditionalFormatting>
  <conditionalFormatting sqref="AB8">
    <cfRule type="cellIs" dxfId="395" priority="19" operator="greaterThan">
      <formula>1179</formula>
    </cfRule>
  </conditionalFormatting>
  <conditionalFormatting sqref="AB8">
    <cfRule type="cellIs" dxfId="394" priority="18" operator="greaterThan">
      <formula>99</formula>
    </cfRule>
  </conditionalFormatting>
  <conditionalFormatting sqref="AB8">
    <cfRule type="cellIs" dxfId="393" priority="17" operator="greaterThan">
      <formula>0.99</formula>
    </cfRule>
  </conditionalFormatting>
  <conditionalFormatting sqref="AP34 AQ11:AQ34 AJ11:AO23 AJ24:AJ34">
    <cfRule type="cellIs" dxfId="392" priority="16" operator="equal">
      <formula>0</formula>
    </cfRule>
  </conditionalFormatting>
  <conditionalFormatting sqref="AP34 AQ11:AQ34 AJ11:AO23 AJ24:AJ34">
    <cfRule type="cellIs" dxfId="391" priority="15" operator="greaterThan">
      <formula>1179</formula>
    </cfRule>
  </conditionalFormatting>
  <conditionalFormatting sqref="AP34 AQ11:AQ34 AJ11:AO23 AJ24:AJ34">
    <cfRule type="cellIs" dxfId="390" priority="14" operator="greaterThan">
      <formula>99</formula>
    </cfRule>
  </conditionalFormatting>
  <conditionalFormatting sqref="AP34 AQ11:AQ34 AJ11:AO23 AJ24:AJ34">
    <cfRule type="cellIs" dxfId="389" priority="13" operator="greaterThan">
      <formula>0.99</formula>
    </cfRule>
  </conditionalFormatting>
  <conditionalFormatting sqref="AI11:AI34">
    <cfRule type="cellIs" dxfId="388" priority="12" operator="greaterThan">
      <formula>$AI$8</formula>
    </cfRule>
  </conditionalFormatting>
  <conditionalFormatting sqref="AH11:AH34">
    <cfRule type="cellIs" dxfId="387" priority="10" operator="greaterThan">
      <formula>$AH$8</formula>
    </cfRule>
    <cfRule type="cellIs" dxfId="386" priority="11" operator="greaterThan">
      <formula>$AH$8</formula>
    </cfRule>
  </conditionalFormatting>
  <conditionalFormatting sqref="AP11:AP33">
    <cfRule type="cellIs" dxfId="385" priority="8" operator="equal">
      <formula>0</formula>
    </cfRule>
  </conditionalFormatting>
  <conditionalFormatting sqref="AP11:AP33">
    <cfRule type="cellIs" dxfId="384" priority="7" operator="greaterThan">
      <formula>1179</formula>
    </cfRule>
  </conditionalFormatting>
  <conditionalFormatting sqref="AP11:AP33">
    <cfRule type="cellIs" dxfId="383" priority="6" operator="greaterThan">
      <formula>99</formula>
    </cfRule>
  </conditionalFormatting>
  <conditionalFormatting sqref="AP11:AP33">
    <cfRule type="cellIs" dxfId="382" priority="5" operator="greaterThan">
      <formula>0.99</formula>
    </cfRule>
  </conditionalFormatting>
  <conditionalFormatting sqref="AK24:AO34">
    <cfRule type="cellIs" dxfId="381" priority="4" operator="equal">
      <formula>0</formula>
    </cfRule>
  </conditionalFormatting>
  <conditionalFormatting sqref="AK24:AO34">
    <cfRule type="cellIs" dxfId="380" priority="3" operator="greaterThan">
      <formula>1179</formula>
    </cfRule>
  </conditionalFormatting>
  <conditionalFormatting sqref="AK24:AO34">
    <cfRule type="cellIs" dxfId="379" priority="2" operator="greaterThan">
      <formula>99</formula>
    </cfRule>
  </conditionalFormatting>
  <conditionalFormatting sqref="AK24:AO34">
    <cfRule type="cellIs" dxfId="378" priority="1" operator="greaterThan">
      <formula>0.99</formula>
    </cfRule>
  </conditionalFormatting>
  <dataValidations count="4">
    <dataValidation type="list" allowBlank="1" showInputMessage="1" showErrorMessage="1" sqref="AP8:AQ8 O8:T8 N10 L10 D8" xr:uid="{00000000-0002-0000-1000-000000000000}">
      <formula1>#REF!</formula1>
    </dataValidation>
    <dataValidation type="list" allowBlank="1" showInputMessage="1" showErrorMessage="1" sqref="AV31:AW31" xr:uid="{00000000-0002-0000-1000-000001000000}">
      <formula1>$AV$24:$AV$28</formula1>
    </dataValidation>
    <dataValidation type="list" allowBlank="1" showInputMessage="1" showErrorMessage="1" sqref="H11:H34" xr:uid="{00000000-0002-0000-1000-000002000000}">
      <formula1>$AV$10:$AV$19</formula1>
    </dataValidation>
    <dataValidation type="list" allowBlank="1" showInputMessage="1" showErrorMessage="1" sqref="P3:P5" xr:uid="{00000000-0002-0000-1000-000004000000}">
      <formula1>$AY$10:$AY$40</formula1>
    </dataValidation>
  </dataValidations>
  <hyperlinks>
    <hyperlink ref="H9:H10" location="'1'!AH8" display="Plant Status" xr:uid="{00000000-0004-0000-10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2:AY127"/>
  <sheetViews>
    <sheetView showGridLines="0" topLeftCell="A28" zoomScaleNormal="100" workbookViewId="0">
      <selection activeCell="H51" sqref="H51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140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237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86" t="s">
        <v>11</v>
      </c>
      <c r="I7" s="285" t="s">
        <v>12</v>
      </c>
      <c r="J7" s="285" t="s">
        <v>13</v>
      </c>
      <c r="K7" s="285" t="s">
        <v>14</v>
      </c>
      <c r="L7" s="15"/>
      <c r="M7" s="15"/>
      <c r="N7" s="15"/>
      <c r="O7" s="286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85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85" t="s">
        <v>23</v>
      </c>
      <c r="AG7" s="285" t="s">
        <v>24</v>
      </c>
      <c r="AH7" s="285" t="s">
        <v>25</v>
      </c>
      <c r="AI7" s="285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85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41869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25019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85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83" t="s">
        <v>52</v>
      </c>
      <c r="V9" s="283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82" t="s">
        <v>56</v>
      </c>
      <c r="AG9" s="282" t="s">
        <v>57</v>
      </c>
      <c r="AH9" s="341" t="s">
        <v>58</v>
      </c>
      <c r="AI9" s="357" t="s">
        <v>59</v>
      </c>
      <c r="AJ9" s="283" t="s">
        <v>60</v>
      </c>
      <c r="AK9" s="283" t="s">
        <v>61</v>
      </c>
      <c r="AL9" s="283" t="s">
        <v>62</v>
      </c>
      <c r="AM9" s="283" t="s">
        <v>63</v>
      </c>
      <c r="AN9" s="283" t="s">
        <v>64</v>
      </c>
      <c r="AO9" s="283" t="s">
        <v>65</v>
      </c>
      <c r="AP9" s="283" t="s">
        <v>66</v>
      </c>
      <c r="AQ9" s="359" t="s">
        <v>67</v>
      </c>
      <c r="AR9" s="283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83" t="s">
        <v>73</v>
      </c>
      <c r="C10" s="283" t="s">
        <v>74</v>
      </c>
      <c r="D10" s="283" t="s">
        <v>75</v>
      </c>
      <c r="E10" s="283" t="s">
        <v>76</v>
      </c>
      <c r="F10" s="283" t="s">
        <v>75</v>
      </c>
      <c r="G10" s="283" t="s">
        <v>76</v>
      </c>
      <c r="H10" s="368"/>
      <c r="I10" s="283" t="s">
        <v>76</v>
      </c>
      <c r="J10" s="283" t="s">
        <v>76</v>
      </c>
      <c r="K10" s="283" t="s">
        <v>76</v>
      </c>
      <c r="L10" s="31" t="s">
        <v>30</v>
      </c>
      <c r="M10" s="369"/>
      <c r="N10" s="31" t="s">
        <v>30</v>
      </c>
      <c r="O10" s="360"/>
      <c r="P10" s="360"/>
      <c r="Q10" s="3">
        <v>3290565</v>
      </c>
      <c r="R10" s="350"/>
      <c r="S10" s="351"/>
      <c r="T10" s="352"/>
      <c r="U10" s="283" t="s">
        <v>76</v>
      </c>
      <c r="V10" s="283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30178039</v>
      </c>
      <c r="AH10" s="341"/>
      <c r="AI10" s="358"/>
      <c r="AJ10" s="283" t="s">
        <v>85</v>
      </c>
      <c r="AK10" s="283" t="s">
        <v>85</v>
      </c>
      <c r="AL10" s="283" t="s">
        <v>85</v>
      </c>
      <c r="AM10" s="283" t="s">
        <v>85</v>
      </c>
      <c r="AN10" s="283" t="s">
        <v>85</v>
      </c>
      <c r="AO10" s="283" t="s">
        <v>85</v>
      </c>
      <c r="AP10" s="2">
        <v>6626474</v>
      </c>
      <c r="AQ10" s="360"/>
      <c r="AR10" s="284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13</v>
      </c>
      <c r="E11" s="46">
        <f>D11/1.42</f>
        <v>9.1549295774647899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123</v>
      </c>
      <c r="P11" s="52">
        <v>101</v>
      </c>
      <c r="Q11" s="53">
        <v>3294645</v>
      </c>
      <c r="R11" s="53">
        <f t="shared" ref="R11:R34" si="0">Q11-Q10</f>
        <v>4080</v>
      </c>
      <c r="S11" s="54">
        <f>R11*24/1000</f>
        <v>97.92</v>
      </c>
      <c r="T11" s="54">
        <f>R11/1000</f>
        <v>4.08</v>
      </c>
      <c r="U11" s="55">
        <v>6.2</v>
      </c>
      <c r="V11" s="55">
        <f>U11</f>
        <v>6.2</v>
      </c>
      <c r="W11" s="174" t="s">
        <v>136</v>
      </c>
      <c r="X11" s="166">
        <v>0</v>
      </c>
      <c r="Y11" s="166">
        <v>0</v>
      </c>
      <c r="Z11" s="166">
        <v>1020</v>
      </c>
      <c r="AA11" s="166">
        <v>0</v>
      </c>
      <c r="AB11" s="166">
        <v>1110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30178694</v>
      </c>
      <c r="AH11" s="60">
        <f>IF(ISBLANK(AG11),"-",AG11-AG10)</f>
        <v>655</v>
      </c>
      <c r="AI11" s="61">
        <f>AH11/T11</f>
        <v>160.5392156862745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6627537</v>
      </c>
      <c r="AQ11" s="166">
        <f t="shared" ref="AQ11:AQ34" si="1">AP11-AP10</f>
        <v>1063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16</v>
      </c>
      <c r="E12" s="46">
        <f t="shared" ref="E12:E34" si="2">D12/1.42</f>
        <v>11.267605633802818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126</v>
      </c>
      <c r="P12" s="52">
        <v>98</v>
      </c>
      <c r="Q12" s="53">
        <v>3298726</v>
      </c>
      <c r="R12" s="53">
        <f t="shared" si="0"/>
        <v>4081</v>
      </c>
      <c r="S12" s="54">
        <f t="shared" ref="S12:S34" si="5">R12*24/1000</f>
        <v>97.944000000000003</v>
      </c>
      <c r="T12" s="54">
        <f t="shared" ref="T12:T34" si="6">R12/1000</f>
        <v>4.0810000000000004</v>
      </c>
      <c r="U12" s="55">
        <v>6.6</v>
      </c>
      <c r="V12" s="55">
        <f t="shared" ref="V12:V34" si="7">U12</f>
        <v>6.6</v>
      </c>
      <c r="W12" s="174" t="s">
        <v>136</v>
      </c>
      <c r="X12" s="166">
        <v>0</v>
      </c>
      <c r="Y12" s="166">
        <v>0</v>
      </c>
      <c r="Z12" s="166">
        <v>986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30179350</v>
      </c>
      <c r="AH12" s="60">
        <f t="shared" ref="AH12:AH34" si="8">IF(ISBLANK(AG12),"-",AG12-AG11)</f>
        <v>656</v>
      </c>
      <c r="AI12" s="61">
        <f t="shared" ref="AI12:AI34" si="9">AH12/T12</f>
        <v>160.74491546189657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6628601</v>
      </c>
      <c r="AQ12" s="166">
        <f t="shared" si="1"/>
        <v>1064</v>
      </c>
      <c r="AR12" s="65">
        <v>0.91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12</v>
      </c>
      <c r="E13" s="46">
        <f t="shared" si="2"/>
        <v>8.4507042253521139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124</v>
      </c>
      <c r="P13" s="52">
        <v>97</v>
      </c>
      <c r="Q13" s="53">
        <v>3302636</v>
      </c>
      <c r="R13" s="53">
        <f t="shared" si="0"/>
        <v>3910</v>
      </c>
      <c r="S13" s="54">
        <f t="shared" si="5"/>
        <v>93.84</v>
      </c>
      <c r="T13" s="54">
        <f t="shared" si="6"/>
        <v>3.91</v>
      </c>
      <c r="U13" s="55">
        <v>7.5</v>
      </c>
      <c r="V13" s="55">
        <f t="shared" si="7"/>
        <v>7.5</v>
      </c>
      <c r="W13" s="174" t="s">
        <v>136</v>
      </c>
      <c r="X13" s="166">
        <v>0</v>
      </c>
      <c r="Y13" s="166">
        <v>0</v>
      </c>
      <c r="Z13" s="166">
        <v>969</v>
      </c>
      <c r="AA13" s="166">
        <v>0</v>
      </c>
      <c r="AB13" s="166">
        <v>1109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30179950</v>
      </c>
      <c r="AH13" s="60">
        <f t="shared" si="8"/>
        <v>600</v>
      </c>
      <c r="AI13" s="61">
        <f t="shared" si="9"/>
        <v>153.45268542199489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6629717</v>
      </c>
      <c r="AQ13" s="166">
        <f t="shared" si="1"/>
        <v>1116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18</v>
      </c>
      <c r="E14" s="46">
        <f t="shared" si="2"/>
        <v>12.67605633802817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133</v>
      </c>
      <c r="P14" s="52">
        <v>99</v>
      </c>
      <c r="Q14" s="53">
        <v>3306547</v>
      </c>
      <c r="R14" s="53">
        <f t="shared" si="0"/>
        <v>3911</v>
      </c>
      <c r="S14" s="54">
        <f t="shared" si="5"/>
        <v>93.864000000000004</v>
      </c>
      <c r="T14" s="54">
        <f t="shared" si="6"/>
        <v>3.911</v>
      </c>
      <c r="U14" s="55">
        <v>8.9</v>
      </c>
      <c r="V14" s="55">
        <f>U14</f>
        <v>8.9</v>
      </c>
      <c r="W14" s="174" t="s">
        <v>136</v>
      </c>
      <c r="X14" s="166">
        <v>0</v>
      </c>
      <c r="Y14" s="166">
        <v>0</v>
      </c>
      <c r="Z14" s="166">
        <v>941</v>
      </c>
      <c r="AA14" s="166">
        <v>0</v>
      </c>
      <c r="AB14" s="166">
        <v>1109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30180558</v>
      </c>
      <c r="AH14" s="60">
        <f t="shared" si="8"/>
        <v>608</v>
      </c>
      <c r="AI14" s="61">
        <f t="shared" si="9"/>
        <v>155.45896190232676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6630834</v>
      </c>
      <c r="AQ14" s="166">
        <f t="shared" si="1"/>
        <v>1117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23</v>
      </c>
      <c r="E15" s="46">
        <f t="shared" si="2"/>
        <v>16.197183098591552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108</v>
      </c>
      <c r="P15" s="52">
        <v>100</v>
      </c>
      <c r="Q15" s="53">
        <v>3310795</v>
      </c>
      <c r="R15" s="53">
        <f t="shared" si="0"/>
        <v>4248</v>
      </c>
      <c r="S15" s="54">
        <f t="shared" si="5"/>
        <v>101.952</v>
      </c>
      <c r="T15" s="54">
        <f t="shared" si="6"/>
        <v>4.2480000000000002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901</v>
      </c>
      <c r="AA15" s="166">
        <v>0</v>
      </c>
      <c r="AB15" s="166">
        <v>1110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30181168</v>
      </c>
      <c r="AH15" s="60">
        <f t="shared" si="8"/>
        <v>610</v>
      </c>
      <c r="AI15" s="61">
        <f t="shared" si="9"/>
        <v>143.59698681732579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6631397</v>
      </c>
      <c r="AQ15" s="166">
        <f t="shared" si="1"/>
        <v>563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12</v>
      </c>
      <c r="E16" s="46">
        <f t="shared" si="2"/>
        <v>8.4507042253521139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123</v>
      </c>
      <c r="P16" s="52">
        <v>121</v>
      </c>
      <c r="Q16" s="53">
        <v>3315440</v>
      </c>
      <c r="R16" s="53">
        <f t="shared" si="0"/>
        <v>4645</v>
      </c>
      <c r="S16" s="54">
        <f t="shared" si="5"/>
        <v>111.48</v>
      </c>
      <c r="T16" s="54">
        <f t="shared" si="6"/>
        <v>4.6449999999999996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1135</v>
      </c>
      <c r="AA16" s="166">
        <v>0</v>
      </c>
      <c r="AB16" s="166">
        <v>1140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30181890</v>
      </c>
      <c r="AH16" s="60">
        <f t="shared" si="8"/>
        <v>722</v>
      </c>
      <c r="AI16" s="61">
        <f t="shared" si="9"/>
        <v>155.43595263724436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6631397</v>
      </c>
      <c r="AQ16" s="166">
        <f t="shared" si="1"/>
        <v>0</v>
      </c>
      <c r="AR16" s="65">
        <v>0.89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9</v>
      </c>
      <c r="E17" s="46">
        <f t="shared" si="2"/>
        <v>6.3380281690140849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142</v>
      </c>
      <c r="P17" s="52">
        <v>149</v>
      </c>
      <c r="Q17" s="53">
        <v>3321442</v>
      </c>
      <c r="R17" s="53">
        <f t="shared" si="0"/>
        <v>6002</v>
      </c>
      <c r="S17" s="54">
        <f t="shared" si="5"/>
        <v>144.048</v>
      </c>
      <c r="T17" s="54">
        <f t="shared" si="6"/>
        <v>6.0019999999999998</v>
      </c>
      <c r="U17" s="55">
        <v>9.3000000000000007</v>
      </c>
      <c r="V17" s="55">
        <f t="shared" si="7"/>
        <v>9.3000000000000007</v>
      </c>
      <c r="W17" s="174" t="s">
        <v>146</v>
      </c>
      <c r="X17" s="166">
        <v>0</v>
      </c>
      <c r="Y17" s="166">
        <v>990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30183222</v>
      </c>
      <c r="AH17" s="60">
        <f t="shared" si="8"/>
        <v>1332</v>
      </c>
      <c r="AI17" s="61">
        <f t="shared" si="9"/>
        <v>221.9260246584472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6631397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9</v>
      </c>
      <c r="E18" s="46">
        <f t="shared" si="2"/>
        <v>6.3380281690140849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139</v>
      </c>
      <c r="P18" s="52">
        <v>148</v>
      </c>
      <c r="Q18" s="53">
        <v>3327538</v>
      </c>
      <c r="R18" s="53">
        <f t="shared" si="0"/>
        <v>6096</v>
      </c>
      <c r="S18" s="54">
        <f t="shared" si="5"/>
        <v>146.304</v>
      </c>
      <c r="T18" s="54">
        <f t="shared" si="6"/>
        <v>6.0960000000000001</v>
      </c>
      <c r="U18" s="55">
        <v>9</v>
      </c>
      <c r="V18" s="55">
        <f t="shared" si="7"/>
        <v>9</v>
      </c>
      <c r="W18" s="174" t="s">
        <v>146</v>
      </c>
      <c r="X18" s="166">
        <v>0</v>
      </c>
      <c r="Y18" s="166">
        <v>1008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30184586</v>
      </c>
      <c r="AH18" s="60">
        <f t="shared" si="8"/>
        <v>1364</v>
      </c>
      <c r="AI18" s="61">
        <f t="shared" si="9"/>
        <v>223.75328083989501</v>
      </c>
      <c r="AJ18" s="62">
        <v>0</v>
      </c>
      <c r="AK18" s="62">
        <v>0</v>
      </c>
      <c r="AL18" s="62">
        <v>1</v>
      </c>
      <c r="AM18" s="62">
        <v>1</v>
      </c>
      <c r="AN18" s="62">
        <v>1</v>
      </c>
      <c r="AO18" s="62">
        <v>0</v>
      </c>
      <c r="AP18" s="166">
        <v>6631397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8</v>
      </c>
      <c r="E19" s="46">
        <f t="shared" si="2"/>
        <v>5.6338028169014089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138</v>
      </c>
      <c r="P19" s="52">
        <v>147</v>
      </c>
      <c r="Q19" s="53">
        <v>3333635</v>
      </c>
      <c r="R19" s="53">
        <f t="shared" si="0"/>
        <v>6097</v>
      </c>
      <c r="S19" s="54">
        <f t="shared" si="5"/>
        <v>146.328</v>
      </c>
      <c r="T19" s="54">
        <f t="shared" si="6"/>
        <v>6.0970000000000004</v>
      </c>
      <c r="U19" s="55">
        <v>8.6999999999999993</v>
      </c>
      <c r="V19" s="55">
        <f t="shared" si="7"/>
        <v>8.6999999999999993</v>
      </c>
      <c r="W19" s="174" t="s">
        <v>146</v>
      </c>
      <c r="X19" s="166">
        <v>0</v>
      </c>
      <c r="Y19" s="166">
        <v>1030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30185938</v>
      </c>
      <c r="AH19" s="60">
        <f t="shared" si="8"/>
        <v>1352</v>
      </c>
      <c r="AI19" s="61">
        <f t="shared" si="9"/>
        <v>221.74840085287846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6631397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8</v>
      </c>
      <c r="E20" s="46">
        <f t="shared" si="2"/>
        <v>5.6338028169014089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138</v>
      </c>
      <c r="P20" s="52">
        <v>147</v>
      </c>
      <c r="Q20" s="53">
        <v>3339698</v>
      </c>
      <c r="R20" s="53">
        <f t="shared" si="0"/>
        <v>6063</v>
      </c>
      <c r="S20" s="54">
        <f t="shared" si="5"/>
        <v>145.512</v>
      </c>
      <c r="T20" s="54">
        <f t="shared" si="6"/>
        <v>6.0629999999999997</v>
      </c>
      <c r="U20" s="55">
        <v>8</v>
      </c>
      <c r="V20" s="55">
        <f t="shared" si="7"/>
        <v>8</v>
      </c>
      <c r="W20" s="174" t="s">
        <v>146</v>
      </c>
      <c r="X20" s="166">
        <v>0</v>
      </c>
      <c r="Y20" s="166">
        <v>1042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30187282</v>
      </c>
      <c r="AH20" s="60">
        <f t="shared" si="8"/>
        <v>1344</v>
      </c>
      <c r="AI20" s="61">
        <f t="shared" si="9"/>
        <v>221.67243938644236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6631397</v>
      </c>
      <c r="AQ20" s="166">
        <f t="shared" si="1"/>
        <v>0</v>
      </c>
      <c r="AR20" s="65">
        <v>0.98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11</v>
      </c>
      <c r="E21" s="46">
        <f t="shared" si="2"/>
        <v>7.746478873239437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141</v>
      </c>
      <c r="P21" s="52">
        <v>145</v>
      </c>
      <c r="Q21" s="53">
        <v>3345644</v>
      </c>
      <c r="R21" s="53">
        <f>Q21-Q20</f>
        <v>5946</v>
      </c>
      <c r="S21" s="54">
        <f t="shared" si="5"/>
        <v>142.70400000000001</v>
      </c>
      <c r="T21" s="54">
        <f t="shared" si="6"/>
        <v>5.9459999999999997</v>
      </c>
      <c r="U21" s="55">
        <v>7.8</v>
      </c>
      <c r="V21" s="55">
        <f t="shared" si="7"/>
        <v>7.8</v>
      </c>
      <c r="W21" s="174" t="s">
        <v>146</v>
      </c>
      <c r="X21" s="166">
        <v>0</v>
      </c>
      <c r="Y21" s="166">
        <v>1006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30188622</v>
      </c>
      <c r="AH21" s="60">
        <f t="shared" si="8"/>
        <v>1340</v>
      </c>
      <c r="AI21" s="61">
        <f t="shared" si="9"/>
        <v>225.36158762193071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6631397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10</v>
      </c>
      <c r="E22" s="46">
        <f t="shared" si="2"/>
        <v>7.042253521126761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130</v>
      </c>
      <c r="P22" s="52">
        <v>142</v>
      </c>
      <c r="Q22" s="53">
        <v>3351601</v>
      </c>
      <c r="R22" s="53">
        <f t="shared" si="0"/>
        <v>5957</v>
      </c>
      <c r="S22" s="54">
        <f t="shared" si="5"/>
        <v>142.96799999999999</v>
      </c>
      <c r="T22" s="54">
        <f t="shared" si="6"/>
        <v>5.9569999999999999</v>
      </c>
      <c r="U22" s="55">
        <v>7.7</v>
      </c>
      <c r="V22" s="55">
        <f t="shared" si="7"/>
        <v>7.7</v>
      </c>
      <c r="W22" s="174" t="s">
        <v>146</v>
      </c>
      <c r="X22" s="166">
        <v>0</v>
      </c>
      <c r="Y22" s="166">
        <v>1005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30189954</v>
      </c>
      <c r="AH22" s="60">
        <f t="shared" si="8"/>
        <v>1332</v>
      </c>
      <c r="AI22" s="61">
        <f t="shared" si="9"/>
        <v>223.6024844720497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6631397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10</v>
      </c>
      <c r="E23" s="46">
        <f t="shared" si="2"/>
        <v>7.042253521126761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133</v>
      </c>
      <c r="P23" s="52">
        <v>146</v>
      </c>
      <c r="Q23" s="53">
        <v>3357282</v>
      </c>
      <c r="R23" s="53">
        <f t="shared" si="0"/>
        <v>5681</v>
      </c>
      <c r="S23" s="54">
        <f t="shared" si="5"/>
        <v>136.34399999999999</v>
      </c>
      <c r="T23" s="54">
        <f t="shared" si="6"/>
        <v>5.681</v>
      </c>
      <c r="U23" s="55">
        <v>7.6</v>
      </c>
      <c r="V23" s="55">
        <f t="shared" si="7"/>
        <v>7.6</v>
      </c>
      <c r="W23" s="174" t="s">
        <v>146</v>
      </c>
      <c r="X23" s="166">
        <v>0</v>
      </c>
      <c r="Y23" s="166">
        <v>976</v>
      </c>
      <c r="Z23" s="166">
        <v>1165</v>
      </c>
      <c r="AA23" s="166">
        <v>1185</v>
      </c>
      <c r="AB23" s="166">
        <v>1169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30191228</v>
      </c>
      <c r="AH23" s="60">
        <f t="shared" si="8"/>
        <v>1274</v>
      </c>
      <c r="AI23" s="61">
        <f t="shared" si="9"/>
        <v>224.25629290617849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6631397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10</v>
      </c>
      <c r="E24" s="46">
        <f t="shared" si="2"/>
        <v>7.042253521126761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129</v>
      </c>
      <c r="P24" s="52">
        <v>141</v>
      </c>
      <c r="Q24" s="53">
        <v>3362745</v>
      </c>
      <c r="R24" s="53">
        <f t="shared" si="0"/>
        <v>5463</v>
      </c>
      <c r="S24" s="54">
        <f t="shared" si="5"/>
        <v>131.11199999999999</v>
      </c>
      <c r="T24" s="54">
        <f t="shared" si="6"/>
        <v>5.4630000000000001</v>
      </c>
      <c r="U24" s="55">
        <v>7.5</v>
      </c>
      <c r="V24" s="55">
        <f t="shared" si="7"/>
        <v>7.5</v>
      </c>
      <c r="W24" s="174" t="s">
        <v>146</v>
      </c>
      <c r="X24" s="166">
        <v>0</v>
      </c>
      <c r="Y24" s="166">
        <v>980</v>
      </c>
      <c r="Z24" s="166">
        <v>1164</v>
      </c>
      <c r="AA24" s="166">
        <v>1185</v>
      </c>
      <c r="AB24" s="166">
        <v>1169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30192462</v>
      </c>
      <c r="AH24" s="60">
        <f t="shared" si="8"/>
        <v>1234</v>
      </c>
      <c r="AI24" s="61">
        <f t="shared" si="9"/>
        <v>225.88321435108915</v>
      </c>
      <c r="AJ24" s="62"/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6631397</v>
      </c>
      <c r="AQ24" s="166">
        <f t="shared" si="1"/>
        <v>0</v>
      </c>
      <c r="AR24" s="65">
        <v>0.94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10</v>
      </c>
      <c r="E25" s="46">
        <f t="shared" si="2"/>
        <v>7.042253521126761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127</v>
      </c>
      <c r="P25" s="52">
        <v>137</v>
      </c>
      <c r="Q25" s="53">
        <v>3368521</v>
      </c>
      <c r="R25" s="53">
        <f t="shared" si="0"/>
        <v>5776</v>
      </c>
      <c r="S25" s="54">
        <f t="shared" si="5"/>
        <v>138.624</v>
      </c>
      <c r="T25" s="54">
        <f t="shared" si="6"/>
        <v>5.7759999999999998</v>
      </c>
      <c r="U25" s="55">
        <v>7.3</v>
      </c>
      <c r="V25" s="55">
        <f t="shared" si="7"/>
        <v>7.3</v>
      </c>
      <c r="W25" s="174" t="s">
        <v>146</v>
      </c>
      <c r="X25" s="166">
        <v>0</v>
      </c>
      <c r="Y25" s="166">
        <v>976</v>
      </c>
      <c r="Z25" s="166">
        <v>1164</v>
      </c>
      <c r="AA25" s="166">
        <v>1185</v>
      </c>
      <c r="AB25" s="166">
        <v>1169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30193748</v>
      </c>
      <c r="AH25" s="60">
        <f t="shared" si="8"/>
        <v>1286</v>
      </c>
      <c r="AI25" s="61">
        <f t="shared" si="9"/>
        <v>222.64542936288089</v>
      </c>
      <c r="AJ25" s="62"/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6631397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7</v>
      </c>
      <c r="E26" s="46">
        <f t="shared" si="2"/>
        <v>4.9295774647887329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129</v>
      </c>
      <c r="P26" s="52">
        <v>130</v>
      </c>
      <c r="Q26" s="53">
        <v>3373773</v>
      </c>
      <c r="R26" s="53">
        <f t="shared" si="0"/>
        <v>5252</v>
      </c>
      <c r="S26" s="54">
        <f t="shared" si="5"/>
        <v>126.048</v>
      </c>
      <c r="T26" s="54">
        <f t="shared" si="6"/>
        <v>5.2519999999999998</v>
      </c>
      <c r="U26" s="55">
        <v>7.1</v>
      </c>
      <c r="V26" s="55">
        <f t="shared" si="7"/>
        <v>7.1</v>
      </c>
      <c r="W26" s="174" t="s">
        <v>146</v>
      </c>
      <c r="X26" s="166">
        <v>0</v>
      </c>
      <c r="Y26" s="166">
        <v>1009</v>
      </c>
      <c r="Z26" s="166">
        <v>1176</v>
      </c>
      <c r="AA26" s="166">
        <v>1185</v>
      </c>
      <c r="AB26" s="166">
        <v>1180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30194960</v>
      </c>
      <c r="AH26" s="60">
        <f t="shared" si="8"/>
        <v>1212</v>
      </c>
      <c r="AI26" s="61">
        <f t="shared" si="9"/>
        <v>230.76923076923077</v>
      </c>
      <c r="AJ26" s="62"/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6631397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7</v>
      </c>
      <c r="E27" s="46">
        <f t="shared" si="2"/>
        <v>4.9295774647887329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132</v>
      </c>
      <c r="P27" s="52">
        <v>133</v>
      </c>
      <c r="Q27" s="53">
        <v>3379359</v>
      </c>
      <c r="R27" s="53">
        <f t="shared" si="0"/>
        <v>5586</v>
      </c>
      <c r="S27" s="54">
        <f t="shared" si="5"/>
        <v>134.06399999999999</v>
      </c>
      <c r="T27" s="54">
        <f t="shared" si="6"/>
        <v>5.5860000000000003</v>
      </c>
      <c r="U27" s="55">
        <v>6.8</v>
      </c>
      <c r="V27" s="55">
        <f t="shared" si="7"/>
        <v>6.8</v>
      </c>
      <c r="W27" s="174" t="s">
        <v>145</v>
      </c>
      <c r="X27" s="166">
        <v>0</v>
      </c>
      <c r="Y27" s="166">
        <v>1006</v>
      </c>
      <c r="Z27" s="166">
        <v>1176</v>
      </c>
      <c r="AA27" s="166">
        <v>1185</v>
      </c>
      <c r="AB27" s="166">
        <v>1180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30196232</v>
      </c>
      <c r="AH27" s="60">
        <f t="shared" si="8"/>
        <v>1272</v>
      </c>
      <c r="AI27" s="61">
        <f t="shared" si="9"/>
        <v>227.71213748657357</v>
      </c>
      <c r="AJ27" s="62"/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6631397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14</v>
      </c>
      <c r="E28" s="46">
        <f t="shared" si="2"/>
        <v>9.8591549295774659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117</v>
      </c>
      <c r="P28" s="52">
        <v>134</v>
      </c>
      <c r="Q28" s="53">
        <v>3384917</v>
      </c>
      <c r="R28" s="53">
        <f t="shared" si="0"/>
        <v>5558</v>
      </c>
      <c r="S28" s="54">
        <f t="shared" si="5"/>
        <v>133.392</v>
      </c>
      <c r="T28" s="54">
        <f t="shared" si="6"/>
        <v>5.5579999999999998</v>
      </c>
      <c r="U28" s="55">
        <v>6.1</v>
      </c>
      <c r="V28" s="55">
        <f t="shared" si="7"/>
        <v>6.1</v>
      </c>
      <c r="W28" s="174" t="s">
        <v>145</v>
      </c>
      <c r="X28" s="166">
        <v>0</v>
      </c>
      <c r="Y28" s="166">
        <v>1116</v>
      </c>
      <c r="Z28" s="166">
        <v>1196</v>
      </c>
      <c r="AA28" s="166">
        <v>0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30197352</v>
      </c>
      <c r="AH28" s="60">
        <f t="shared" si="8"/>
        <v>1120</v>
      </c>
      <c r="AI28" s="61">
        <f t="shared" si="9"/>
        <v>201.51133501259446</v>
      </c>
      <c r="AJ28" s="62"/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6631397</v>
      </c>
      <c r="AQ28" s="166">
        <f t="shared" si="1"/>
        <v>0</v>
      </c>
      <c r="AR28" s="65">
        <v>0.98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13</v>
      </c>
      <c r="E29" s="46">
        <f t="shared" si="2"/>
        <v>9.1549295774647899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115</v>
      </c>
      <c r="P29" s="52">
        <v>128</v>
      </c>
      <c r="Q29" s="53">
        <v>3390420</v>
      </c>
      <c r="R29" s="53">
        <f t="shared" si="0"/>
        <v>5503</v>
      </c>
      <c r="S29" s="54">
        <f t="shared" si="5"/>
        <v>132.072</v>
      </c>
      <c r="T29" s="54">
        <f t="shared" si="6"/>
        <v>5.5030000000000001</v>
      </c>
      <c r="U29" s="55">
        <v>3.3</v>
      </c>
      <c r="V29" s="55">
        <f t="shared" si="7"/>
        <v>3.3</v>
      </c>
      <c r="W29" s="174" t="s">
        <v>145</v>
      </c>
      <c r="X29" s="166">
        <v>0</v>
      </c>
      <c r="Y29" s="166">
        <v>1107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30198430</v>
      </c>
      <c r="AH29" s="60">
        <f t="shared" si="8"/>
        <v>1078</v>
      </c>
      <c r="AI29" s="61">
        <f t="shared" si="9"/>
        <v>195.89314919135018</v>
      </c>
      <c r="AJ29" s="62"/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6631397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11</v>
      </c>
      <c r="E30" s="46">
        <f t="shared" si="2"/>
        <v>7.746478873239437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115</v>
      </c>
      <c r="P30" s="52">
        <v>128</v>
      </c>
      <c r="Q30" s="53">
        <v>3395817</v>
      </c>
      <c r="R30" s="53">
        <f t="shared" si="0"/>
        <v>5397</v>
      </c>
      <c r="S30" s="54">
        <f t="shared" si="5"/>
        <v>129.52799999999999</v>
      </c>
      <c r="T30" s="54">
        <f t="shared" si="6"/>
        <v>5.3970000000000002</v>
      </c>
      <c r="U30" s="55">
        <v>4.5999999999999996</v>
      </c>
      <c r="V30" s="55">
        <f t="shared" si="7"/>
        <v>4.5999999999999996</v>
      </c>
      <c r="W30" s="174" t="s">
        <v>145</v>
      </c>
      <c r="X30" s="166">
        <v>0</v>
      </c>
      <c r="Y30" s="166">
        <v>1055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30199498</v>
      </c>
      <c r="AH30" s="60">
        <f t="shared" si="8"/>
        <v>1068</v>
      </c>
      <c r="AI30" s="61">
        <f t="shared" si="9"/>
        <v>197.887715397443</v>
      </c>
      <c r="AJ30" s="62"/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6631397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11</v>
      </c>
      <c r="E31" s="46">
        <f>D31/1.42</f>
        <v>7.746478873239437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119</v>
      </c>
      <c r="P31" s="52">
        <v>127</v>
      </c>
      <c r="Q31" s="53">
        <v>3401193</v>
      </c>
      <c r="R31" s="53">
        <f t="shared" si="0"/>
        <v>5376</v>
      </c>
      <c r="S31" s="54">
        <f t="shared" si="5"/>
        <v>129.024</v>
      </c>
      <c r="T31" s="54">
        <f t="shared" si="6"/>
        <v>5.3760000000000003</v>
      </c>
      <c r="U31" s="55">
        <v>3.9</v>
      </c>
      <c r="V31" s="55">
        <f t="shared" si="7"/>
        <v>3.9</v>
      </c>
      <c r="W31" s="174" t="s">
        <v>145</v>
      </c>
      <c r="X31" s="166">
        <v>0</v>
      </c>
      <c r="Y31" s="166">
        <v>1020</v>
      </c>
      <c r="Z31" s="166">
        <v>0</v>
      </c>
      <c r="AA31" s="166">
        <v>1185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30200564</v>
      </c>
      <c r="AH31" s="60">
        <f t="shared" si="8"/>
        <v>1066</v>
      </c>
      <c r="AI31" s="61">
        <f t="shared" si="9"/>
        <v>198.28869047619045</v>
      </c>
      <c r="AJ31" s="62"/>
      <c r="AK31" s="62">
        <v>1</v>
      </c>
      <c r="AL31" s="62">
        <v>0</v>
      </c>
      <c r="AM31" s="62">
        <v>1</v>
      </c>
      <c r="AN31" s="62">
        <v>1</v>
      </c>
      <c r="AO31" s="62">
        <v>0</v>
      </c>
      <c r="AP31" s="166">
        <v>6631397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14</v>
      </c>
      <c r="E32" s="46">
        <f t="shared" si="2"/>
        <v>9.8591549295774659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119</v>
      </c>
      <c r="P32" s="52">
        <v>121</v>
      </c>
      <c r="Q32" s="52">
        <v>3406353</v>
      </c>
      <c r="R32" s="53">
        <f t="shared" si="0"/>
        <v>5160</v>
      </c>
      <c r="S32" s="54">
        <f t="shared" si="5"/>
        <v>123.84</v>
      </c>
      <c r="T32" s="54">
        <f t="shared" si="6"/>
        <v>5.16</v>
      </c>
      <c r="U32" s="55">
        <v>3.5</v>
      </c>
      <c r="V32" s="55">
        <f t="shared" si="7"/>
        <v>3.5</v>
      </c>
      <c r="W32" s="174" t="s">
        <v>145</v>
      </c>
      <c r="X32" s="166">
        <v>0</v>
      </c>
      <c r="Y32" s="166">
        <v>975</v>
      </c>
      <c r="Z32" s="166">
        <v>0</v>
      </c>
      <c r="AA32" s="166">
        <v>1185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30201590</v>
      </c>
      <c r="AH32" s="60">
        <f t="shared" si="8"/>
        <v>1026</v>
      </c>
      <c r="AI32" s="61">
        <f t="shared" si="9"/>
        <v>198.83720930232559</v>
      </c>
      <c r="AJ32" s="62"/>
      <c r="AK32" s="62">
        <v>1</v>
      </c>
      <c r="AL32" s="62">
        <v>0</v>
      </c>
      <c r="AM32" s="62">
        <v>1</v>
      </c>
      <c r="AN32" s="62">
        <v>1</v>
      </c>
      <c r="AO32" s="62">
        <v>0</v>
      </c>
      <c r="AP32" s="166">
        <v>6631397</v>
      </c>
      <c r="AQ32" s="166">
        <f t="shared" si="1"/>
        <v>0</v>
      </c>
      <c r="AR32" s="262">
        <v>1.03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11</v>
      </c>
      <c r="E33" s="46">
        <f t="shared" si="2"/>
        <v>7.746478873239437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117</v>
      </c>
      <c r="P33" s="52">
        <v>99</v>
      </c>
      <c r="Q33" s="52">
        <v>3410663</v>
      </c>
      <c r="R33" s="53">
        <f t="shared" si="0"/>
        <v>4310</v>
      </c>
      <c r="S33" s="54">
        <f t="shared" si="5"/>
        <v>103.44</v>
      </c>
      <c r="T33" s="54">
        <f t="shared" si="6"/>
        <v>4.3099999999999996</v>
      </c>
      <c r="U33" s="55">
        <v>4</v>
      </c>
      <c r="V33" s="55">
        <f t="shared" si="7"/>
        <v>4</v>
      </c>
      <c r="W33" s="174" t="s">
        <v>136</v>
      </c>
      <c r="X33" s="166">
        <v>0</v>
      </c>
      <c r="Y33" s="166">
        <v>0</v>
      </c>
      <c r="Z33" s="166">
        <v>995</v>
      </c>
      <c r="AA33" s="166">
        <v>1185</v>
      </c>
      <c r="AB33" s="166">
        <v>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30202346</v>
      </c>
      <c r="AH33" s="60">
        <f t="shared" si="8"/>
        <v>756</v>
      </c>
      <c r="AI33" s="61">
        <f t="shared" si="9"/>
        <v>175.40603248259862</v>
      </c>
      <c r="AJ33" s="62"/>
      <c r="AK33" s="62">
        <v>0</v>
      </c>
      <c r="AL33" s="62">
        <v>1</v>
      </c>
      <c r="AM33" s="62">
        <v>1</v>
      </c>
      <c r="AN33" s="62">
        <v>0</v>
      </c>
      <c r="AO33" s="62">
        <v>0.25</v>
      </c>
      <c r="AP33" s="166">
        <v>6631863</v>
      </c>
      <c r="AQ33" s="166">
        <f t="shared" si="1"/>
        <v>466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14</v>
      </c>
      <c r="E34" s="46">
        <f t="shared" si="2"/>
        <v>9.8591549295774659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112</v>
      </c>
      <c r="P34" s="52">
        <v>97</v>
      </c>
      <c r="Q34" s="52">
        <v>3414732</v>
      </c>
      <c r="R34" s="53">
        <f t="shared" si="0"/>
        <v>4069</v>
      </c>
      <c r="S34" s="54">
        <f t="shared" si="5"/>
        <v>97.656000000000006</v>
      </c>
      <c r="T34" s="54">
        <f t="shared" si="6"/>
        <v>4.069</v>
      </c>
      <c r="U34" s="55">
        <v>4.7</v>
      </c>
      <c r="V34" s="55">
        <f t="shared" si="7"/>
        <v>4.7</v>
      </c>
      <c r="W34" s="174" t="s">
        <v>136</v>
      </c>
      <c r="X34" s="166">
        <v>0</v>
      </c>
      <c r="Y34" s="166">
        <v>0</v>
      </c>
      <c r="Z34" s="166">
        <v>956</v>
      </c>
      <c r="AA34" s="166">
        <v>1185</v>
      </c>
      <c r="AB34" s="166">
        <v>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30203058</v>
      </c>
      <c r="AH34" s="60">
        <f t="shared" si="8"/>
        <v>712</v>
      </c>
      <c r="AI34" s="61">
        <f t="shared" si="9"/>
        <v>174.98156795281398</v>
      </c>
      <c r="AJ34" s="62"/>
      <c r="AK34" s="62">
        <v>0</v>
      </c>
      <c r="AL34" s="62">
        <v>1</v>
      </c>
      <c r="AM34" s="62">
        <v>1</v>
      </c>
      <c r="AN34" s="62">
        <v>0</v>
      </c>
      <c r="AO34" s="62">
        <v>0.25</v>
      </c>
      <c r="AP34" s="166">
        <v>6632437</v>
      </c>
      <c r="AQ34" s="166">
        <f t="shared" si="1"/>
        <v>574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125.625</v>
      </c>
      <c r="Q35" s="84">
        <f>Q34-Q10</f>
        <v>124167</v>
      </c>
      <c r="R35" s="85">
        <f>SUM(R11:R34)</f>
        <v>124167</v>
      </c>
      <c r="S35" s="86">
        <f>AVERAGE(S11:S34)</f>
        <v>124.16699999999999</v>
      </c>
      <c r="T35" s="86">
        <f>SUM(T11:T34)</f>
        <v>124.16699999999999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25019</v>
      </c>
      <c r="AH35" s="92">
        <f>SUM(AH11:AH34)</f>
        <v>25019</v>
      </c>
      <c r="AI35" s="93">
        <f>$AH$35/$T35</f>
        <v>201.49476108788971</v>
      </c>
      <c r="AJ35" s="90"/>
      <c r="AK35" s="94"/>
      <c r="AL35" s="94"/>
      <c r="AM35" s="94"/>
      <c r="AN35" s="95"/>
      <c r="AO35" s="96"/>
      <c r="AP35" s="97">
        <f>AP34-AP10</f>
        <v>5963</v>
      </c>
      <c r="AQ35" s="98">
        <f>SUM(AQ11:AQ34)</f>
        <v>5963</v>
      </c>
      <c r="AR35" s="99">
        <f>AVERAGE(AR11:AR34)</f>
        <v>0.95500000000000007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205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76" t="s">
        <v>128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83" t="s">
        <v>208</v>
      </c>
      <c r="C44" s="236"/>
      <c r="D44" s="236"/>
      <c r="E44" s="236"/>
      <c r="F44" s="236"/>
      <c r="G44" s="236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248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76" t="s">
        <v>249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251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4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3" t="s">
        <v>151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4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4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235" t="s">
        <v>252</v>
      </c>
      <c r="C53" s="236"/>
      <c r="D53" s="236"/>
      <c r="E53" s="236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235" t="s">
        <v>253</v>
      </c>
      <c r="C54" s="236"/>
      <c r="D54" s="236"/>
      <c r="E54" s="236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83" t="s">
        <v>254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76" t="s">
        <v>153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3" t="s">
        <v>132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 t="s">
        <v>133</v>
      </c>
      <c r="C58" s="180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80" t="s">
        <v>255</v>
      </c>
      <c r="C59" s="180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80" t="s">
        <v>256</v>
      </c>
      <c r="C60" s="180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80" t="s">
        <v>134</v>
      </c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8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84"/>
      <c r="V65" s="184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28"/>
      <c r="V66" s="128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67"/>
      <c r="AW69" s="162"/>
      <c r="AX69" s="162"/>
      <c r="AY69" s="162"/>
    </row>
    <row r="70" spans="2:51" x14ac:dyDescent="0.35">
      <c r="B70" s="160"/>
      <c r="C70" s="173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31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60"/>
      <c r="C71" s="173"/>
      <c r="D71" s="125"/>
      <c r="E71" s="125"/>
      <c r="F71" s="177"/>
      <c r="G71" s="125"/>
      <c r="H71" s="125"/>
      <c r="I71" s="125"/>
      <c r="J71" s="178"/>
      <c r="K71" s="178"/>
      <c r="L71" s="178"/>
      <c r="M71" s="178"/>
      <c r="N71" s="178"/>
      <c r="O71" s="178"/>
      <c r="P71" s="178"/>
      <c r="Q71" s="178"/>
      <c r="R71" s="178"/>
      <c r="S71" s="131"/>
      <c r="T71" s="131"/>
      <c r="U71" s="131"/>
      <c r="V71" s="131"/>
      <c r="W71" s="131"/>
      <c r="X71" s="131"/>
      <c r="Y71" s="131"/>
      <c r="Z71" s="130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67"/>
      <c r="AW71" s="162"/>
      <c r="AX71" s="162"/>
      <c r="AY71" s="162"/>
    </row>
    <row r="72" spans="2:51" x14ac:dyDescent="0.35">
      <c r="B72" s="160"/>
      <c r="C72" s="176"/>
      <c r="D72" s="125"/>
      <c r="E72" s="125"/>
      <c r="F72" s="125"/>
      <c r="G72" s="125"/>
      <c r="H72" s="125"/>
      <c r="I72" s="125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0"/>
      <c r="X72" s="130"/>
      <c r="Y72" s="130"/>
      <c r="Z72" s="168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67"/>
      <c r="AW72" s="162"/>
      <c r="AX72" s="162"/>
      <c r="AY72" s="162"/>
    </row>
    <row r="73" spans="2:51" x14ac:dyDescent="0.35">
      <c r="B73" s="160"/>
      <c r="C73" s="176"/>
      <c r="D73" s="177"/>
      <c r="E73" s="177"/>
      <c r="F73" s="125"/>
      <c r="G73" s="177"/>
      <c r="H73" s="177"/>
      <c r="I73" s="177"/>
      <c r="J73" s="131"/>
      <c r="K73" s="131"/>
      <c r="L73" s="131"/>
      <c r="M73" s="131"/>
      <c r="N73" s="131"/>
      <c r="O73" s="131"/>
      <c r="P73" s="131"/>
      <c r="Q73" s="131"/>
      <c r="R73" s="131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7"/>
      <c r="AW73" s="162"/>
      <c r="AX73" s="162"/>
      <c r="AY73" s="162"/>
    </row>
    <row r="74" spans="2:51" x14ac:dyDescent="0.35">
      <c r="B74" s="160"/>
      <c r="C74" s="180"/>
      <c r="D74" s="177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67"/>
      <c r="AW74" s="162"/>
      <c r="AX74" s="162"/>
      <c r="AY74" s="162"/>
    </row>
    <row r="75" spans="2:51" x14ac:dyDescent="0.35">
      <c r="B75" s="160"/>
      <c r="C75" s="180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67"/>
      <c r="AW75" s="162"/>
      <c r="AX75" s="162"/>
      <c r="AY75" s="162"/>
    </row>
    <row r="76" spans="2:51" x14ac:dyDescent="0.35">
      <c r="B76" s="127"/>
      <c r="C76" s="131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67"/>
      <c r="AW76" s="162"/>
      <c r="AX76" s="162"/>
      <c r="AY76" s="162"/>
    </row>
    <row r="77" spans="2:51" x14ac:dyDescent="0.35">
      <c r="B77" s="127"/>
      <c r="C77" s="176"/>
      <c r="D77" s="131"/>
      <c r="E77" s="131"/>
      <c r="F77" s="177"/>
      <c r="G77" s="131"/>
      <c r="H77" s="131"/>
      <c r="I77" s="131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67"/>
      <c r="AW77" s="162"/>
      <c r="AX77" s="162"/>
      <c r="AY77" s="162"/>
    </row>
    <row r="78" spans="2:51" x14ac:dyDescent="0.35">
      <c r="B78" s="127"/>
      <c r="C78" s="180"/>
      <c r="D78" s="131"/>
      <c r="E78" s="131"/>
      <c r="F78" s="131"/>
      <c r="G78" s="131"/>
      <c r="H78" s="131"/>
      <c r="I78" s="131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U78" s="162"/>
      <c r="AV78" s="167"/>
      <c r="AW78" s="162"/>
      <c r="AX78" s="162"/>
      <c r="AY78" s="162"/>
    </row>
    <row r="79" spans="2:51" x14ac:dyDescent="0.35">
      <c r="B79" s="127"/>
      <c r="C79" s="176"/>
      <c r="D79" s="177"/>
      <c r="E79" s="177"/>
      <c r="F79" s="131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U79" s="162"/>
      <c r="AV79" s="167"/>
      <c r="AW79" s="162"/>
      <c r="AX79" s="162"/>
      <c r="AY79" s="162"/>
    </row>
    <row r="80" spans="2:51" x14ac:dyDescent="0.35">
      <c r="B80" s="127"/>
      <c r="C80" s="183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V80" s="167"/>
      <c r="AW80" s="162"/>
      <c r="AX80" s="162"/>
      <c r="AY80" s="162"/>
    </row>
    <row r="81" spans="2:51" x14ac:dyDescent="0.35">
      <c r="B81" s="131"/>
      <c r="C81" s="183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U81" s="162"/>
      <c r="AW81" s="162"/>
      <c r="AX81" s="162"/>
      <c r="AY81" s="162"/>
    </row>
    <row r="82" spans="2:51" x14ac:dyDescent="0.35">
      <c r="B82" s="131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U82" s="162"/>
      <c r="AW82" s="162"/>
      <c r="AX82" s="162"/>
      <c r="AY82" s="162"/>
    </row>
    <row r="83" spans="2:51" x14ac:dyDescent="0.35">
      <c r="B83" s="127"/>
      <c r="C83" s="180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W83" s="162"/>
      <c r="AX83" s="162"/>
      <c r="AY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81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U84" s="162"/>
      <c r="AW84" s="162"/>
      <c r="AX84" s="162"/>
      <c r="AY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U85" s="162"/>
      <c r="AW85" s="162"/>
      <c r="AX85" s="162"/>
      <c r="AY85" s="162"/>
    </row>
    <row r="86" spans="2:51" x14ac:dyDescent="0.35">
      <c r="B86" s="127"/>
      <c r="C86" s="131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82"/>
      <c r="T86" s="133"/>
      <c r="U86" s="133"/>
      <c r="V86" s="134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U86" s="162"/>
      <c r="AV86" s="131"/>
      <c r="AW86" s="162"/>
      <c r="AX86" s="162"/>
      <c r="AY86" s="162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81"/>
      <c r="K87" s="181"/>
      <c r="L87" s="178"/>
      <c r="M87" s="178"/>
      <c r="N87" s="178"/>
      <c r="O87" s="178"/>
      <c r="P87" s="178"/>
      <c r="Q87" s="178"/>
      <c r="R87" s="181"/>
      <c r="S87" s="182"/>
      <c r="T87" s="133"/>
      <c r="U87" s="133"/>
      <c r="V87" s="134"/>
      <c r="W87" s="168"/>
      <c r="X87" s="168"/>
      <c r="Y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T87" s="162"/>
      <c r="AU87" s="162"/>
      <c r="AV87" s="130"/>
      <c r="AW87" s="162"/>
      <c r="AX87" s="162"/>
      <c r="AY87" s="162"/>
    </row>
    <row r="88" spans="2:51" x14ac:dyDescent="0.35">
      <c r="B88" s="127"/>
      <c r="C88" s="180"/>
      <c r="D88" s="177"/>
      <c r="E88" s="177"/>
      <c r="F88" s="177"/>
      <c r="G88" s="177"/>
      <c r="H88" s="177"/>
      <c r="I88" s="177"/>
      <c r="J88" s="181"/>
      <c r="K88" s="181"/>
      <c r="L88" s="178"/>
      <c r="M88" s="178"/>
      <c r="N88" s="178"/>
      <c r="O88" s="178"/>
      <c r="P88" s="178"/>
      <c r="Q88" s="178"/>
      <c r="R88" s="181"/>
      <c r="AS88" s="171"/>
      <c r="AT88" s="162"/>
      <c r="AU88" s="162"/>
      <c r="AW88" s="162"/>
      <c r="AX88" s="162"/>
      <c r="AY88" s="162"/>
    </row>
    <row r="89" spans="2:51" x14ac:dyDescent="0.35">
      <c r="B89" s="127"/>
      <c r="C89" s="173"/>
      <c r="D89" s="180"/>
      <c r="E89" s="180"/>
      <c r="F89" s="177"/>
      <c r="G89" s="180"/>
      <c r="H89" s="180"/>
      <c r="I89" s="180"/>
      <c r="AS89" s="171"/>
      <c r="AT89" s="162"/>
      <c r="AU89" s="162"/>
      <c r="AW89" s="162"/>
      <c r="AX89" s="162"/>
      <c r="AY89" s="162"/>
    </row>
    <row r="90" spans="2:51" x14ac:dyDescent="0.35">
      <c r="B90" s="127"/>
      <c r="C90" s="173"/>
      <c r="D90" s="177"/>
      <c r="E90" s="177"/>
      <c r="F90" s="180"/>
      <c r="G90" s="177"/>
      <c r="H90" s="177"/>
      <c r="I90" s="177"/>
      <c r="AS90" s="171"/>
      <c r="AT90" s="162"/>
      <c r="AU90" s="162"/>
      <c r="AW90" s="162"/>
      <c r="AX90" s="162"/>
      <c r="AY90" s="162"/>
    </row>
    <row r="91" spans="2:51" x14ac:dyDescent="0.35">
      <c r="B91" s="127"/>
      <c r="C91" s="173"/>
      <c r="D91" s="177"/>
      <c r="E91" s="177"/>
      <c r="F91" s="177"/>
      <c r="G91" s="177"/>
      <c r="H91" s="177"/>
      <c r="I91" s="177"/>
      <c r="AS91" s="171"/>
      <c r="AT91" s="162"/>
      <c r="AU91" s="162"/>
      <c r="AW91" s="162"/>
      <c r="AX91" s="162"/>
      <c r="AY91" s="162"/>
    </row>
    <row r="92" spans="2:51" x14ac:dyDescent="0.35">
      <c r="B92" s="127"/>
      <c r="C92" s="173"/>
      <c r="D92" s="180"/>
      <c r="E92" s="180"/>
      <c r="F92" s="177"/>
      <c r="G92" s="180"/>
      <c r="H92" s="180"/>
      <c r="I92" s="180"/>
      <c r="AS92" s="171"/>
      <c r="AT92" s="162"/>
      <c r="AU92" s="162"/>
      <c r="AW92" s="162"/>
      <c r="AX92" s="162"/>
      <c r="AY92" s="162"/>
    </row>
    <row r="93" spans="2:51" x14ac:dyDescent="0.35">
      <c r="B93" s="127"/>
      <c r="D93" s="180"/>
      <c r="E93" s="180"/>
      <c r="F93" s="180"/>
      <c r="G93" s="180"/>
      <c r="H93" s="180"/>
      <c r="I93" s="180"/>
      <c r="AS93" s="171"/>
      <c r="AT93" s="162"/>
      <c r="AU93" s="162"/>
      <c r="AV93" s="162"/>
      <c r="AW93" s="162"/>
      <c r="AX93" s="162"/>
      <c r="AY93" s="162"/>
    </row>
    <row r="94" spans="2:51" x14ac:dyDescent="0.35">
      <c r="B94" s="127"/>
      <c r="F94" s="180"/>
      <c r="AS94" s="171"/>
      <c r="AT94" s="162"/>
      <c r="AU94" s="162"/>
      <c r="AV94" s="162"/>
      <c r="AW94" s="162"/>
      <c r="AX94" s="162"/>
      <c r="AY94" s="162"/>
    </row>
    <row r="95" spans="2:51" x14ac:dyDescent="0.35">
      <c r="B95" s="127"/>
      <c r="AS95" s="171"/>
      <c r="AT95" s="162"/>
      <c r="AU95" s="162"/>
      <c r="AV95" s="162"/>
      <c r="AW95" s="162"/>
      <c r="AX95" s="162"/>
      <c r="AY95" s="162"/>
    </row>
    <row r="96" spans="2:51" x14ac:dyDescent="0.35">
      <c r="B96" s="127"/>
      <c r="AS96" s="171"/>
      <c r="AT96" s="162"/>
      <c r="AU96" s="162"/>
      <c r="AV96" s="162"/>
      <c r="AW96" s="162"/>
      <c r="AX96" s="162"/>
      <c r="AY96" s="162"/>
    </row>
    <row r="97" spans="2:51" x14ac:dyDescent="0.35">
      <c r="B97" s="127"/>
      <c r="AS97" s="171"/>
      <c r="AT97" s="162"/>
      <c r="AU97" s="162"/>
      <c r="AV97" s="162"/>
      <c r="AW97" s="162"/>
      <c r="AX97" s="162"/>
      <c r="AY97" s="162"/>
    </row>
    <row r="98" spans="2:51" x14ac:dyDescent="0.35">
      <c r="AS98" s="171"/>
      <c r="AT98" s="162"/>
      <c r="AU98" s="162"/>
      <c r="AV98" s="162"/>
      <c r="AW98" s="162"/>
      <c r="AX98" s="162"/>
      <c r="AY98" s="162"/>
    </row>
    <row r="99" spans="2:51" x14ac:dyDescent="0.35">
      <c r="AV99" s="162"/>
      <c r="AW99" s="162"/>
      <c r="AX99" s="162"/>
      <c r="AY99" s="162"/>
    </row>
    <row r="100" spans="2:51" x14ac:dyDescent="0.35">
      <c r="AV100" s="162"/>
      <c r="AW100" s="162"/>
      <c r="AX100" s="162"/>
      <c r="AY100" s="162"/>
    </row>
    <row r="101" spans="2:51" x14ac:dyDescent="0.35">
      <c r="AV101" s="162"/>
      <c r="AW101" s="162"/>
      <c r="AX101" s="162"/>
      <c r="AY101" s="162"/>
    </row>
    <row r="102" spans="2:51" x14ac:dyDescent="0.35">
      <c r="AV102" s="162"/>
      <c r="AW102" s="162"/>
      <c r="AX102" s="162"/>
      <c r="AY102" s="162"/>
    </row>
    <row r="103" spans="2:51" x14ac:dyDescent="0.35">
      <c r="AV103" s="162"/>
      <c r="AW103" s="162"/>
      <c r="AX103" s="162"/>
      <c r="AY103" s="162"/>
    </row>
    <row r="104" spans="2:51" x14ac:dyDescent="0.35">
      <c r="AV104" s="162"/>
      <c r="AW104" s="162"/>
      <c r="AX104" s="162"/>
      <c r="AY104" s="162"/>
    </row>
    <row r="105" spans="2:51" x14ac:dyDescent="0.35">
      <c r="AV105" s="162"/>
      <c r="AW105" s="162"/>
      <c r="AX105" s="162"/>
      <c r="AY105" s="162"/>
    </row>
    <row r="106" spans="2:51" x14ac:dyDescent="0.35">
      <c r="AV106" s="162"/>
      <c r="AW106" s="162"/>
      <c r="AX106" s="162"/>
      <c r="AY106" s="162"/>
    </row>
    <row r="107" spans="2:51" x14ac:dyDescent="0.35">
      <c r="AV107" s="162"/>
      <c r="AW107" s="162"/>
      <c r="AX107" s="162"/>
      <c r="AY107" s="162"/>
    </row>
    <row r="108" spans="2:51" x14ac:dyDescent="0.35">
      <c r="AV108" s="162"/>
      <c r="AW108" s="162"/>
      <c r="AX108" s="162"/>
      <c r="AY108" s="162"/>
    </row>
    <row r="109" spans="2:51" x14ac:dyDescent="0.35">
      <c r="AY109" s="162"/>
    </row>
    <row r="110" spans="2:51" x14ac:dyDescent="0.35">
      <c r="AY110" s="162"/>
    </row>
    <row r="111" spans="2:51" x14ac:dyDescent="0.35">
      <c r="AY111" s="162"/>
    </row>
    <row r="112" spans="2:51" x14ac:dyDescent="0.35">
      <c r="AS112" s="163"/>
      <c r="AT112" s="162"/>
      <c r="AU112" s="162"/>
      <c r="AV112" s="162"/>
      <c r="AW112" s="162"/>
      <c r="AX112" s="162"/>
      <c r="AY112" s="162"/>
    </row>
    <row r="113" spans="45:51" x14ac:dyDescent="0.35">
      <c r="AY113" s="162"/>
    </row>
    <row r="127" spans="45:51" x14ac:dyDescent="0.35">
      <c r="AS127" s="162"/>
      <c r="AT127" s="162"/>
      <c r="AU127" s="162"/>
      <c r="AV127" s="162"/>
      <c r="AW127" s="162"/>
      <c r="AX127" s="162"/>
      <c r="AY127" s="162"/>
    </row>
  </sheetData>
  <protectedRanges>
    <protectedRange sqref="B93:B97 N84:R86 C89:C92 J84:J85 J87:R88 S86:S87 S83:T85 D89:E90 D92:E93 F93:F94 F90:F91 G92:I93 G89:I90" name="Range2_6_1_1"/>
    <protectedRange sqref="K84:M85 J86:M86 E91 F92 G91:I91" name="Range2_2_2_1_1"/>
    <protectedRange sqref="D91" name="Range2_1_1_1_1_2_1_1"/>
    <protectedRange sqref="N71:R71 N74:R83 B83:B92 B63:B80 S73:T82 S62:T70 T45 T40:T42 T55:T61" name="Range2_12_5_1_1"/>
    <protectedRange sqref="N10 L10 L6 D6 D8 AD8 AF8 O8:U8 AJ8:AR8 AF10 AR11:AR34 N11:P11 L24:N31 E23:E34 G23:G34 R11:AG11 N32:U34 V12:V34 N12:N23 R12:U31 E11:G22 O12:P31 W12:W32 X12:AG34" name="Range1_16_3_1_1"/>
    <protectedRange sqref="I76 I79:I88 J74:M83 J71:M71 E84:E88 G84:H88 F85:F89" name="Range2_2_12_2_1_1"/>
    <protectedRange sqref="C86" name="Range2_2_1_10_3_1_1"/>
    <protectedRange sqref="L16:M23" name="Range1_1_1_1_10_1_1_1"/>
    <protectedRange sqref="L32:M34" name="Range1_1_10_1_1_1"/>
    <protectedRange sqref="D84:D88" name="Range2_1_1_1_1_11_2_1_1"/>
    <protectedRange sqref="K11:L15 K16:K34 I11:I15 I16:J24 I25:I34 J25" name="Range1_1_2_1_10_2_1_1"/>
    <protectedRange sqref="M11:M15" name="Range1_2_1_2_1_10_1_1_1"/>
    <protectedRange sqref="G76:H76 G79:H83 E76 E79:E83 F80:F84 F77" name="Range2_2_2_9_2_1_1"/>
    <protectedRange sqref="D76 D79:D83" name="Range2_1_1_1_1_1_9_2_1_1"/>
    <protectedRange sqref="Q10:Q31" name="Range1_17_1_1_1"/>
    <protectedRange sqref="AG10" name="Range1_18_1_1_1"/>
    <protectedRange sqref="C88 C79 C77" name="Range2_4_1_1_1"/>
    <protectedRange sqref="AS16:AS34" name="Range1_1_1_1"/>
    <protectedRange sqref="P3:U5" name="Range1_16_1_1_1_1"/>
    <protectedRange sqref="C87 C80:C85 C75 C78" name="Range2_1_3_1_1"/>
    <protectedRange sqref="H11:H34" name="Range1_1_1_1_1_1_1"/>
    <protectedRange sqref="B81:B82 J72:R73 D77:E78 F78:F79 G77:I78 Z70:Z71 S71:Y72 AA71:AU72" name="Range2_2_1_10_1_1_1_2"/>
    <protectedRange sqref="C76" name="Range2_2_1_10_2_1_1_1"/>
    <protectedRange sqref="N63:R70 G73:H73 D73:E73 F74" name="Range2_12_1_6_1_1"/>
    <protectedRange sqref="D67:E69 I67:I70 I73:I75 J63:M70 G74:H75 G67:H69 E74:E75 F75:F76 F68:F70" name="Range2_2_12_1_7_1_1"/>
    <protectedRange sqref="D74:D75" name="Range2_1_1_1_1_11_1_2_1_1"/>
    <protectedRange sqref="E70 G70:H70 F71" name="Range2_2_2_9_1_1_1_1"/>
    <protectedRange sqref="D70" name="Range2_1_1_1_1_1_9_1_1_1_1"/>
    <protectedRange sqref="C74 C69 C66 C63" name="Range2_1_1_2_1_1"/>
    <protectedRange sqref="C67 C64" name="Range2_1_4_1_1_1"/>
    <protectedRange sqref="C73" name="Range2_1_2_2_1_1"/>
    <protectedRange sqref="C72" name="Range2_3_2_1_1"/>
    <protectedRange sqref="D62:E66 F63:F67 G63:I66" name="Range2_2_12_1_1_1_1_1"/>
    <protectedRange sqref="C68 C65 C62" name="Range2_1_4_2_1_1_1"/>
    <protectedRange sqref="C70:C71" name="Range2_5_1_1_1"/>
    <protectedRange sqref="E71:E72 F72:F73 G71:I72" name="Range2_2_1_1_1_1"/>
    <protectedRange sqref="D71:D72" name="Range2_1_1_1_1_1_1_1_1"/>
    <protectedRange sqref="AS11:AS15" name="Range1_4_1_1_1_1"/>
    <protectedRange sqref="J11:J15 J26:J34" name="Range1_1_2_1_10_1_1_1_1"/>
    <protectedRange sqref="AV86:AV87" name="Range2_2_1_10_1_1_1_1_1"/>
    <protectedRange sqref="T43:T44" name="Range2_12_5_1_1_4"/>
    <protectedRange sqref="W33:W34" name="Range1_16_3_1_1_2_1"/>
    <protectedRange sqref="T46 T52:T54" name="Range2_12_5_1_1_2"/>
    <protectedRange sqref="I62" name="Range2_2_12_1_7_1_1_5"/>
    <protectedRange sqref="N62:R62" name="Range2_12_1_1_1_1_1_2"/>
    <protectedRange sqref="J62:M62" name="Range2_2_12_1_1_1_1_1_2"/>
    <protectedRange sqref="F62:H62" name="Range2_2_12_1_2_2_1_1_2"/>
    <protectedRange sqref="S40:S42 B40:B42" name="Range2_12_5_1_1_1"/>
    <protectedRange sqref="N40:R42" name="Range2_12_1_6_1_1_1"/>
    <protectedRange sqref="E40:M42 C42" name="Range2_2_12_1_7_1_1_1"/>
    <protectedRange sqref="C40:D40 D41:D42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B43:B45" name="Range2_12_5_1_1_1_2_2_1"/>
    <protectedRange sqref="B46" name="Range2_12_5_1_1_1_3_1_1"/>
    <protectedRange sqref="S43:S44" name="Range2_12_5_1_1_4_1"/>
    <protectedRange sqref="N43:R43" name="Range2_12_1_6_1_1_2_1"/>
    <protectedRange sqref="K43:M43" name="Range2_2_12_1_7_1_1_2_1"/>
    <protectedRange sqref="Q44:R44" name="Range2_12_1_5_1_1_1_1_1"/>
    <protectedRange sqref="N44:P44" name="Range2_12_1_2_2_1_1_1_1_1"/>
    <protectedRange sqref="K44:M44" name="Range2_2_12_1_4_2_1_1_1_1_1"/>
    <protectedRange sqref="G44:H44" name="Range2_2_12_1_3_1_1_1_1_1_4_1_1"/>
    <protectedRange sqref="C44:F44 I43:J43" name="Range2_2_12_1_7_1_1_3_1_1"/>
    <protectedRange sqref="I44:J44 H43" name="Range2_2_12_1_4_2_1_1_1_2_1_1"/>
    <protectedRange sqref="C43:G43" name="Range2_2_12_1_3_1_1_1_1_1_1_1_1"/>
    <protectedRange sqref="S45:S46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:H45" name="Range2_2_12_1_3_1_2_1_1_1_1_2_1"/>
    <protectedRange sqref="Q46:R46" name="Range2_12_1_6_1_1_1_2_2_1"/>
    <protectedRange sqref="N46:P46" name="Range2_12_1_2_3_1_1_1_2_2_1"/>
    <protectedRange sqref="J46:M46" name="Range2_2_12_1_4_3_1_1_1_3_2_1"/>
    <protectedRange sqref="D46:E46" name="Range2_2_12_1_3_1_2_1_1_1_2_1_2_1"/>
    <protectedRange sqref="I46" name="Range2_2_12_1_4_2_1_1_1_4_1_2_1_1_1"/>
    <protectedRange sqref="F46:H46" name="Range2_2_12_1_3_1_1_1_1_1_4_1_2_1_2_1"/>
    <protectedRange sqref="S52:S54" name="Range2_12_5_1_1_5_1"/>
    <protectedRange sqref="N52:R54" name="Range2_12_1_6_1_1_4_1_1"/>
    <protectedRange sqref="J52:M54" name="Range2_2_12_1_7_1_1_6_1_1"/>
    <protectedRange sqref="T49:T51" name="Range2_12_5_1_1_3"/>
    <protectedRange sqref="T47:T48" name="Range2_12_5_1_1_4_2"/>
    <protectedRange sqref="S47:S48" name="Range2_12_5_1_1_2_3"/>
    <protectedRange sqref="Q47:R48" name="Range2_12_1_6_1_1_1_2_2"/>
    <protectedRange sqref="N47:P48" name="Range2_12_1_2_3_1_1_1_2_2"/>
    <protectedRange sqref="J47:M48" name="Range2_2_12_1_4_3_1_1_1_3_2"/>
    <protectedRange sqref="D47:E48" name="Range2_2_12_1_3_1_2_1_1_1_2_1_2"/>
    <protectedRange sqref="I47:I48" name="Range2_2_12_1_4_2_1_1_1_4_1_2_1_1"/>
    <protectedRange sqref="F47:H48" name="Range2_2_12_1_3_1_1_1_1_1_4_1_2_1_2"/>
    <protectedRange sqref="S49:S51" name="Range2_12_4_1_1_1_4"/>
    <protectedRange sqref="Q49:R51" name="Range2_12_1_6_1_1_1_2_3"/>
    <protectedRange sqref="N49:P51" name="Range2_12_1_2_3_1_1_1_2_3"/>
    <protectedRange sqref="J49:M51" name="Range2_2_12_1_4_3_1_1_1_3_3"/>
    <protectedRange sqref="S61" name="Range2_12_5_1_1_5"/>
    <protectedRange sqref="S56:S60" name="Range2_12_2_1_1_1_2"/>
    <protectedRange sqref="S55" name="Range2_12_5_1_1_5_2"/>
    <protectedRange sqref="N61:R61" name="Range2_12_1_1_1_1_1_1_2_1"/>
    <protectedRange sqref="J61:M61" name="Range2_2_12_1_1_1_1_1_1_2_1"/>
    <protectedRange sqref="B62" name="Range2_12_5_1_1_2_2_1_3_1_2_1"/>
    <protectedRange sqref="N58:R60" name="Range2_12_1_1_1_1_1_1_1_1_1"/>
    <protectedRange sqref="J58:M60" name="Range2_2_12_1_1_1_1_1_1_1_1_1"/>
    <protectedRange sqref="N56:R57" name="Range2_12_1_6_1_1_4_1_1_1_1"/>
    <protectedRange sqref="J56:M57" name="Range2_2_12_1_7_1_1_6_1_1_1_1"/>
    <protectedRange sqref="Q55:R55" name="Range2_12_1_6_1_1_1_2_3_1_1_3"/>
    <protectedRange sqref="N55:P55" name="Range2_12_1_2_3_1_1_1_2_3_1_1_3"/>
    <protectedRange sqref="J55:M55" name="Range2_2_12_1_4_3_1_1_1_3_3_1_1_3"/>
    <protectedRange sqref="I55" name="Range2_2_12_1_4_3_1_1_1_5_1_1_1"/>
    <protectedRange sqref="G55:H55" name="Range2_2_12_1_3_1_2_1_1_1_2_1_1_1"/>
    <protectedRange sqref="D55:F55" name="Range2_2_12_1_3_1_2_1_1_1_3_1_1_1_1"/>
    <protectedRange sqref="D49:E50" name="Range2_2_12_1_3_1_2_1_1_1_2_1_2_2"/>
    <protectedRange sqref="I49:I50" name="Range2_2_12_1_4_2_1_1_1_4_1_2_1_1_2"/>
    <protectedRange sqref="F49:H50" name="Range2_2_12_1_3_1_1_1_1_1_4_1_2_1_2_2"/>
    <protectedRange sqref="I51:I54" name="Range2_2_12_1_4_3_1_1_1_2_1_2_1"/>
    <protectedRange sqref="G52:H54 D52:E54 D51:E51 G51:H51" name="Range2_2_12_1_3_1_2_1_1_1_2_1_3_1"/>
    <protectedRange sqref="F51:F54" name="Range2_2_12_1_3_1_2_1_1_1_1_1_2_1"/>
    <protectedRange sqref="C61" name="Range2_1_1_1_2_1_1_1_2_1_1"/>
    <protectedRange sqref="D61:E61" name="Range2_2_12_1_2_1_1_1_1_1_2_1_1"/>
    <protectedRange sqref="I61" name="Range2_2_12_1_7_1_1_1_1_1_1_1"/>
    <protectedRange sqref="G61:H61" name="Range2_2_12_1_2_2_1_1_1_1_1_1_1"/>
    <protectedRange sqref="C58:C60" name="Range2_1_1_1_2_1_1_1_1_1_1_1"/>
    <protectedRange sqref="F61 D58:E60" name="Range2_2_12_1_2_1_1_1_1_1_1_1_1_1"/>
    <protectedRange sqref="I58:I60" name="Range2_2_12_1_7_1_1_5_1_1_1_1_1_1"/>
    <protectedRange sqref="G58:H60" name="Range2_2_12_1_3_3_1_1_1_1_1_1_1_1_1"/>
    <protectedRange sqref="I57" name="Range2_2_12_1_4_3_1_1_1_5_1_1_1_1_1"/>
    <protectedRange sqref="D57:E57 G57:H57 F58:F60" name="Range2_2_12_1_3_1_2_1_1_1_2_1_1_1_1_1"/>
    <protectedRange sqref="F57" name="Range2_2_12_1_3_1_2_1_1_1_3_1_1_1_1_1_1"/>
    <protectedRange sqref="I56" name="Range2_2_12_1_7_1_1_5_2_1_1_1_1_1_1"/>
    <protectedRange sqref="D56:E56 G56:H56" name="Range2_2_12_1_3_3_1_1_1_2_1_1_1_1_1_1"/>
    <protectedRange sqref="F56" name="Range2_2_12_1_3_1_2_1_1_1_2_1_3_1_1_3_1"/>
    <protectedRange sqref="B49:B50" name="Range2_12_5_1_1_1_2_1_1_1_1_1"/>
    <protectedRange sqref="B51" name="Range2_12_5_1_1_2_2_2_1_1_1_1"/>
    <protectedRange sqref="B57" name="Range2_12_5_1_1_2_1_4_1_1_1_1_1"/>
    <protectedRange sqref="B55:B56 B58:B61" name="Range2_12_5_1_1_2_2_1_3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77" priority="9" operator="containsText" text="N/A">
      <formula>NOT(ISERROR(SEARCH("N/A",X11)))</formula>
    </cfRule>
    <cfRule type="cellIs" dxfId="376" priority="27" operator="equal">
      <formula>0</formula>
    </cfRule>
  </conditionalFormatting>
  <conditionalFormatting sqref="X11:AE34">
    <cfRule type="cellIs" dxfId="375" priority="26" operator="greaterThanOrEqual">
      <formula>1185</formula>
    </cfRule>
  </conditionalFormatting>
  <conditionalFormatting sqref="X11:AE34">
    <cfRule type="cellIs" dxfId="374" priority="25" operator="between">
      <formula>0.1</formula>
      <formula>1184</formula>
    </cfRule>
  </conditionalFormatting>
  <conditionalFormatting sqref="X8">
    <cfRule type="cellIs" dxfId="373" priority="24" operator="equal">
      <formula>0</formula>
    </cfRule>
  </conditionalFormatting>
  <conditionalFormatting sqref="X8">
    <cfRule type="cellIs" dxfId="372" priority="23" operator="greaterThan">
      <formula>1179</formula>
    </cfRule>
  </conditionalFormatting>
  <conditionalFormatting sqref="X8">
    <cfRule type="cellIs" dxfId="371" priority="22" operator="greaterThan">
      <formula>99</formula>
    </cfRule>
  </conditionalFormatting>
  <conditionalFormatting sqref="X8">
    <cfRule type="cellIs" dxfId="370" priority="21" operator="greaterThan">
      <formula>0.99</formula>
    </cfRule>
  </conditionalFormatting>
  <conditionalFormatting sqref="AB8">
    <cfRule type="cellIs" dxfId="369" priority="20" operator="equal">
      <formula>0</formula>
    </cfRule>
  </conditionalFormatting>
  <conditionalFormatting sqref="AB8">
    <cfRule type="cellIs" dxfId="368" priority="19" operator="greaterThan">
      <formula>1179</formula>
    </cfRule>
  </conditionalFormatting>
  <conditionalFormatting sqref="AB8">
    <cfRule type="cellIs" dxfId="367" priority="18" operator="greaterThan">
      <formula>99</formula>
    </cfRule>
  </conditionalFormatting>
  <conditionalFormatting sqref="AB8">
    <cfRule type="cellIs" dxfId="366" priority="17" operator="greaterThan">
      <formula>0.99</formula>
    </cfRule>
  </conditionalFormatting>
  <conditionalFormatting sqref="AP34 AQ11:AQ34 AJ11:AO23 AJ24:AJ34 AK24:AL29 AM24:AM27 AK30:AK32 AL30 AN24:AO32">
    <cfRule type="cellIs" dxfId="365" priority="16" operator="equal">
      <formula>0</formula>
    </cfRule>
  </conditionalFormatting>
  <conditionalFormatting sqref="AP34 AQ11:AQ34 AJ11:AO23 AJ24:AJ34 AK24:AL29 AM24:AM27 AK30:AK32 AL30 AN24:AO32">
    <cfRule type="cellIs" dxfId="364" priority="15" operator="greaterThan">
      <formula>1179</formula>
    </cfRule>
  </conditionalFormatting>
  <conditionalFormatting sqref="AP34 AQ11:AQ34 AJ11:AO23 AJ24:AJ34 AK24:AL29 AM24:AM27 AK30:AK32 AL30 AN24:AO32">
    <cfRule type="cellIs" dxfId="363" priority="14" operator="greaterThan">
      <formula>99</formula>
    </cfRule>
  </conditionalFormatting>
  <conditionalFormatting sqref="AP34 AQ11:AQ34 AJ11:AO23 AJ24:AJ34 AK24:AL29 AM24:AM27 AK30:AK32 AL30 AN24:AO32">
    <cfRule type="cellIs" dxfId="362" priority="13" operator="greaterThan">
      <formula>0.99</formula>
    </cfRule>
  </conditionalFormatting>
  <conditionalFormatting sqref="AI11:AI34">
    <cfRule type="cellIs" dxfId="361" priority="12" operator="greaterThan">
      <formula>$AI$8</formula>
    </cfRule>
  </conditionalFormatting>
  <conditionalFormatting sqref="AH11:AH34">
    <cfRule type="cellIs" dxfId="360" priority="10" operator="greaterThan">
      <formula>$AH$8</formula>
    </cfRule>
    <cfRule type="cellIs" dxfId="359" priority="11" operator="greaterThan">
      <formula>$AH$8</formula>
    </cfRule>
  </conditionalFormatting>
  <conditionalFormatting sqref="AP11:AP33">
    <cfRule type="cellIs" dxfId="358" priority="8" operator="equal">
      <formula>0</formula>
    </cfRule>
  </conditionalFormatting>
  <conditionalFormatting sqref="AP11:AP33">
    <cfRule type="cellIs" dxfId="357" priority="7" operator="greaterThan">
      <formula>1179</formula>
    </cfRule>
  </conditionalFormatting>
  <conditionalFormatting sqref="AP11:AP33">
    <cfRule type="cellIs" dxfId="356" priority="6" operator="greaterThan">
      <formula>99</formula>
    </cfRule>
  </conditionalFormatting>
  <conditionalFormatting sqref="AP11:AP33">
    <cfRule type="cellIs" dxfId="355" priority="5" operator="greaterThan">
      <formula>0.99</formula>
    </cfRule>
  </conditionalFormatting>
  <conditionalFormatting sqref="AK33:AO34 AL31:AM32 AM28:AM30">
    <cfRule type="cellIs" dxfId="354" priority="4" operator="equal">
      <formula>0</formula>
    </cfRule>
  </conditionalFormatting>
  <conditionalFormatting sqref="AK33:AO34 AL31:AM32 AM28:AM30">
    <cfRule type="cellIs" dxfId="353" priority="3" operator="greaterThan">
      <formula>1179</formula>
    </cfRule>
  </conditionalFormatting>
  <conditionalFormatting sqref="AK33:AO34 AL31:AM32 AM28:AM30">
    <cfRule type="cellIs" dxfId="352" priority="2" operator="greaterThan">
      <formula>99</formula>
    </cfRule>
  </conditionalFormatting>
  <conditionalFormatting sqref="AK33:AO34 AL31:AM32 AM28:AM30">
    <cfRule type="cellIs" dxfId="351" priority="1" operator="greaterThan">
      <formula>0.99</formula>
    </cfRule>
  </conditionalFormatting>
  <dataValidations count="4">
    <dataValidation type="list" allowBlank="1" showInputMessage="1" showErrorMessage="1" sqref="AV31:AW31" xr:uid="{00000000-0002-0000-1100-000000000000}">
      <formula1>$AV$24:$AV$28</formula1>
    </dataValidation>
    <dataValidation type="list" allowBlank="1" showInputMessage="1" showErrorMessage="1" sqref="H11:H34" xr:uid="{00000000-0002-0000-1100-000001000000}">
      <formula1>$AV$10:$AV$19</formula1>
    </dataValidation>
    <dataValidation type="list" allowBlank="1" showInputMessage="1" showErrorMessage="1" sqref="AP8:AQ8 N10 L10 D8 O8:T8" xr:uid="{00000000-0002-0000-1100-000002000000}">
      <formula1>#REF!</formula1>
    </dataValidation>
    <dataValidation type="list" allowBlank="1" showInputMessage="1" showErrorMessage="1" sqref="P3:P5" xr:uid="{00000000-0002-0000-1100-000003000000}">
      <formula1>$AY$10:$AY$40</formula1>
    </dataValidation>
  </dataValidations>
  <hyperlinks>
    <hyperlink ref="H9:H10" location="'1'!AH8" display="Plant Status" xr:uid="{00000000-0004-0000-11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2:AY132"/>
  <sheetViews>
    <sheetView showGridLines="0" topLeftCell="A34" zoomScaleNormal="100" workbookViewId="0">
      <selection activeCell="O55" sqref="O55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81" t="s">
        <v>11</v>
      </c>
      <c r="I7" s="280" t="s">
        <v>12</v>
      </c>
      <c r="J7" s="280" t="s">
        <v>13</v>
      </c>
      <c r="K7" s="280" t="s">
        <v>14</v>
      </c>
      <c r="L7" s="15"/>
      <c r="M7" s="15"/>
      <c r="N7" s="15"/>
      <c r="O7" s="281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80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80" t="s">
        <v>23</v>
      </c>
      <c r="AG7" s="280" t="s">
        <v>24</v>
      </c>
      <c r="AH7" s="280" t="s">
        <v>25</v>
      </c>
      <c r="AI7" s="280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80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41870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25234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80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78" t="s">
        <v>52</v>
      </c>
      <c r="V9" s="278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77" t="s">
        <v>56</v>
      </c>
      <c r="AG9" s="277" t="s">
        <v>57</v>
      </c>
      <c r="AH9" s="341" t="s">
        <v>58</v>
      </c>
      <c r="AI9" s="357" t="s">
        <v>59</v>
      </c>
      <c r="AJ9" s="278" t="s">
        <v>60</v>
      </c>
      <c r="AK9" s="278" t="s">
        <v>61</v>
      </c>
      <c r="AL9" s="278" t="s">
        <v>62</v>
      </c>
      <c r="AM9" s="278" t="s">
        <v>63</v>
      </c>
      <c r="AN9" s="278" t="s">
        <v>64</v>
      </c>
      <c r="AO9" s="278" t="s">
        <v>65</v>
      </c>
      <c r="AP9" s="278" t="s">
        <v>66</v>
      </c>
      <c r="AQ9" s="359" t="s">
        <v>67</v>
      </c>
      <c r="AR9" s="278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78" t="s">
        <v>73</v>
      </c>
      <c r="C10" s="278" t="s">
        <v>74</v>
      </c>
      <c r="D10" s="278" t="s">
        <v>75</v>
      </c>
      <c r="E10" s="278" t="s">
        <v>76</v>
      </c>
      <c r="F10" s="278" t="s">
        <v>75</v>
      </c>
      <c r="G10" s="278" t="s">
        <v>76</v>
      </c>
      <c r="H10" s="368"/>
      <c r="I10" s="278" t="s">
        <v>76</v>
      </c>
      <c r="J10" s="278" t="s">
        <v>76</v>
      </c>
      <c r="K10" s="278" t="s">
        <v>76</v>
      </c>
      <c r="L10" s="31" t="s">
        <v>30</v>
      </c>
      <c r="M10" s="369"/>
      <c r="N10" s="31" t="s">
        <v>30</v>
      </c>
      <c r="O10" s="360"/>
      <c r="P10" s="360"/>
      <c r="Q10" s="3">
        <v>3414732</v>
      </c>
      <c r="R10" s="350"/>
      <c r="S10" s="351"/>
      <c r="T10" s="352"/>
      <c r="U10" s="278" t="s">
        <v>76</v>
      </c>
      <c r="V10" s="278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30203058</v>
      </c>
      <c r="AH10" s="341"/>
      <c r="AI10" s="358"/>
      <c r="AJ10" s="278" t="s">
        <v>85</v>
      </c>
      <c r="AK10" s="278" t="s">
        <v>85</v>
      </c>
      <c r="AL10" s="278" t="s">
        <v>85</v>
      </c>
      <c r="AM10" s="278" t="s">
        <v>85</v>
      </c>
      <c r="AN10" s="278" t="s">
        <v>85</v>
      </c>
      <c r="AO10" s="278" t="s">
        <v>85</v>
      </c>
      <c r="AP10" s="2">
        <v>6632437</v>
      </c>
      <c r="AQ10" s="360"/>
      <c r="AR10" s="279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13</v>
      </c>
      <c r="E11" s="46">
        <f>D11/1.42</f>
        <v>9.1549295774647899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112</v>
      </c>
      <c r="P11" s="52">
        <v>94</v>
      </c>
      <c r="Q11" s="52">
        <v>3418565</v>
      </c>
      <c r="R11" s="53">
        <f t="shared" ref="R11:R34" si="0">Q11-Q10</f>
        <v>3833</v>
      </c>
      <c r="S11" s="54">
        <f>R11*24/1000</f>
        <v>91.992000000000004</v>
      </c>
      <c r="T11" s="54">
        <f>R11/1000</f>
        <v>3.8330000000000002</v>
      </c>
      <c r="U11" s="55">
        <v>5.6</v>
      </c>
      <c r="V11" s="55">
        <f>U11</f>
        <v>5.6</v>
      </c>
      <c r="W11" s="174" t="s">
        <v>136</v>
      </c>
      <c r="X11" s="166">
        <v>0</v>
      </c>
      <c r="Y11" s="166">
        <v>0</v>
      </c>
      <c r="Z11" s="166">
        <v>1012</v>
      </c>
      <c r="AA11" s="166">
        <v>0</v>
      </c>
      <c r="AB11" s="166">
        <v>1089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30203686</v>
      </c>
      <c r="AH11" s="60">
        <f>IF(ISBLANK(AG11),"-",AG11-AG10)</f>
        <v>628</v>
      </c>
      <c r="AI11" s="61">
        <f>AH11/T11</f>
        <v>163.84033394208191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6633355</v>
      </c>
      <c r="AQ11" s="166">
        <f t="shared" ref="AQ11:AQ34" si="1">AP11-AP10</f>
        <v>918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15</v>
      </c>
      <c r="E12" s="46">
        <f t="shared" ref="E12:E34" si="2">D12/1.42</f>
        <v>10.563380281690142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119</v>
      </c>
      <c r="P12" s="52">
        <v>90</v>
      </c>
      <c r="Q12" s="52">
        <v>3422338</v>
      </c>
      <c r="R12" s="53">
        <f t="shared" si="0"/>
        <v>3773</v>
      </c>
      <c r="S12" s="54">
        <f t="shared" ref="S12:S34" si="5">R12*24/1000</f>
        <v>90.552000000000007</v>
      </c>
      <c r="T12" s="54">
        <f t="shared" ref="T12:T34" si="6">R12/1000</f>
        <v>3.7730000000000001</v>
      </c>
      <c r="U12" s="55">
        <v>6.8</v>
      </c>
      <c r="V12" s="55">
        <f t="shared" ref="V12:V34" si="7">U12</f>
        <v>6.8</v>
      </c>
      <c r="W12" s="174" t="s">
        <v>136</v>
      </c>
      <c r="X12" s="166">
        <v>0</v>
      </c>
      <c r="Y12" s="166">
        <v>0</v>
      </c>
      <c r="Z12" s="166">
        <v>1012</v>
      </c>
      <c r="AA12" s="166">
        <v>0</v>
      </c>
      <c r="AB12" s="166">
        <v>1089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30204280</v>
      </c>
      <c r="AH12" s="60">
        <f t="shared" ref="AH12:AH34" si="8">IF(ISBLANK(AG12),"-",AG12-AG11)</f>
        <v>594</v>
      </c>
      <c r="AI12" s="61">
        <f t="shared" ref="AI12:AI34" si="9">AH12/T12</f>
        <v>157.43440233236151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6634419</v>
      </c>
      <c r="AQ12" s="166">
        <f t="shared" si="1"/>
        <v>1064</v>
      </c>
      <c r="AR12" s="65">
        <v>0.98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17</v>
      </c>
      <c r="E13" s="46">
        <f t="shared" si="2"/>
        <v>11.971830985915494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118</v>
      </c>
      <c r="P13" s="52">
        <v>90</v>
      </c>
      <c r="Q13" s="52">
        <v>3426038</v>
      </c>
      <c r="R13" s="53">
        <f t="shared" si="0"/>
        <v>3700</v>
      </c>
      <c r="S13" s="54">
        <f t="shared" si="5"/>
        <v>88.8</v>
      </c>
      <c r="T13" s="54">
        <f t="shared" si="6"/>
        <v>3.7</v>
      </c>
      <c r="U13" s="55">
        <v>8</v>
      </c>
      <c r="V13" s="55">
        <f t="shared" si="7"/>
        <v>8</v>
      </c>
      <c r="W13" s="174" t="s">
        <v>136</v>
      </c>
      <c r="X13" s="166">
        <v>0</v>
      </c>
      <c r="Y13" s="166">
        <v>0</v>
      </c>
      <c r="Z13" s="166">
        <v>998</v>
      </c>
      <c r="AA13" s="166">
        <v>0</v>
      </c>
      <c r="AB13" s="166">
        <v>988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30204829</v>
      </c>
      <c r="AH13" s="60">
        <f t="shared" si="8"/>
        <v>549</v>
      </c>
      <c r="AI13" s="61">
        <f t="shared" si="9"/>
        <v>148.37837837837836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6635519</v>
      </c>
      <c r="AQ13" s="166">
        <f t="shared" si="1"/>
        <v>1100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19</v>
      </c>
      <c r="E14" s="46">
        <f t="shared" si="2"/>
        <v>13.380281690140846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121</v>
      </c>
      <c r="P14" s="52">
        <v>91</v>
      </c>
      <c r="Q14" s="52">
        <v>3429772</v>
      </c>
      <c r="R14" s="53">
        <f t="shared" si="0"/>
        <v>3734</v>
      </c>
      <c r="S14" s="54">
        <f t="shared" si="5"/>
        <v>89.616</v>
      </c>
      <c r="T14" s="54">
        <f t="shared" si="6"/>
        <v>3.734</v>
      </c>
      <c r="U14" s="55">
        <v>9.1</v>
      </c>
      <c r="V14" s="55">
        <f>U14</f>
        <v>9.1</v>
      </c>
      <c r="W14" s="174" t="s">
        <v>136</v>
      </c>
      <c r="X14" s="166">
        <v>0</v>
      </c>
      <c r="Y14" s="166">
        <v>0</v>
      </c>
      <c r="Z14" s="166">
        <v>998</v>
      </c>
      <c r="AA14" s="166">
        <v>0</v>
      </c>
      <c r="AB14" s="166">
        <v>988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30205378</v>
      </c>
      <c r="AH14" s="60">
        <f t="shared" si="8"/>
        <v>549</v>
      </c>
      <c r="AI14" s="61">
        <f t="shared" si="9"/>
        <v>147.02731655061595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6636699</v>
      </c>
      <c r="AQ14" s="166">
        <f t="shared" si="1"/>
        <v>1180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23</v>
      </c>
      <c r="E15" s="46">
        <f t="shared" si="2"/>
        <v>16.197183098591552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102</v>
      </c>
      <c r="P15" s="52">
        <v>105</v>
      </c>
      <c r="Q15" s="52">
        <v>3433766</v>
      </c>
      <c r="R15" s="53">
        <f t="shared" si="0"/>
        <v>3994</v>
      </c>
      <c r="S15" s="54">
        <f t="shared" si="5"/>
        <v>95.855999999999995</v>
      </c>
      <c r="T15" s="54">
        <f t="shared" si="6"/>
        <v>3.9940000000000002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166">
        <v>1121</v>
      </c>
      <c r="AA15" s="166">
        <v>0</v>
      </c>
      <c r="AB15" s="166">
        <v>997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30205914</v>
      </c>
      <c r="AH15" s="60">
        <f t="shared" si="8"/>
        <v>536</v>
      </c>
      <c r="AI15" s="61">
        <f t="shared" si="9"/>
        <v>134.20130195292938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6637016</v>
      </c>
      <c r="AQ15" s="166">
        <f t="shared" si="1"/>
        <v>317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9</v>
      </c>
      <c r="E16" s="46">
        <f t="shared" si="2"/>
        <v>6.3380281690140849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124</v>
      </c>
      <c r="P16" s="52">
        <v>126</v>
      </c>
      <c r="Q16" s="52">
        <v>3438574</v>
      </c>
      <c r="R16" s="53">
        <f t="shared" si="0"/>
        <v>4808</v>
      </c>
      <c r="S16" s="54">
        <f t="shared" si="5"/>
        <v>115.392</v>
      </c>
      <c r="T16" s="54">
        <f t="shared" si="6"/>
        <v>4.8079999999999998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1156</v>
      </c>
      <c r="AA16" s="166">
        <v>0</v>
      </c>
      <c r="AB16" s="166">
        <v>1199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30206688</v>
      </c>
      <c r="AH16" s="60">
        <f t="shared" si="8"/>
        <v>774</v>
      </c>
      <c r="AI16" s="61">
        <f t="shared" si="9"/>
        <v>160.98169717138103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6637016</v>
      </c>
      <c r="AQ16" s="166">
        <f t="shared" si="1"/>
        <v>0</v>
      </c>
      <c r="AR16" s="65">
        <v>1.06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8</v>
      </c>
      <c r="E17" s="46">
        <f t="shared" si="2"/>
        <v>5.6338028169014089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138</v>
      </c>
      <c r="P17" s="52">
        <v>145</v>
      </c>
      <c r="Q17" s="52">
        <v>3444538</v>
      </c>
      <c r="R17" s="53">
        <f t="shared" si="0"/>
        <v>5964</v>
      </c>
      <c r="S17" s="54">
        <f t="shared" si="5"/>
        <v>143.136</v>
      </c>
      <c r="T17" s="54">
        <f t="shared" si="6"/>
        <v>5.9640000000000004</v>
      </c>
      <c r="U17" s="55">
        <v>9.1999999999999993</v>
      </c>
      <c r="V17" s="55">
        <f t="shared" si="7"/>
        <v>9.1999999999999993</v>
      </c>
      <c r="W17" s="174" t="s">
        <v>146</v>
      </c>
      <c r="X17" s="166">
        <v>0</v>
      </c>
      <c r="Y17" s="166">
        <v>1007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30208014</v>
      </c>
      <c r="AH17" s="60">
        <f t="shared" si="8"/>
        <v>1326</v>
      </c>
      <c r="AI17" s="61">
        <f t="shared" si="9"/>
        <v>222.33400402414486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6637016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8</v>
      </c>
      <c r="E18" s="46">
        <f t="shared" si="2"/>
        <v>5.6338028169014089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136</v>
      </c>
      <c r="P18" s="52">
        <v>146</v>
      </c>
      <c r="Q18" s="52">
        <v>3450652</v>
      </c>
      <c r="R18" s="53">
        <f t="shared" si="0"/>
        <v>6114</v>
      </c>
      <c r="S18" s="54">
        <f t="shared" si="5"/>
        <v>146.73599999999999</v>
      </c>
      <c r="T18" s="54">
        <f t="shared" si="6"/>
        <v>6.1139999999999999</v>
      </c>
      <c r="U18" s="55">
        <v>8.6999999999999993</v>
      </c>
      <c r="V18" s="55">
        <f t="shared" si="7"/>
        <v>8.6999999999999993</v>
      </c>
      <c r="W18" s="174" t="s">
        <v>146</v>
      </c>
      <c r="X18" s="166">
        <v>0</v>
      </c>
      <c r="Y18" s="166">
        <v>1045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30209382</v>
      </c>
      <c r="AH18" s="60">
        <f t="shared" si="8"/>
        <v>1368</v>
      </c>
      <c r="AI18" s="61">
        <f t="shared" si="9"/>
        <v>223.7487733071639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6637016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8</v>
      </c>
      <c r="E19" s="46">
        <f t="shared" si="2"/>
        <v>5.6338028169014089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135</v>
      </c>
      <c r="P19" s="52">
        <v>147</v>
      </c>
      <c r="Q19" s="52">
        <v>3456796</v>
      </c>
      <c r="R19" s="53">
        <f t="shared" si="0"/>
        <v>6144</v>
      </c>
      <c r="S19" s="54">
        <f t="shared" si="5"/>
        <v>147.45599999999999</v>
      </c>
      <c r="T19" s="54">
        <f t="shared" si="6"/>
        <v>6.1440000000000001</v>
      </c>
      <c r="U19" s="55">
        <v>8.1999999999999993</v>
      </c>
      <c r="V19" s="55">
        <f t="shared" si="7"/>
        <v>8.1999999999999993</v>
      </c>
      <c r="W19" s="174" t="s">
        <v>146</v>
      </c>
      <c r="X19" s="166">
        <v>0</v>
      </c>
      <c r="Y19" s="166">
        <v>1070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30210750</v>
      </c>
      <c r="AH19" s="60">
        <f t="shared" si="8"/>
        <v>1368</v>
      </c>
      <c r="AI19" s="61">
        <f t="shared" si="9"/>
        <v>222.65625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6637016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8</v>
      </c>
      <c r="E20" s="46">
        <f t="shared" si="2"/>
        <v>5.6338028169014089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135</v>
      </c>
      <c r="P20" s="52">
        <v>145</v>
      </c>
      <c r="Q20" s="52">
        <v>3463022</v>
      </c>
      <c r="R20" s="53">
        <f t="shared" si="0"/>
        <v>6226</v>
      </c>
      <c r="S20" s="54">
        <f t="shared" si="5"/>
        <v>149.42400000000001</v>
      </c>
      <c r="T20" s="54">
        <f t="shared" si="6"/>
        <v>6.226</v>
      </c>
      <c r="U20" s="55">
        <v>7.4</v>
      </c>
      <c r="V20" s="55">
        <f t="shared" si="7"/>
        <v>7.4</v>
      </c>
      <c r="W20" s="174" t="s">
        <v>146</v>
      </c>
      <c r="X20" s="166">
        <v>0</v>
      </c>
      <c r="Y20" s="166">
        <v>1080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30212124</v>
      </c>
      <c r="AH20" s="60">
        <f t="shared" si="8"/>
        <v>1374</v>
      </c>
      <c r="AI20" s="61">
        <f t="shared" si="9"/>
        <v>220.68743976871184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6637016</v>
      </c>
      <c r="AQ20" s="166">
        <f t="shared" si="1"/>
        <v>0</v>
      </c>
      <c r="AR20" s="65">
        <v>0.97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8</v>
      </c>
      <c r="E21" s="46">
        <f t="shared" si="2"/>
        <v>5.6338028169014089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131</v>
      </c>
      <c r="P21" s="52">
        <v>148</v>
      </c>
      <c r="Q21" s="52">
        <v>3469100</v>
      </c>
      <c r="R21" s="53">
        <f>Q21-Q20</f>
        <v>6078</v>
      </c>
      <c r="S21" s="54">
        <f t="shared" si="5"/>
        <v>145.87200000000001</v>
      </c>
      <c r="T21" s="54">
        <f t="shared" si="6"/>
        <v>6.0780000000000003</v>
      </c>
      <c r="U21" s="55">
        <v>6.9</v>
      </c>
      <c r="V21" s="55">
        <f t="shared" si="7"/>
        <v>6.9</v>
      </c>
      <c r="W21" s="174" t="s">
        <v>146</v>
      </c>
      <c r="X21" s="166">
        <v>0</v>
      </c>
      <c r="Y21" s="166">
        <v>1085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30213510</v>
      </c>
      <c r="AH21" s="60">
        <f t="shared" si="8"/>
        <v>1386</v>
      </c>
      <c r="AI21" s="61">
        <f t="shared" si="9"/>
        <v>228.035538005923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6637016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8</v>
      </c>
      <c r="E22" s="46">
        <f t="shared" si="2"/>
        <v>5.6338028169014089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134</v>
      </c>
      <c r="P22" s="52">
        <v>143</v>
      </c>
      <c r="Q22" s="52">
        <v>3475067</v>
      </c>
      <c r="R22" s="53">
        <f t="shared" si="0"/>
        <v>5967</v>
      </c>
      <c r="S22" s="54">
        <f t="shared" si="5"/>
        <v>143.208</v>
      </c>
      <c r="T22" s="54">
        <f t="shared" si="6"/>
        <v>5.9669999999999996</v>
      </c>
      <c r="U22" s="55">
        <v>6.4</v>
      </c>
      <c r="V22" s="55">
        <f t="shared" si="7"/>
        <v>6.4</v>
      </c>
      <c r="W22" s="174" t="s">
        <v>146</v>
      </c>
      <c r="X22" s="166">
        <v>0</v>
      </c>
      <c r="Y22" s="166">
        <v>1052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30214878</v>
      </c>
      <c r="AH22" s="60">
        <f t="shared" si="8"/>
        <v>1368</v>
      </c>
      <c r="AI22" s="61">
        <f t="shared" si="9"/>
        <v>229.26093514328809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6637016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6</v>
      </c>
      <c r="E23" s="46">
        <f t="shared" si="2"/>
        <v>4.2253521126760569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135</v>
      </c>
      <c r="P23" s="52">
        <v>144</v>
      </c>
      <c r="Q23" s="52">
        <v>3480780</v>
      </c>
      <c r="R23" s="53">
        <f t="shared" si="0"/>
        <v>5713</v>
      </c>
      <c r="S23" s="54">
        <f t="shared" si="5"/>
        <v>137.11199999999999</v>
      </c>
      <c r="T23" s="54">
        <f t="shared" si="6"/>
        <v>5.7130000000000001</v>
      </c>
      <c r="U23" s="55">
        <v>6.3</v>
      </c>
      <c r="V23" s="55">
        <f t="shared" si="7"/>
        <v>6.3</v>
      </c>
      <c r="W23" s="174" t="s">
        <v>146</v>
      </c>
      <c r="X23" s="166">
        <v>0</v>
      </c>
      <c r="Y23" s="166">
        <v>985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30216196</v>
      </c>
      <c r="AH23" s="60">
        <f t="shared" si="8"/>
        <v>1318</v>
      </c>
      <c r="AI23" s="61">
        <f t="shared" si="9"/>
        <v>230.70190792928409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6637016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6</v>
      </c>
      <c r="E24" s="46">
        <f t="shared" si="2"/>
        <v>4.2253521126760569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134</v>
      </c>
      <c r="P24" s="52">
        <v>135</v>
      </c>
      <c r="Q24" s="52">
        <v>3486327</v>
      </c>
      <c r="R24" s="53">
        <f t="shared" si="0"/>
        <v>5547</v>
      </c>
      <c r="S24" s="54">
        <f t="shared" si="5"/>
        <v>133.12799999999999</v>
      </c>
      <c r="T24" s="54">
        <f t="shared" si="6"/>
        <v>5.5469999999999997</v>
      </c>
      <c r="U24" s="55">
        <v>6.2</v>
      </c>
      <c r="V24" s="55">
        <f t="shared" si="7"/>
        <v>6.2</v>
      </c>
      <c r="W24" s="174" t="s">
        <v>146</v>
      </c>
      <c r="X24" s="166">
        <v>0</v>
      </c>
      <c r="Y24" s="166">
        <v>998</v>
      </c>
      <c r="Z24" s="166">
        <v>1196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30217468</v>
      </c>
      <c r="AH24" s="60">
        <f t="shared" si="8"/>
        <v>1272</v>
      </c>
      <c r="AI24" s="61">
        <f t="shared" si="9"/>
        <v>229.31314223904815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6637016</v>
      </c>
      <c r="AQ24" s="166">
        <f t="shared" si="1"/>
        <v>0</v>
      </c>
      <c r="AR24" s="65">
        <v>0.98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4</v>
      </c>
      <c r="E25" s="46">
        <f t="shared" si="2"/>
        <v>2.8169014084507045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137</v>
      </c>
      <c r="P25" s="52">
        <v>132</v>
      </c>
      <c r="Q25" s="52">
        <v>3491956</v>
      </c>
      <c r="R25" s="53">
        <f t="shared" si="0"/>
        <v>5629</v>
      </c>
      <c r="S25" s="54">
        <f t="shared" si="5"/>
        <v>135.096</v>
      </c>
      <c r="T25" s="54">
        <f t="shared" si="6"/>
        <v>5.6289999999999996</v>
      </c>
      <c r="U25" s="55">
        <v>5.9</v>
      </c>
      <c r="V25" s="55">
        <f t="shared" si="7"/>
        <v>5.9</v>
      </c>
      <c r="W25" s="174" t="s">
        <v>146</v>
      </c>
      <c r="X25" s="166">
        <v>0</v>
      </c>
      <c r="Y25" s="166">
        <v>1024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30218752</v>
      </c>
      <c r="AH25" s="60">
        <f t="shared" si="8"/>
        <v>1284</v>
      </c>
      <c r="AI25" s="61">
        <f t="shared" si="9"/>
        <v>228.10445905134128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6637016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9</v>
      </c>
      <c r="E26" s="46">
        <f t="shared" si="2"/>
        <v>6.3380281690140849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131</v>
      </c>
      <c r="P26" s="52">
        <v>130</v>
      </c>
      <c r="Q26" s="52">
        <v>3497495</v>
      </c>
      <c r="R26" s="53">
        <f t="shared" si="0"/>
        <v>5539</v>
      </c>
      <c r="S26" s="54">
        <f t="shared" si="5"/>
        <v>132.93600000000001</v>
      </c>
      <c r="T26" s="54">
        <f t="shared" si="6"/>
        <v>5.5389999999999997</v>
      </c>
      <c r="U26" s="55">
        <v>5.7</v>
      </c>
      <c r="V26" s="55">
        <f t="shared" si="7"/>
        <v>5.7</v>
      </c>
      <c r="W26" s="174" t="s">
        <v>146</v>
      </c>
      <c r="X26" s="166">
        <v>0</v>
      </c>
      <c r="Y26" s="166">
        <v>1015</v>
      </c>
      <c r="Z26" s="166">
        <v>1145</v>
      </c>
      <c r="AA26" s="166">
        <v>1185</v>
      </c>
      <c r="AB26" s="166">
        <v>1149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30220027</v>
      </c>
      <c r="AH26" s="60">
        <f t="shared" si="8"/>
        <v>1275</v>
      </c>
      <c r="AI26" s="61">
        <f t="shared" si="9"/>
        <v>230.18595414334717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6637016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9</v>
      </c>
      <c r="E27" s="46">
        <f t="shared" si="2"/>
        <v>6.3380281690140849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129</v>
      </c>
      <c r="P27" s="52">
        <v>139</v>
      </c>
      <c r="Q27" s="52">
        <v>3503014</v>
      </c>
      <c r="R27" s="53">
        <f t="shared" si="0"/>
        <v>5519</v>
      </c>
      <c r="S27" s="54">
        <f t="shared" si="5"/>
        <v>132.45599999999999</v>
      </c>
      <c r="T27" s="54">
        <f t="shared" si="6"/>
        <v>5.5190000000000001</v>
      </c>
      <c r="U27" s="55">
        <v>5.4</v>
      </c>
      <c r="V27" s="55">
        <f t="shared" si="7"/>
        <v>5.4</v>
      </c>
      <c r="W27" s="174" t="s">
        <v>146</v>
      </c>
      <c r="X27" s="166">
        <v>0</v>
      </c>
      <c r="Y27" s="166">
        <v>1031</v>
      </c>
      <c r="Z27" s="166">
        <v>1145</v>
      </c>
      <c r="AA27" s="166">
        <v>1185</v>
      </c>
      <c r="AB27" s="166">
        <v>1149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30221306</v>
      </c>
      <c r="AH27" s="60">
        <f t="shared" si="8"/>
        <v>1279</v>
      </c>
      <c r="AI27" s="61">
        <f t="shared" si="9"/>
        <v>231.74488131907952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6637016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11</v>
      </c>
      <c r="E28" s="46">
        <f t="shared" si="2"/>
        <v>7.746478873239437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130</v>
      </c>
      <c r="P28" s="52">
        <v>132</v>
      </c>
      <c r="Q28" s="52">
        <v>3508496</v>
      </c>
      <c r="R28" s="53">
        <f t="shared" si="0"/>
        <v>5482</v>
      </c>
      <c r="S28" s="54">
        <f t="shared" si="5"/>
        <v>131.56800000000001</v>
      </c>
      <c r="T28" s="54">
        <f t="shared" si="6"/>
        <v>5.4820000000000002</v>
      </c>
      <c r="U28" s="55">
        <v>5.2</v>
      </c>
      <c r="V28" s="55">
        <f t="shared" si="7"/>
        <v>5.2</v>
      </c>
      <c r="W28" s="174" t="s">
        <v>146</v>
      </c>
      <c r="X28" s="166">
        <v>0</v>
      </c>
      <c r="Y28" s="166">
        <v>1015</v>
      </c>
      <c r="Z28" s="166">
        <v>1095</v>
      </c>
      <c r="AA28" s="166">
        <v>1185</v>
      </c>
      <c r="AB28" s="166">
        <v>1099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30222474</v>
      </c>
      <c r="AH28" s="60">
        <f t="shared" si="8"/>
        <v>1168</v>
      </c>
      <c r="AI28" s="61">
        <f t="shared" si="9"/>
        <v>213.06092666909885</v>
      </c>
      <c r="AJ28" s="62">
        <v>0</v>
      </c>
      <c r="AK28" s="62">
        <v>1</v>
      </c>
      <c r="AL28" s="62">
        <v>1</v>
      </c>
      <c r="AM28" s="62">
        <v>1</v>
      </c>
      <c r="AN28" s="62">
        <v>1</v>
      </c>
      <c r="AO28" s="62">
        <v>0</v>
      </c>
      <c r="AP28" s="166">
        <v>6637016</v>
      </c>
      <c r="AQ28" s="166">
        <f t="shared" si="1"/>
        <v>0</v>
      </c>
      <c r="AR28" s="65">
        <v>0.88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10</v>
      </c>
      <c r="E29" s="46">
        <f t="shared" si="2"/>
        <v>7.042253521126761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139</v>
      </c>
      <c r="P29" s="52">
        <v>133</v>
      </c>
      <c r="Q29" s="52">
        <v>3513994</v>
      </c>
      <c r="R29" s="53">
        <f t="shared" si="0"/>
        <v>5498</v>
      </c>
      <c r="S29" s="54">
        <f t="shared" si="5"/>
        <v>131.952</v>
      </c>
      <c r="T29" s="54">
        <f t="shared" si="6"/>
        <v>5.4980000000000002</v>
      </c>
      <c r="U29" s="55">
        <v>4.8</v>
      </c>
      <c r="V29" s="55">
        <f t="shared" si="7"/>
        <v>4.8</v>
      </c>
      <c r="W29" s="174" t="s">
        <v>146</v>
      </c>
      <c r="X29" s="166">
        <v>0</v>
      </c>
      <c r="Y29" s="166">
        <v>1044</v>
      </c>
      <c r="Z29" s="166">
        <v>1095</v>
      </c>
      <c r="AA29" s="166">
        <v>1185</v>
      </c>
      <c r="AB29" s="166">
        <v>1099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30223654</v>
      </c>
      <c r="AH29" s="60">
        <f t="shared" si="8"/>
        <v>1180</v>
      </c>
      <c r="AI29" s="61">
        <f t="shared" si="9"/>
        <v>214.62349945434704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6637016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12</v>
      </c>
      <c r="E30" s="46">
        <f t="shared" si="2"/>
        <v>8.4507042253521139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122</v>
      </c>
      <c r="P30" s="52">
        <v>124</v>
      </c>
      <c r="Q30" s="52">
        <v>3519385</v>
      </c>
      <c r="R30" s="53">
        <f t="shared" si="0"/>
        <v>5391</v>
      </c>
      <c r="S30" s="54">
        <f t="shared" si="5"/>
        <v>129.38399999999999</v>
      </c>
      <c r="T30" s="54">
        <f t="shared" si="6"/>
        <v>5.391</v>
      </c>
      <c r="U30" s="55">
        <v>3.9</v>
      </c>
      <c r="V30" s="55">
        <f t="shared" si="7"/>
        <v>3.9</v>
      </c>
      <c r="W30" s="174" t="s">
        <v>145</v>
      </c>
      <c r="X30" s="166">
        <v>0</v>
      </c>
      <c r="Y30" s="166">
        <v>1179</v>
      </c>
      <c r="Z30" s="166">
        <v>1165</v>
      </c>
      <c r="AA30" s="166">
        <v>0</v>
      </c>
      <c r="AB30" s="166">
        <v>1169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30224736</v>
      </c>
      <c r="AH30" s="60">
        <f t="shared" si="8"/>
        <v>1082</v>
      </c>
      <c r="AI30" s="61">
        <f t="shared" si="9"/>
        <v>200.70487850120571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6637016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11</v>
      </c>
      <c r="E31" s="46">
        <f>D31/1.42</f>
        <v>7.746478873239437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118</v>
      </c>
      <c r="P31" s="52">
        <v>128</v>
      </c>
      <c r="Q31" s="52">
        <v>3524764</v>
      </c>
      <c r="R31" s="53">
        <f t="shared" si="0"/>
        <v>5379</v>
      </c>
      <c r="S31" s="54">
        <f t="shared" si="5"/>
        <v>129.096</v>
      </c>
      <c r="T31" s="54">
        <f t="shared" si="6"/>
        <v>5.3789999999999996</v>
      </c>
      <c r="U31" s="55">
        <v>2.9</v>
      </c>
      <c r="V31" s="55">
        <f t="shared" si="7"/>
        <v>2.9</v>
      </c>
      <c r="W31" s="174" t="s">
        <v>145</v>
      </c>
      <c r="X31" s="166">
        <v>0</v>
      </c>
      <c r="Y31" s="166">
        <v>1045</v>
      </c>
      <c r="Z31" s="166">
        <v>1195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30225806</v>
      </c>
      <c r="AH31" s="60">
        <f t="shared" si="8"/>
        <v>1070</v>
      </c>
      <c r="AI31" s="61">
        <f t="shared" si="9"/>
        <v>198.92173266406397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6637016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13</v>
      </c>
      <c r="E32" s="46">
        <f t="shared" si="2"/>
        <v>9.1549295774647899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122</v>
      </c>
      <c r="P32" s="52">
        <v>121</v>
      </c>
      <c r="Q32" s="52">
        <v>3529942</v>
      </c>
      <c r="R32" s="53">
        <f t="shared" si="0"/>
        <v>5178</v>
      </c>
      <c r="S32" s="54">
        <f t="shared" si="5"/>
        <v>124.27200000000001</v>
      </c>
      <c r="T32" s="54">
        <f t="shared" si="6"/>
        <v>5.1779999999999999</v>
      </c>
      <c r="U32" s="55">
        <v>2.6</v>
      </c>
      <c r="V32" s="55">
        <f t="shared" si="7"/>
        <v>2.6</v>
      </c>
      <c r="W32" s="174" t="s">
        <v>145</v>
      </c>
      <c r="X32" s="166">
        <v>0</v>
      </c>
      <c r="Y32" s="166">
        <v>993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30226822</v>
      </c>
      <c r="AH32" s="60">
        <f t="shared" si="8"/>
        <v>1016</v>
      </c>
      <c r="AI32" s="61">
        <f t="shared" si="9"/>
        <v>196.21475473155658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6637016</v>
      </c>
      <c r="AQ32" s="166">
        <f t="shared" si="1"/>
        <v>0</v>
      </c>
      <c r="AR32" s="65">
        <v>0.92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10</v>
      </c>
      <c r="E33" s="46">
        <f t="shared" si="2"/>
        <v>7.042253521126761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123</v>
      </c>
      <c r="P33" s="52">
        <v>102</v>
      </c>
      <c r="Q33" s="52">
        <v>3534463</v>
      </c>
      <c r="R33" s="53">
        <f t="shared" si="0"/>
        <v>4521</v>
      </c>
      <c r="S33" s="54">
        <f t="shared" si="5"/>
        <v>108.504</v>
      </c>
      <c r="T33" s="54">
        <f t="shared" si="6"/>
        <v>4.5209999999999999</v>
      </c>
      <c r="U33" s="55">
        <v>3.1</v>
      </c>
      <c r="V33" s="55">
        <f t="shared" si="7"/>
        <v>3.1</v>
      </c>
      <c r="W33" s="174" t="s">
        <v>136</v>
      </c>
      <c r="X33" s="166">
        <v>0</v>
      </c>
      <c r="Y33" s="166">
        <v>0</v>
      </c>
      <c r="Z33" s="166">
        <v>1073</v>
      </c>
      <c r="AA33" s="166">
        <v>0</v>
      </c>
      <c r="AB33" s="166">
        <v>1100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30227586</v>
      </c>
      <c r="AH33" s="60">
        <f t="shared" si="8"/>
        <v>764</v>
      </c>
      <c r="AI33" s="61">
        <f t="shared" si="9"/>
        <v>168.98916168989163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6637555</v>
      </c>
      <c r="AQ33" s="166">
        <f t="shared" si="1"/>
        <v>539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11</v>
      </c>
      <c r="E34" s="46">
        <f t="shared" si="2"/>
        <v>7.746478873239437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118</v>
      </c>
      <c r="P34" s="52">
        <v>98</v>
      </c>
      <c r="Q34" s="52">
        <v>3538667</v>
      </c>
      <c r="R34" s="53">
        <f t="shared" si="0"/>
        <v>4204</v>
      </c>
      <c r="S34" s="54">
        <f t="shared" si="5"/>
        <v>100.896</v>
      </c>
      <c r="T34" s="54">
        <f t="shared" si="6"/>
        <v>4.2039999999999997</v>
      </c>
      <c r="U34" s="55">
        <v>4.0999999999999996</v>
      </c>
      <c r="V34" s="55">
        <f t="shared" si="7"/>
        <v>4.0999999999999996</v>
      </c>
      <c r="W34" s="174" t="s">
        <v>136</v>
      </c>
      <c r="X34" s="166">
        <v>0</v>
      </c>
      <c r="Y34" s="166">
        <v>0</v>
      </c>
      <c r="Z34" s="166">
        <v>1035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30228292</v>
      </c>
      <c r="AH34" s="60">
        <f t="shared" si="8"/>
        <v>706</v>
      </c>
      <c r="AI34" s="61">
        <f t="shared" si="9"/>
        <v>167.93529971455757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6638361</v>
      </c>
      <c r="AQ34" s="166">
        <f t="shared" si="1"/>
        <v>806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124.5</v>
      </c>
      <c r="Q35" s="84">
        <f>Q34-Q10</f>
        <v>123935</v>
      </c>
      <c r="R35" s="85">
        <f>SUM(R11:R34)</f>
        <v>123935</v>
      </c>
      <c r="S35" s="86">
        <f>AVERAGE(S11:S34)</f>
        <v>123.93500000000002</v>
      </c>
      <c r="T35" s="86">
        <f>SUM(T11:T34)</f>
        <v>123.93500000000002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25234</v>
      </c>
      <c r="AH35" s="92">
        <f>SUM(AH11:AH34)</f>
        <v>25234</v>
      </c>
      <c r="AI35" s="93">
        <f>$AH$35/$T35</f>
        <v>203.60672933392502</v>
      </c>
      <c r="AJ35" s="90"/>
      <c r="AK35" s="94"/>
      <c r="AL35" s="94"/>
      <c r="AM35" s="94"/>
      <c r="AN35" s="95"/>
      <c r="AO35" s="96"/>
      <c r="AP35" s="97">
        <f>AP34-AP10</f>
        <v>5924</v>
      </c>
      <c r="AQ35" s="98">
        <f>SUM(AQ11:AQ34)</f>
        <v>5924</v>
      </c>
      <c r="AR35" s="99">
        <f>AVERAGE(AR11:AR34)</f>
        <v>0.96499999999999997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257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77"/>
      <c r="D42" s="177"/>
      <c r="E42" s="177"/>
      <c r="F42" s="177"/>
      <c r="G42" s="177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76" t="s">
        <v>128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83" t="s">
        <v>258</v>
      </c>
      <c r="C44" s="193"/>
      <c r="D44" s="193"/>
      <c r="E44" s="193"/>
      <c r="F44" s="193"/>
      <c r="G44" s="193"/>
      <c r="H44" s="193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144</v>
      </c>
      <c r="C46" s="236"/>
      <c r="D46" s="236"/>
      <c r="E46" s="236"/>
      <c r="F46" s="236"/>
      <c r="G46" s="236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80" t="s">
        <v>259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80" t="s">
        <v>260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0" t="s">
        <v>261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76" t="s">
        <v>264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76" t="s">
        <v>148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83" t="s">
        <v>131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2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3" t="s">
        <v>218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2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85" t="s">
        <v>150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4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76" t="s">
        <v>152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4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3" t="s">
        <v>247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84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76" t="s">
        <v>263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76" t="s">
        <v>153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83" t="s">
        <v>132</v>
      </c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80" t="s">
        <v>133</v>
      </c>
      <c r="C60" s="177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80" t="s">
        <v>134</v>
      </c>
      <c r="C61" s="177"/>
      <c r="D61" s="177"/>
      <c r="E61" s="177"/>
      <c r="F61" s="177"/>
      <c r="G61" s="177"/>
      <c r="H61" s="177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80"/>
      <c r="C62" s="180"/>
      <c r="D62" s="177"/>
      <c r="E62" s="177"/>
      <c r="F62" s="177"/>
      <c r="G62" s="177"/>
      <c r="H62" s="177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8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8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2"/>
      <c r="U67" s="182"/>
      <c r="V67" s="182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2"/>
      <c r="U68" s="182"/>
      <c r="V68" s="182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2"/>
      <c r="U69" s="182"/>
      <c r="V69" s="182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67"/>
      <c r="AW69" s="162"/>
      <c r="AX69" s="162"/>
      <c r="AY69" s="162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84"/>
      <c r="V70" s="184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67"/>
      <c r="AW71" s="162"/>
      <c r="AX71" s="162"/>
      <c r="AY71" s="162"/>
    </row>
    <row r="72" spans="2:51" x14ac:dyDescent="0.35">
      <c r="B72" s="160"/>
      <c r="C72" s="180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7"/>
      <c r="AW72" s="162"/>
      <c r="AX72" s="162"/>
      <c r="AY72" s="162"/>
    </row>
    <row r="73" spans="2:51" x14ac:dyDescent="0.35">
      <c r="B73" s="160"/>
      <c r="C73" s="180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7"/>
      <c r="AW73" s="162"/>
      <c r="AX73" s="162"/>
      <c r="AY73" s="162"/>
    </row>
    <row r="74" spans="2:51" x14ac:dyDescent="0.35">
      <c r="B74" s="160"/>
      <c r="C74" s="180"/>
      <c r="D74" s="177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67"/>
      <c r="AW74" s="162"/>
      <c r="AX74" s="162"/>
      <c r="AY74" s="162"/>
    </row>
    <row r="75" spans="2:51" x14ac:dyDescent="0.35">
      <c r="B75" s="160"/>
      <c r="C75" s="173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31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67"/>
      <c r="AW75" s="162"/>
      <c r="AX75" s="162"/>
      <c r="AY75" s="162"/>
    </row>
    <row r="76" spans="2:51" x14ac:dyDescent="0.35">
      <c r="B76" s="160"/>
      <c r="C76" s="173"/>
      <c r="D76" s="125"/>
      <c r="E76" s="125"/>
      <c r="F76" s="177"/>
      <c r="G76" s="125"/>
      <c r="H76" s="125"/>
      <c r="I76" s="125"/>
      <c r="J76" s="178"/>
      <c r="K76" s="178"/>
      <c r="L76" s="178"/>
      <c r="M76" s="178"/>
      <c r="N76" s="178"/>
      <c r="O76" s="178"/>
      <c r="P76" s="178"/>
      <c r="Q76" s="178"/>
      <c r="R76" s="178"/>
      <c r="S76" s="131"/>
      <c r="T76" s="131"/>
      <c r="U76" s="131"/>
      <c r="V76" s="131"/>
      <c r="W76" s="131"/>
      <c r="X76" s="131"/>
      <c r="Y76" s="131"/>
      <c r="Z76" s="130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67"/>
      <c r="AW76" s="162"/>
      <c r="AX76" s="162"/>
      <c r="AY76" s="162"/>
    </row>
    <row r="77" spans="2:51" x14ac:dyDescent="0.35">
      <c r="B77" s="160"/>
      <c r="C77" s="176"/>
      <c r="D77" s="125"/>
      <c r="E77" s="125"/>
      <c r="F77" s="125"/>
      <c r="G77" s="125"/>
      <c r="H77" s="125"/>
      <c r="I77" s="125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0"/>
      <c r="X77" s="130"/>
      <c r="Y77" s="130"/>
      <c r="Z77" s="168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  <c r="AL77" s="130"/>
      <c r="AM77" s="130"/>
      <c r="AN77" s="130"/>
      <c r="AO77" s="130"/>
      <c r="AP77" s="130"/>
      <c r="AQ77" s="130"/>
      <c r="AR77" s="130"/>
      <c r="AS77" s="130"/>
      <c r="AT77" s="130"/>
      <c r="AU77" s="130"/>
      <c r="AV77" s="167"/>
      <c r="AW77" s="162"/>
      <c r="AX77" s="162"/>
      <c r="AY77" s="162"/>
    </row>
    <row r="78" spans="2:51" x14ac:dyDescent="0.35">
      <c r="B78" s="160"/>
      <c r="C78" s="176"/>
      <c r="D78" s="177"/>
      <c r="E78" s="177"/>
      <c r="F78" s="125"/>
      <c r="G78" s="177"/>
      <c r="H78" s="177"/>
      <c r="I78" s="177"/>
      <c r="J78" s="131"/>
      <c r="K78" s="131"/>
      <c r="L78" s="131"/>
      <c r="M78" s="131"/>
      <c r="N78" s="131"/>
      <c r="O78" s="131"/>
      <c r="P78" s="131"/>
      <c r="Q78" s="131"/>
      <c r="R78" s="131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67"/>
      <c r="AW78" s="162"/>
      <c r="AX78" s="162"/>
      <c r="AY78" s="162"/>
    </row>
    <row r="79" spans="2:51" x14ac:dyDescent="0.35">
      <c r="B79" s="127"/>
      <c r="C79" s="180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67"/>
      <c r="AW79" s="162"/>
      <c r="AX79" s="162"/>
      <c r="AY79" s="162"/>
    </row>
    <row r="80" spans="2:51" x14ac:dyDescent="0.35">
      <c r="B80" s="127"/>
      <c r="C80" s="180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67"/>
      <c r="AW80" s="162"/>
      <c r="AX80" s="162"/>
      <c r="AY80" s="162"/>
    </row>
    <row r="81" spans="2:51" x14ac:dyDescent="0.35">
      <c r="B81" s="127"/>
      <c r="C81" s="131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67"/>
      <c r="AW81" s="162"/>
      <c r="AX81" s="162"/>
      <c r="AY81" s="162"/>
    </row>
    <row r="82" spans="2:51" x14ac:dyDescent="0.35">
      <c r="B82" s="127"/>
      <c r="C82" s="176"/>
      <c r="D82" s="131"/>
      <c r="E82" s="131"/>
      <c r="F82" s="177"/>
      <c r="G82" s="131"/>
      <c r="H82" s="131"/>
      <c r="I82" s="131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67"/>
      <c r="AW82" s="162"/>
      <c r="AX82" s="162"/>
      <c r="AY82" s="162"/>
    </row>
    <row r="83" spans="2:51" x14ac:dyDescent="0.35">
      <c r="B83" s="127"/>
      <c r="C83" s="180"/>
      <c r="D83" s="131"/>
      <c r="E83" s="131"/>
      <c r="F83" s="131"/>
      <c r="G83" s="131"/>
      <c r="H83" s="131"/>
      <c r="I83" s="131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V83" s="167"/>
      <c r="AW83" s="162"/>
      <c r="AX83" s="162"/>
      <c r="AY83" s="162"/>
    </row>
    <row r="84" spans="2:51" x14ac:dyDescent="0.35">
      <c r="B84" s="131"/>
      <c r="C84" s="176"/>
      <c r="D84" s="177"/>
      <c r="E84" s="177"/>
      <c r="F84" s="131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U84" s="162"/>
      <c r="AV84" s="167"/>
      <c r="AW84" s="162"/>
      <c r="AX84" s="162"/>
      <c r="AY84" s="162"/>
    </row>
    <row r="85" spans="2:51" x14ac:dyDescent="0.35">
      <c r="B85" s="131"/>
      <c r="C85" s="183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U85" s="162"/>
      <c r="AV85" s="167"/>
      <c r="AW85" s="162"/>
      <c r="AX85" s="162"/>
      <c r="AY85" s="162"/>
    </row>
    <row r="86" spans="2:51" x14ac:dyDescent="0.35">
      <c r="B86" s="127"/>
      <c r="C86" s="183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U86" s="162"/>
      <c r="AW86" s="162"/>
      <c r="AX86" s="162"/>
      <c r="AY86" s="162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U87" s="162"/>
      <c r="AW87" s="162"/>
      <c r="AX87" s="162"/>
      <c r="AY87" s="162"/>
    </row>
    <row r="88" spans="2:51" x14ac:dyDescent="0.35">
      <c r="B88" s="127"/>
      <c r="C88" s="180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84"/>
      <c r="U88" s="128"/>
      <c r="V88" s="128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U88" s="162"/>
      <c r="AW88" s="162"/>
      <c r="AX88" s="162"/>
      <c r="AY88" s="162"/>
    </row>
    <row r="89" spans="2:51" x14ac:dyDescent="0.35">
      <c r="B89" s="127"/>
      <c r="C89" s="180"/>
      <c r="D89" s="177"/>
      <c r="E89" s="177"/>
      <c r="F89" s="177"/>
      <c r="G89" s="177"/>
      <c r="H89" s="177"/>
      <c r="I89" s="177"/>
      <c r="J89" s="181"/>
      <c r="K89" s="178"/>
      <c r="L89" s="178"/>
      <c r="M89" s="178"/>
      <c r="N89" s="178"/>
      <c r="O89" s="178"/>
      <c r="P89" s="178"/>
      <c r="Q89" s="178"/>
      <c r="R89" s="178"/>
      <c r="S89" s="178"/>
      <c r="T89" s="184"/>
      <c r="U89" s="128"/>
      <c r="V89" s="128"/>
      <c r="W89" s="168"/>
      <c r="X89" s="168"/>
      <c r="Y89" s="168"/>
      <c r="Z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U89" s="162"/>
      <c r="AW89" s="162"/>
      <c r="AX89" s="162"/>
      <c r="AY89" s="162"/>
    </row>
    <row r="90" spans="2:51" x14ac:dyDescent="0.35">
      <c r="B90" s="127"/>
      <c r="C90" s="180"/>
      <c r="D90" s="177"/>
      <c r="E90" s="177"/>
      <c r="F90" s="177"/>
      <c r="G90" s="177"/>
      <c r="H90" s="177"/>
      <c r="I90" s="177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84"/>
      <c r="U90" s="128"/>
      <c r="V90" s="128"/>
      <c r="W90" s="168"/>
      <c r="X90" s="168"/>
      <c r="Y90" s="168"/>
      <c r="Z90" s="168"/>
      <c r="AA90" s="168"/>
      <c r="AB90" s="168"/>
      <c r="AC90" s="168"/>
      <c r="AD90" s="168"/>
      <c r="AE90" s="168"/>
      <c r="AM90" s="170"/>
      <c r="AN90" s="170"/>
      <c r="AO90" s="170"/>
      <c r="AP90" s="170"/>
      <c r="AQ90" s="170"/>
      <c r="AR90" s="170"/>
      <c r="AS90" s="171"/>
      <c r="AU90" s="162"/>
      <c r="AW90" s="162"/>
      <c r="AX90" s="162"/>
      <c r="AY90" s="162"/>
    </row>
    <row r="91" spans="2:51" x14ac:dyDescent="0.35">
      <c r="B91" s="127"/>
      <c r="C91" s="131"/>
      <c r="D91" s="177"/>
      <c r="E91" s="177"/>
      <c r="F91" s="177"/>
      <c r="G91" s="177"/>
      <c r="H91" s="177"/>
      <c r="I91" s="177"/>
      <c r="J91" s="178"/>
      <c r="K91" s="178"/>
      <c r="L91" s="178"/>
      <c r="M91" s="178"/>
      <c r="N91" s="178"/>
      <c r="O91" s="178"/>
      <c r="P91" s="178"/>
      <c r="Q91" s="178"/>
      <c r="R91" s="178"/>
      <c r="S91" s="182"/>
      <c r="T91" s="133"/>
      <c r="U91" s="133"/>
      <c r="V91" s="134"/>
      <c r="W91" s="168"/>
      <c r="X91" s="168"/>
      <c r="Y91" s="168"/>
      <c r="Z91" s="168"/>
      <c r="AA91" s="168"/>
      <c r="AB91" s="168"/>
      <c r="AC91" s="168"/>
      <c r="AD91" s="168"/>
      <c r="AE91" s="168"/>
      <c r="AM91" s="170"/>
      <c r="AN91" s="170"/>
      <c r="AO91" s="170"/>
      <c r="AP91" s="170"/>
      <c r="AQ91" s="170"/>
      <c r="AR91" s="170"/>
      <c r="AS91" s="171"/>
      <c r="AU91" s="162"/>
      <c r="AV91" s="131"/>
      <c r="AW91" s="162"/>
      <c r="AX91" s="162"/>
      <c r="AY91" s="162"/>
    </row>
    <row r="92" spans="2:51" x14ac:dyDescent="0.35">
      <c r="B92" s="127"/>
      <c r="C92" s="180"/>
      <c r="D92" s="177"/>
      <c r="E92" s="177"/>
      <c r="F92" s="177"/>
      <c r="G92" s="177"/>
      <c r="H92" s="177"/>
      <c r="I92" s="177"/>
      <c r="J92" s="181"/>
      <c r="K92" s="181"/>
      <c r="L92" s="178"/>
      <c r="M92" s="178"/>
      <c r="N92" s="178"/>
      <c r="O92" s="178"/>
      <c r="P92" s="178"/>
      <c r="Q92" s="178"/>
      <c r="R92" s="181"/>
      <c r="S92" s="182"/>
      <c r="T92" s="133"/>
      <c r="U92" s="133"/>
      <c r="V92" s="134"/>
      <c r="W92" s="168"/>
      <c r="X92" s="168"/>
      <c r="Y92" s="168"/>
      <c r="AA92" s="168"/>
      <c r="AB92" s="168"/>
      <c r="AC92" s="168"/>
      <c r="AD92" s="168"/>
      <c r="AE92" s="168"/>
      <c r="AM92" s="170"/>
      <c r="AN92" s="170"/>
      <c r="AO92" s="170"/>
      <c r="AP92" s="170"/>
      <c r="AQ92" s="170"/>
      <c r="AR92" s="170"/>
      <c r="AS92" s="171"/>
      <c r="AT92" s="162"/>
      <c r="AU92" s="162"/>
      <c r="AV92" s="130"/>
      <c r="AW92" s="162"/>
      <c r="AX92" s="162"/>
      <c r="AY92" s="162"/>
    </row>
    <row r="93" spans="2:51" x14ac:dyDescent="0.35">
      <c r="B93" s="127"/>
      <c r="C93" s="180"/>
      <c r="D93" s="177"/>
      <c r="E93" s="177"/>
      <c r="F93" s="177"/>
      <c r="G93" s="177"/>
      <c r="H93" s="177"/>
      <c r="I93" s="177"/>
      <c r="J93" s="181"/>
      <c r="K93" s="181"/>
      <c r="L93" s="178"/>
      <c r="M93" s="178"/>
      <c r="N93" s="178"/>
      <c r="O93" s="178"/>
      <c r="P93" s="178"/>
      <c r="Q93" s="178"/>
      <c r="R93" s="181"/>
      <c r="AS93" s="171"/>
      <c r="AT93" s="162"/>
      <c r="AU93" s="162"/>
      <c r="AW93" s="162"/>
      <c r="AX93" s="162"/>
      <c r="AY93" s="162"/>
    </row>
    <row r="94" spans="2:51" x14ac:dyDescent="0.35">
      <c r="B94" s="127"/>
      <c r="C94" s="173"/>
      <c r="D94" s="180"/>
      <c r="E94" s="180"/>
      <c r="F94" s="177"/>
      <c r="G94" s="180"/>
      <c r="H94" s="180"/>
      <c r="I94" s="180"/>
      <c r="AS94" s="171"/>
      <c r="AT94" s="162"/>
      <c r="AU94" s="162"/>
      <c r="AW94" s="162"/>
      <c r="AX94" s="162"/>
      <c r="AY94" s="162"/>
    </row>
    <row r="95" spans="2:51" x14ac:dyDescent="0.35">
      <c r="B95" s="127"/>
      <c r="C95" s="173"/>
      <c r="D95" s="177"/>
      <c r="E95" s="177"/>
      <c r="F95" s="180"/>
      <c r="G95" s="177"/>
      <c r="H95" s="177"/>
      <c r="I95" s="177"/>
      <c r="AS95" s="171"/>
      <c r="AT95" s="162"/>
      <c r="AU95" s="162"/>
      <c r="AW95" s="162"/>
      <c r="AX95" s="162"/>
      <c r="AY95" s="162"/>
    </row>
    <row r="96" spans="2:51" x14ac:dyDescent="0.35">
      <c r="B96" s="127"/>
      <c r="C96" s="173"/>
      <c r="D96" s="177"/>
      <c r="E96" s="177"/>
      <c r="F96" s="177"/>
      <c r="G96" s="177"/>
      <c r="H96" s="177"/>
      <c r="I96" s="177"/>
      <c r="AS96" s="171"/>
      <c r="AT96" s="162"/>
      <c r="AU96" s="162"/>
      <c r="AW96" s="162"/>
      <c r="AX96" s="162"/>
      <c r="AY96" s="162"/>
    </row>
    <row r="97" spans="2:51" x14ac:dyDescent="0.35">
      <c r="B97" s="127"/>
      <c r="C97" s="173"/>
      <c r="D97" s="180"/>
      <c r="E97" s="180"/>
      <c r="F97" s="177"/>
      <c r="G97" s="180"/>
      <c r="H97" s="180"/>
      <c r="I97" s="180"/>
      <c r="AS97" s="171"/>
      <c r="AT97" s="162"/>
      <c r="AU97" s="162"/>
      <c r="AW97" s="162"/>
      <c r="AX97" s="162"/>
      <c r="AY97" s="162"/>
    </row>
    <row r="98" spans="2:51" x14ac:dyDescent="0.35">
      <c r="B98" s="127"/>
      <c r="D98" s="180"/>
      <c r="E98" s="180"/>
      <c r="F98" s="180"/>
      <c r="G98" s="180"/>
      <c r="H98" s="180"/>
      <c r="I98" s="180"/>
      <c r="AS98" s="171"/>
      <c r="AT98" s="162"/>
      <c r="AU98" s="162"/>
      <c r="AV98" s="162"/>
      <c r="AW98" s="162"/>
      <c r="AX98" s="162"/>
      <c r="AY98" s="162"/>
    </row>
    <row r="99" spans="2:51" x14ac:dyDescent="0.35">
      <c r="B99" s="127"/>
      <c r="F99" s="180"/>
      <c r="AS99" s="171"/>
      <c r="AT99" s="162"/>
      <c r="AU99" s="162"/>
      <c r="AV99" s="162"/>
      <c r="AW99" s="162"/>
      <c r="AX99" s="162"/>
      <c r="AY99" s="162"/>
    </row>
    <row r="100" spans="2:51" x14ac:dyDescent="0.35">
      <c r="B100" s="127"/>
      <c r="AS100" s="171"/>
      <c r="AT100" s="162"/>
      <c r="AU100" s="162"/>
      <c r="AV100" s="162"/>
      <c r="AW100" s="162"/>
      <c r="AX100" s="162"/>
      <c r="AY100" s="162"/>
    </row>
    <row r="101" spans="2:51" x14ac:dyDescent="0.35">
      <c r="AS101" s="171"/>
      <c r="AT101" s="162"/>
      <c r="AU101" s="162"/>
      <c r="AV101" s="162"/>
      <c r="AW101" s="162"/>
      <c r="AX101" s="162"/>
      <c r="AY101" s="162"/>
    </row>
    <row r="102" spans="2:51" x14ac:dyDescent="0.35">
      <c r="AS102" s="171"/>
      <c r="AT102" s="162"/>
      <c r="AU102" s="162"/>
      <c r="AV102" s="162"/>
      <c r="AW102" s="162"/>
      <c r="AX102" s="162"/>
      <c r="AY102" s="162"/>
    </row>
    <row r="103" spans="2:51" x14ac:dyDescent="0.35">
      <c r="AS103" s="171"/>
      <c r="AT103" s="162"/>
      <c r="AU103" s="162"/>
      <c r="AV103" s="162"/>
      <c r="AW103" s="162"/>
      <c r="AX103" s="162"/>
      <c r="AY103" s="162"/>
    </row>
    <row r="104" spans="2:51" x14ac:dyDescent="0.35">
      <c r="AV104" s="162"/>
      <c r="AW104" s="162"/>
      <c r="AX104" s="162"/>
      <c r="AY104" s="162"/>
    </row>
    <row r="105" spans="2:51" x14ac:dyDescent="0.35">
      <c r="AV105" s="162"/>
      <c r="AW105" s="162"/>
      <c r="AX105" s="162"/>
      <c r="AY105" s="162"/>
    </row>
    <row r="106" spans="2:51" x14ac:dyDescent="0.35">
      <c r="AV106" s="162"/>
      <c r="AW106" s="162"/>
      <c r="AX106" s="162"/>
      <c r="AY106" s="162"/>
    </row>
    <row r="107" spans="2:51" x14ac:dyDescent="0.35">
      <c r="AV107" s="162"/>
      <c r="AW107" s="162"/>
      <c r="AX107" s="162"/>
      <c r="AY107" s="162"/>
    </row>
    <row r="108" spans="2:51" x14ac:dyDescent="0.35">
      <c r="AV108" s="162"/>
      <c r="AW108" s="162"/>
      <c r="AX108" s="162"/>
      <c r="AY108" s="162"/>
    </row>
    <row r="109" spans="2:51" x14ac:dyDescent="0.35">
      <c r="AV109" s="162"/>
      <c r="AW109" s="162"/>
      <c r="AX109" s="162"/>
      <c r="AY109" s="162"/>
    </row>
    <row r="110" spans="2:51" x14ac:dyDescent="0.35">
      <c r="AV110" s="162"/>
      <c r="AW110" s="162"/>
      <c r="AX110" s="162"/>
      <c r="AY110" s="162"/>
    </row>
    <row r="111" spans="2:51" x14ac:dyDescent="0.35">
      <c r="AV111" s="162"/>
      <c r="AW111" s="162"/>
      <c r="AX111" s="162"/>
      <c r="AY111" s="162"/>
    </row>
    <row r="112" spans="2:51" x14ac:dyDescent="0.35">
      <c r="AV112" s="162"/>
      <c r="AW112" s="162"/>
      <c r="AX112" s="162"/>
      <c r="AY112" s="162"/>
    </row>
    <row r="113" spans="45:51" x14ac:dyDescent="0.35">
      <c r="AV113" s="162"/>
      <c r="AW113" s="162"/>
      <c r="AX113" s="162"/>
      <c r="AY113" s="162"/>
    </row>
    <row r="114" spans="45:51" x14ac:dyDescent="0.35">
      <c r="AY114" s="162"/>
    </row>
    <row r="115" spans="45:51" x14ac:dyDescent="0.35">
      <c r="AY115" s="162"/>
    </row>
    <row r="116" spans="45:51" x14ac:dyDescent="0.35">
      <c r="AY116" s="162"/>
    </row>
    <row r="117" spans="45:51" x14ac:dyDescent="0.35">
      <c r="AS117" s="163"/>
      <c r="AT117" s="162"/>
      <c r="AU117" s="162"/>
      <c r="AV117" s="162"/>
      <c r="AW117" s="162"/>
      <c r="AX117" s="162"/>
      <c r="AY117" s="162"/>
    </row>
    <row r="118" spans="45:51" x14ac:dyDescent="0.35">
      <c r="AY118" s="162"/>
    </row>
    <row r="132" spans="45:51" x14ac:dyDescent="0.35">
      <c r="AS132" s="162"/>
      <c r="AT132" s="162"/>
      <c r="AU132" s="162"/>
      <c r="AV132" s="162"/>
      <c r="AW132" s="162"/>
      <c r="AX132" s="162"/>
      <c r="AY132" s="162"/>
    </row>
  </sheetData>
  <protectedRanges>
    <protectedRange sqref="B96:B100 N89:R91 C94:C97 J89:J90 J92:R93 S91:S92 S88:T90 D94:E95 D97:E98 F98:F99 F95:F96 G97:I98 G94:I95" name="Range2_6_1_1"/>
    <protectedRange sqref="K89:M90 J91:M91 E96 F97 G96:I96" name="Range2_2_2_1_1"/>
    <protectedRange sqref="D96" name="Range2_1_1_1_1_2_1_1"/>
    <protectedRange sqref="N76:R76 N79:R88 B86:B95 B66:B83 S78:T87 S67:T75 T47 T40:T44 T60:T66" name="Range2_12_5_1_1"/>
    <protectedRange sqref="N10 L10 L6 D6 D8 AD8 AF8 O8:U8 AJ8:AR8 AF10 AR11:AR34 L24:N31 E23:E34 G23:G34 N32:N34 N12:N23 E11:G22 N11:AG11 O12:V34 X12:AG34 W12:W32" name="Range1_16_3_1_1"/>
    <protectedRange sqref="I81 I84:I93 J79:M88 J76:M76 E89:E93 G89:H93 F90:F94" name="Range2_2_12_2_1_1"/>
    <protectedRange sqref="C91" name="Range2_2_1_10_3_1_1"/>
    <protectedRange sqref="L16:M23" name="Range1_1_1_1_10_1_1_1"/>
    <protectedRange sqref="L32:M34" name="Range1_1_10_1_1_1"/>
    <protectedRange sqref="D89:D93" name="Range2_1_1_1_1_11_2_1_1"/>
    <protectedRange sqref="K11:L15 K16:K34 I11:I15 I16:J24 I25:I34 J25" name="Range1_1_2_1_10_2_1_1"/>
    <protectedRange sqref="M11:M15" name="Range1_2_1_2_1_10_1_1_1"/>
    <protectedRange sqref="G81:H81 G84:H88 E81 E84:E88 F85:F89 F82" name="Range2_2_2_9_2_1_1"/>
    <protectedRange sqref="D81 D84:D88" name="Range2_1_1_1_1_1_9_2_1_1"/>
    <protectedRange sqref="Q10" name="Range1_17_1_1_1"/>
    <protectedRange sqref="AG10" name="Range1_18_1_1_1"/>
    <protectedRange sqref="C93 C84 C82" name="Range2_4_1_1_1"/>
    <protectedRange sqref="AS16:AS34" name="Range1_1_1_1"/>
    <protectedRange sqref="P3:U5" name="Range1_16_1_1_1_1"/>
    <protectedRange sqref="C92 C85:C90 C80 C83" name="Range2_1_3_1_1"/>
    <protectedRange sqref="H11:H34" name="Range1_1_1_1_1_1_1"/>
    <protectedRange sqref="B84:B85 J77:R78 D82:E83 F83:F84 G82:I83 Z75:Z76 S76:Y77 AA76:AU77" name="Range2_2_1_10_1_1_1_2"/>
    <protectedRange sqref="C81" name="Range2_2_1_10_2_1_1_1"/>
    <protectedRange sqref="N68:R75 G78:H78 D78:E78 F79" name="Range2_12_1_6_1_1"/>
    <protectedRange sqref="D72:E74 I72:I75 I78:I80 J68:M75 G79:H80 G72:H74 E79:E80 F80:F81 F73:F75" name="Range2_2_12_1_7_1_1"/>
    <protectedRange sqref="D79:D80" name="Range2_1_1_1_1_11_1_2_1_1"/>
    <protectedRange sqref="E75 G75:H75 F76" name="Range2_2_2_9_1_1_1_1"/>
    <protectedRange sqref="D75" name="Range2_1_1_1_1_1_9_1_1_1_1"/>
    <protectedRange sqref="C79 C74 C71 C68" name="Range2_1_1_2_1_1"/>
    <protectedRange sqref="C72 C69" name="Range2_1_4_1_1_1"/>
    <protectedRange sqref="C78" name="Range2_1_2_2_1_1"/>
    <protectedRange sqref="C77" name="Range2_3_2_1_1"/>
    <protectedRange sqref="D67:E71 F68:F72 G68:I71" name="Range2_2_12_1_1_1_1_1"/>
    <protectedRange sqref="C73 C70 C67" name="Range2_1_4_2_1_1_1"/>
    <protectedRange sqref="C75:C76" name="Range2_5_1_1_1"/>
    <protectedRange sqref="E76:E77 F77:F78 G76:I77" name="Range2_2_1_1_1_1"/>
    <protectedRange sqref="D76:D77" name="Range2_1_1_1_1_1_1_1_1"/>
    <protectedRange sqref="AS11:AS15" name="Range1_4_1_1_1_1"/>
    <protectedRange sqref="J11:J15 J26:J34" name="Range1_1_2_1_10_1_1_1_1"/>
    <protectedRange sqref="AV91:AV92" name="Range2_2_1_10_1_1_1_1_1"/>
    <protectedRange sqref="T45:T46" name="Range2_12_5_1_1_4"/>
    <protectedRange sqref="W33:W34" name="Range1_16_3_1_1_2_1"/>
    <protectedRange sqref="T48:T51 T57:T59" name="Range2_12_5_1_1_2"/>
    <protectedRange sqref="I67" name="Range2_2_12_1_7_1_1_5"/>
    <protectedRange sqref="N67:R67" name="Range2_12_1_1_1_1_1_2"/>
    <protectedRange sqref="J67:M67" name="Range2_2_12_1_1_1_1_1_2"/>
    <protectedRange sqref="F67:H67" name="Range2_2_12_1_2_2_1_1_2"/>
    <protectedRange sqref="S40:S44 B40:B42" name="Range2_12_5_1_1_1"/>
    <protectedRange sqref="N40:R44" name="Range2_12_1_6_1_1_1"/>
    <protectedRange sqref="E40:M44 C44" name="Range2_2_12_1_7_1_1_1"/>
    <protectedRange sqref="C40:D42 D43:D44" name="Range2_3_2_1_3_1_1_2_10_1_1_1_1_1"/>
    <protectedRange sqref="C43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B43:B45" name="Range2_12_5_1_1_1_2_2_1"/>
    <protectedRange sqref="B46:B49" name="Range2_12_5_1_1_1_3_1_1"/>
    <protectedRange sqref="S45:S46" name="Range2_12_5_1_1_4_1"/>
    <protectedRange sqref="N45:R45" name="Range2_12_1_6_1_1_2_1"/>
    <protectedRange sqref="K45:M45" name="Range2_2_12_1_7_1_1_2_1"/>
    <protectedRange sqref="Q46:R46" name="Range2_12_1_5_1_1_1_1_1"/>
    <protectedRange sqref="N46:P46" name="Range2_12_1_2_2_1_1_1_1_1"/>
    <protectedRange sqref="K46:M46" name="Range2_2_12_1_4_2_1_1_1_1_1"/>
    <protectedRange sqref="G46:H46" name="Range2_2_12_1_3_1_1_1_1_1_4_1_1"/>
    <protectedRange sqref="C46:F46 I45:J45" name="Range2_2_12_1_7_1_1_3_1_1"/>
    <protectedRange sqref="I46:J46 H45" name="Range2_2_12_1_4_2_1_1_1_2_1_1"/>
    <protectedRange sqref="C45:G45" name="Range2_2_12_1_3_1_1_1_1_1_1_1_1"/>
    <protectedRange sqref="S47:S51" name="Range2_12_5_1_1_2_3_1"/>
    <protectedRange sqref="Q47:R47" name="Range2_12_1_6_1_1_1_1_2_1"/>
    <protectedRange sqref="N47:P47" name="Range2_12_1_2_3_1_1_1_1_2_1"/>
    <protectedRange sqref="I47:M47" name="Range2_2_12_1_4_3_1_1_1_1_2_1"/>
    <protectedRange sqref="D47:H47" name="Range2_2_12_1_3_1_2_1_1_1_1_2_1"/>
    <protectedRange sqref="Q48:R51" name="Range2_12_1_6_1_1_1_2_2_1"/>
    <protectedRange sqref="N48:P51" name="Range2_12_1_2_3_1_1_1_2_2_1"/>
    <protectedRange sqref="J48:M51" name="Range2_2_12_1_4_3_1_1_1_3_2_1"/>
    <protectedRange sqref="D48:E51" name="Range2_2_12_1_3_1_2_1_1_1_2_1_2_1"/>
    <protectedRange sqref="I48:I51" name="Range2_2_12_1_4_2_1_1_1_4_1_2_1_1_1"/>
    <protectedRange sqref="F48:H51" name="Range2_2_12_1_3_1_1_1_1_1_4_1_2_1_2_1"/>
    <protectedRange sqref="S57:S59" name="Range2_12_5_1_1_5_1"/>
    <protectedRange sqref="N57:R57" name="Range2_12_1_6_1_1_4_1_1"/>
    <protectedRange sqref="J57:M57" name="Range2_2_12_1_7_1_1_6_1_1"/>
    <protectedRange sqref="T54:T56" name="Range2_12_5_1_1_3"/>
    <protectedRange sqref="T52:T53" name="Range2_12_5_1_1_4_2"/>
    <protectedRange sqref="S52:S53" name="Range2_12_5_1_1_2_3"/>
    <protectedRange sqref="Q52:R53" name="Range2_12_1_6_1_1_1_2_2"/>
    <protectedRange sqref="N52:P53" name="Range2_12_1_2_3_1_1_1_2_2"/>
    <protectedRange sqref="J52:M53" name="Range2_2_12_1_4_3_1_1_1_3_2"/>
    <protectedRange sqref="D52:E53" name="Range2_2_12_1_3_1_2_1_1_1_2_1_2"/>
    <protectedRange sqref="I52:I53" name="Range2_2_12_1_4_2_1_1_1_4_1_2_1_1"/>
    <protectedRange sqref="F52:H53" name="Range2_2_12_1_3_1_1_1_1_1_4_1_2_1_2"/>
    <protectedRange sqref="S54:S56" name="Range2_12_4_1_1_1_4"/>
    <protectedRange sqref="Q54:R56" name="Range2_12_1_6_1_1_1_2_3"/>
    <protectedRange sqref="N54:P56" name="Range2_12_1_2_3_1_1_1_2_3"/>
    <protectedRange sqref="J54:M56" name="Range2_2_12_1_4_3_1_1_1_3_3"/>
    <protectedRange sqref="S66" name="Range2_12_5_1_1_5"/>
    <protectedRange sqref="S61:S65" name="Range2_12_2_1_1_1_2"/>
    <protectedRange sqref="S60" name="Range2_12_5_1_1_5_2"/>
    <protectedRange sqref="N66:R66" name="Range2_12_1_1_1_1_1_1_2_1"/>
    <protectedRange sqref="J66:M66" name="Range2_2_12_1_1_1_1_1_1_2_1"/>
    <protectedRange sqref="B65" name="Range2_12_5_1_1_2_2_1_3_1_2_1"/>
    <protectedRange sqref="D54:E54" name="Range2_2_12_1_3_1_2_1_1_1_2_1_2_2"/>
    <protectedRange sqref="I54" name="Range2_2_12_1_4_2_1_1_1_4_1_2_1_1_2"/>
    <protectedRange sqref="F54:H54" name="Range2_2_12_1_3_1_1_1_1_1_4_1_2_1_2_2"/>
    <protectedRange sqref="I55:I57" name="Range2_2_12_1_4_3_1_1_1_2_1_2_1"/>
    <protectedRange sqref="G55:H57 D55:E57" name="Range2_2_12_1_3_1_2_1_1_1_2_1_3_1"/>
    <protectedRange sqref="F55:F57" name="Range2_2_12_1_3_1_2_1_1_1_1_1_2_1"/>
    <protectedRange sqref="C66" name="Range2_1_1_1_2_1_1_1_2_1_1"/>
    <protectedRange sqref="D66:E66" name="Range2_2_12_1_2_1_1_1_1_1_2_1_1"/>
    <protectedRange sqref="I66" name="Range2_2_12_1_7_1_1_1_1_1_1_1"/>
    <protectedRange sqref="G66:H66" name="Range2_2_12_1_2_2_1_1_1_1_1_1_1"/>
    <protectedRange sqref="F66" name="Range2_2_12_1_2_1_1_1_1_1_1_1_1_1"/>
    <protectedRange sqref="B52" name="Range2_12_5_1_1_1_2_1_1_1_1_1"/>
    <protectedRange sqref="B53" name="Range2_12_5_1_1_2_2_2_1_1_1_1"/>
    <protectedRange sqref="B54" name="Range2_12_5_1_1_2_2_1_2_1_1_1_1"/>
    <protectedRange sqref="B64" name="Range2_12_5_1_1_2_2_1_3_1_1_1_1_1_1"/>
    <protectedRange sqref="B63" name="Range2_12_5_1_1_7"/>
    <protectedRange sqref="D65:E65" name="Range2_2_12_1_1_1_1_1_3"/>
    <protectedRange sqref="C65" name="Range2_1_4_2_1_1_1_2"/>
    <protectedRange sqref="I65" name="Range2_2_12_1_7_1_1_5_2"/>
    <protectedRange sqref="N65:R65" name="Range2_12_1_1_1_1_1_2_2"/>
    <protectedRange sqref="J65:M65" name="Range2_2_12_1_1_1_1_1_2_2"/>
    <protectedRange sqref="F65:H65" name="Range2_2_12_1_2_2_1_1_2_3"/>
    <protectedRange sqref="D64:E64" name="Range2_2_12_1_2_2_1_1_2_1_2"/>
    <protectedRange sqref="C64" name="Range2_1_1_1_2_1_1_2_1_2"/>
    <protectedRange sqref="I64" name="Range2_2_12_1_7_1_1_1_3_1_2"/>
    <protectedRange sqref="N64:R64" name="Range2_12_1_1_1_1_1_1_2_1_2"/>
    <protectedRange sqref="J64:M64" name="Range2_2_12_1_1_1_1_1_1_2_1_2"/>
    <protectedRange sqref="G64:H64" name="Range2_2_12_1_2_2_1_1_1_2_1_2"/>
    <protectedRange sqref="C63" name="Range2_1_1_1_2_1_1_1_2_1_3"/>
    <protectedRange sqref="D63:E63 F64" name="Range2_2_12_1_2_1_1_1_1_1_2_1_3"/>
    <protectedRange sqref="B62" name="Range2_12_5_1_1_2_2_1_3_1_2_1_2"/>
    <protectedRange sqref="I63" name="Range2_2_12_1_7_1_1_1_1_1_1_3"/>
    <protectedRange sqref="N63:R63" name="Range2_12_1_1_1_1_1_1_1_1_1_2"/>
    <protectedRange sqref="J63:M63" name="Range2_2_12_1_1_1_1_1_1_1_1_1_2"/>
    <protectedRange sqref="G63:H63" name="Range2_2_12_1_2_2_1_1_1_1_1_1_3"/>
    <protectedRange sqref="C62" name="Range2_1_1_1_2_1_1_1_1_1_1_3"/>
    <protectedRange sqref="D62:E62 F63" name="Range2_2_12_1_2_1_1_1_1_1_1_1_1_3"/>
    <protectedRange sqref="N61:R62" name="Range2_12_1_6_1_1_4_1_1_1_1_2"/>
    <protectedRange sqref="J61:M62" name="Range2_2_12_1_7_1_1_6_1_1_1_1_2"/>
    <protectedRange sqref="I62" name="Range2_2_12_1_7_1_1_5_1_1_1_1_1_3"/>
    <protectedRange sqref="G62:H62" name="Range2_2_12_1_3_3_1_1_1_1_1_1_1_1_3"/>
    <protectedRange sqref="I61" name="Range2_2_12_1_4_3_1_1_1_5_1_1_1_1_3"/>
    <protectedRange sqref="D61:E61 G61:H61 F62" name="Range2_2_12_1_3_1_2_1_1_1_2_1_1_1_1_3"/>
    <protectedRange sqref="Q60:R60" name="Range2_12_1_4_1_1_1_1_1_1_1_1_1"/>
    <protectedRange sqref="N60:P60" name="Range2_12_1_2_1_1_1_1_1_1_1_1_1_1"/>
    <protectedRange sqref="J60:M60" name="Range2_2_12_1_4_1_1_1_1_1_1_1_1_1_1"/>
    <protectedRange sqref="B59" name="Range2_12_5_1_1_2_1_4_1_1_1_2"/>
    <protectedRange sqref="Q58:R59" name="Range2_12_1_6_1_1_1_2_3_1_1_3_2"/>
    <protectedRange sqref="N58:P59" name="Range2_12_1_2_3_1_1_1_2_3_1_1_3_2"/>
    <protectedRange sqref="I60 J58:M59" name="Range2_2_12_1_4_3_1_1_1_3_3_1_1_3_2"/>
    <protectedRange sqref="D60:E60 G60:H60 F61" name="Range2_2_12_1_3_1_2_1_1_1_3_1_1_1_1_1_3"/>
    <protectedRange sqref="B58 B60:B61 B56" name="Range2_12_5_1_1_2_2_1_3_1_1_1_1_2"/>
    <protectedRange sqref="I59" name="Range2_2_12_1_7_1_1_5_2_1_1_1_1_1_3"/>
    <protectedRange sqref="D59:E59 G59:H59 F60" name="Range2_2_12_1_3_3_1_1_1_2_1_1_1_1_1_3"/>
    <protectedRange sqref="I58" name="Range2_2_12_1_4_3_1_1_1_2_1_2_1_1_3_1"/>
    <protectedRange sqref="G58:H58 F58:F59" name="Range2_2_12_1_3_1_2_1_1_1_2_1_3_1_1_3_3"/>
    <protectedRange sqref="D58:E58" name="Range2_2_12_1_3_1_1_1_1_1_4_1_2_1_3_1_1_1_1"/>
    <protectedRange sqref="B57" name="Range2_12_5_1_1_2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50" priority="9" operator="containsText" text="N/A">
      <formula>NOT(ISERROR(SEARCH("N/A",X11)))</formula>
    </cfRule>
    <cfRule type="cellIs" dxfId="349" priority="27" operator="equal">
      <formula>0</formula>
    </cfRule>
  </conditionalFormatting>
  <conditionalFormatting sqref="X11:AE34">
    <cfRule type="cellIs" dxfId="348" priority="26" operator="greaterThanOrEqual">
      <formula>1185</formula>
    </cfRule>
  </conditionalFormatting>
  <conditionalFormatting sqref="X11:AE34">
    <cfRule type="cellIs" dxfId="347" priority="25" operator="between">
      <formula>0.1</formula>
      <formula>1184</formula>
    </cfRule>
  </conditionalFormatting>
  <conditionalFormatting sqref="X8">
    <cfRule type="cellIs" dxfId="346" priority="24" operator="equal">
      <formula>0</formula>
    </cfRule>
  </conditionalFormatting>
  <conditionalFormatting sqref="X8">
    <cfRule type="cellIs" dxfId="345" priority="23" operator="greaterThan">
      <formula>1179</formula>
    </cfRule>
  </conditionalFormatting>
  <conditionalFormatting sqref="X8">
    <cfRule type="cellIs" dxfId="344" priority="22" operator="greaterThan">
      <formula>99</formula>
    </cfRule>
  </conditionalFormatting>
  <conditionalFormatting sqref="X8">
    <cfRule type="cellIs" dxfId="343" priority="21" operator="greaterThan">
      <formula>0.99</formula>
    </cfRule>
  </conditionalFormatting>
  <conditionalFormatting sqref="AB8">
    <cfRule type="cellIs" dxfId="342" priority="20" operator="equal">
      <formula>0</formula>
    </cfRule>
  </conditionalFormatting>
  <conditionalFormatting sqref="AB8">
    <cfRule type="cellIs" dxfId="341" priority="19" operator="greaterThan">
      <formula>1179</formula>
    </cfRule>
  </conditionalFormatting>
  <conditionalFormatting sqref="AB8">
    <cfRule type="cellIs" dxfId="340" priority="18" operator="greaterThan">
      <formula>99</formula>
    </cfRule>
  </conditionalFormatting>
  <conditionalFormatting sqref="AB8">
    <cfRule type="cellIs" dxfId="339" priority="17" operator="greaterThan">
      <formula>0.99</formula>
    </cfRule>
  </conditionalFormatting>
  <conditionalFormatting sqref="AQ11:AQ34 AJ11:AO23 AO24:AO32 AJ24:AJ34 AK24:AK32 AL24:AL34 AM24:AM28 AN24:AN34">
    <cfRule type="cellIs" dxfId="338" priority="16" operator="equal">
      <formula>0</formula>
    </cfRule>
  </conditionalFormatting>
  <conditionalFormatting sqref="AQ11:AQ34 AJ11:AO23 AO24:AO32 AJ24:AJ34 AK24:AK32 AL24:AL34 AM24:AM28 AN24:AN34">
    <cfRule type="cellIs" dxfId="337" priority="15" operator="greaterThan">
      <formula>1179</formula>
    </cfRule>
  </conditionalFormatting>
  <conditionalFormatting sqref="AQ11:AQ34 AJ11:AO23 AO24:AO32 AJ24:AJ34 AK24:AK32 AL24:AL34 AM24:AM28 AN24:AN34">
    <cfRule type="cellIs" dxfId="336" priority="14" operator="greaterThan">
      <formula>99</formula>
    </cfRule>
  </conditionalFormatting>
  <conditionalFormatting sqref="AQ11:AQ34 AJ11:AO23 AO24:AO32 AJ24:AJ34 AK24:AK32 AL24:AL34 AM24:AM28 AN24:AN34">
    <cfRule type="cellIs" dxfId="335" priority="13" operator="greaterThan">
      <formula>0.99</formula>
    </cfRule>
  </conditionalFormatting>
  <conditionalFormatting sqref="AI11:AI34">
    <cfRule type="cellIs" dxfId="334" priority="12" operator="greaterThan">
      <formula>$AI$8</formula>
    </cfRule>
  </conditionalFormatting>
  <conditionalFormatting sqref="AH11:AH34">
    <cfRule type="cellIs" dxfId="333" priority="10" operator="greaterThan">
      <formula>$AH$8</formula>
    </cfRule>
    <cfRule type="cellIs" dxfId="332" priority="11" operator="greaterThan">
      <formula>$AH$8</formula>
    </cfRule>
  </conditionalFormatting>
  <conditionalFormatting sqref="AP11:AP34">
    <cfRule type="cellIs" dxfId="331" priority="8" operator="equal">
      <formula>0</formula>
    </cfRule>
  </conditionalFormatting>
  <conditionalFormatting sqref="AP11:AP34">
    <cfRule type="cellIs" dxfId="330" priority="7" operator="greaterThan">
      <formula>1179</formula>
    </cfRule>
  </conditionalFormatting>
  <conditionalFormatting sqref="AP11:AP34">
    <cfRule type="cellIs" dxfId="329" priority="6" operator="greaterThan">
      <formula>99</formula>
    </cfRule>
  </conditionalFormatting>
  <conditionalFormatting sqref="AP11:AP34">
    <cfRule type="cellIs" dxfId="328" priority="5" operator="greaterThan">
      <formula>0.99</formula>
    </cfRule>
  </conditionalFormatting>
  <conditionalFormatting sqref="AK33:AK34 AO33:AO34 AM29:AM34">
    <cfRule type="cellIs" dxfId="327" priority="4" operator="equal">
      <formula>0</formula>
    </cfRule>
  </conditionalFormatting>
  <conditionalFormatting sqref="AK33:AK34 AO33:AO34 AM29:AM34">
    <cfRule type="cellIs" dxfId="326" priority="3" operator="greaterThan">
      <formula>1179</formula>
    </cfRule>
  </conditionalFormatting>
  <conditionalFormatting sqref="AK33:AK34 AO33:AO34 AM29:AM34">
    <cfRule type="cellIs" dxfId="325" priority="2" operator="greaterThan">
      <formula>99</formula>
    </cfRule>
  </conditionalFormatting>
  <conditionalFormatting sqref="AK33:AK34 AO33:AO34 AM29:AM34">
    <cfRule type="cellIs" dxfId="324" priority="1" operator="greaterThan">
      <formula>0.99</formula>
    </cfRule>
  </conditionalFormatting>
  <dataValidations count="4">
    <dataValidation type="list" allowBlank="1" showInputMessage="1" showErrorMessage="1" sqref="AP8:AQ8 N10 L10 D8 O8:T8" xr:uid="{00000000-0002-0000-1200-000000000000}">
      <formula1>#REF!</formula1>
    </dataValidation>
    <dataValidation type="list" allowBlank="1" showInputMessage="1" showErrorMessage="1" sqref="H11:H34" xr:uid="{00000000-0002-0000-1200-000001000000}">
      <formula1>$AV$10:$AV$19</formula1>
    </dataValidation>
    <dataValidation type="list" allowBlank="1" showInputMessage="1" showErrorMessage="1" sqref="AV31:AW31" xr:uid="{00000000-0002-0000-1200-000002000000}">
      <formula1>$AV$24:$AV$28</formula1>
    </dataValidation>
    <dataValidation type="list" allowBlank="1" showInputMessage="1" showErrorMessage="1" sqref="P3:P5" xr:uid="{00000000-0002-0000-1200-000003000000}">
      <formula1>$AY$10:$AY$40</formula1>
    </dataValidation>
  </dataValidations>
  <hyperlinks>
    <hyperlink ref="H9:H10" location="'1'!AH8" display="Plant Status" xr:uid="{00000000-0004-0000-12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2:AY136"/>
  <sheetViews>
    <sheetView showGridLines="0" topLeftCell="A43" workbookViewId="0">
      <selection activeCell="K60" sqref="K60"/>
    </sheetView>
  </sheetViews>
  <sheetFormatPr defaultColWidth="9.1796875" defaultRowHeight="14.5" x14ac:dyDescent="0.35"/>
  <cols>
    <col min="1" max="1" width="7.1796875" style="136" customWidth="1"/>
    <col min="2" max="2" width="10.26953125" style="136" customWidth="1"/>
    <col min="3" max="3" width="10.54296875" style="136" customWidth="1"/>
    <col min="4" max="7" width="9.1796875" style="136"/>
    <col min="8" max="8" width="19.1796875" style="136" customWidth="1"/>
    <col min="9" max="10" width="9.1796875" style="136"/>
    <col min="11" max="11" width="9" style="136" customWidth="1"/>
    <col min="12" max="14" width="9.1796875" style="136" hidden="1" customWidth="1"/>
    <col min="15" max="16" width="9.1796875" style="136"/>
    <col min="17" max="18" width="9.1796875" style="136" customWidth="1"/>
    <col min="19" max="32" width="9.1796875" style="136"/>
    <col min="33" max="33" width="10.453125" style="136" bestFit="1" customWidth="1"/>
    <col min="34" max="44" width="9.1796875" style="136"/>
    <col min="45" max="45" width="83.81640625" style="15" customWidth="1"/>
    <col min="46" max="47" width="9.1796875" style="5"/>
    <col min="48" max="48" width="29.7265625" style="5" customWidth="1"/>
    <col min="49" max="49" width="22" style="5" customWidth="1"/>
    <col min="50" max="50" width="9.1796875" style="5"/>
    <col min="51" max="51" width="38.54296875" style="5" bestFit="1" customWidth="1"/>
    <col min="52" max="16384" width="9.1796875" style="136"/>
  </cols>
  <sheetData>
    <row r="2" spans="2:51" ht="21" x14ac:dyDescent="0.35">
      <c r="B2" s="4"/>
      <c r="C2" s="5"/>
      <c r="D2" s="5"/>
      <c r="E2" s="6"/>
      <c r="F2" s="6"/>
      <c r="G2" s="5"/>
      <c r="H2" s="7"/>
      <c r="I2" s="7"/>
      <c r="J2" s="5"/>
      <c r="K2" s="7"/>
      <c r="L2" s="7"/>
      <c r="M2" s="5"/>
      <c r="N2" s="5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5"/>
      <c r="AN2" s="5"/>
      <c r="AO2" s="5"/>
      <c r="AP2" s="5"/>
      <c r="AQ2" s="5"/>
      <c r="AR2" s="5"/>
    </row>
    <row r="3" spans="2:51" ht="21" x14ac:dyDescent="0.35">
      <c r="B3" s="16" t="s">
        <v>1</v>
      </c>
      <c r="C3" s="16"/>
      <c r="D3" s="16"/>
      <c r="E3" s="5"/>
      <c r="F3" s="7"/>
      <c r="G3" s="7"/>
      <c r="H3" s="5"/>
      <c r="I3" s="5"/>
      <c r="J3" s="5"/>
      <c r="K3" s="17"/>
      <c r="L3" s="18"/>
      <c r="M3" s="5"/>
      <c r="N3" s="5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5"/>
      <c r="AI3" s="5"/>
      <c r="AJ3" s="5"/>
      <c r="AK3" s="5"/>
      <c r="AL3" s="15"/>
      <c r="AM3" s="5"/>
      <c r="AN3" s="5"/>
      <c r="AO3" s="5"/>
      <c r="AP3" s="5"/>
      <c r="AQ3" s="5"/>
      <c r="AR3" s="5"/>
      <c r="AS3" s="5"/>
    </row>
    <row r="4" spans="2:51" x14ac:dyDescent="0.35">
      <c r="B4" s="21" t="s">
        <v>4</v>
      </c>
      <c r="C4" s="21"/>
      <c r="D4" s="21"/>
      <c r="E4" s="5"/>
      <c r="F4" s="22"/>
      <c r="G4" s="5"/>
      <c r="H4" s="5"/>
      <c r="I4" s="5"/>
      <c r="J4" s="5"/>
      <c r="K4" s="5"/>
      <c r="L4" s="5"/>
      <c r="M4" s="5"/>
      <c r="N4" s="5"/>
      <c r="O4" s="19" t="s">
        <v>5</v>
      </c>
      <c r="P4" s="381" t="s">
        <v>140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5"/>
      <c r="AI4" s="5"/>
      <c r="AJ4" s="5"/>
      <c r="AK4" s="5"/>
      <c r="AL4" s="15"/>
      <c r="AM4" s="5"/>
      <c r="AN4" s="5"/>
      <c r="AO4" s="5"/>
      <c r="AP4" s="5"/>
      <c r="AQ4" s="5"/>
      <c r="AR4" s="5"/>
      <c r="AS4" s="5"/>
    </row>
    <row r="5" spans="2:51" x14ac:dyDescent="0.35">
      <c r="B5" s="5"/>
      <c r="C5" s="5"/>
      <c r="D5" s="5"/>
      <c r="E5" s="23"/>
      <c r="F5" s="23"/>
      <c r="G5" s="5"/>
      <c r="H5" s="5"/>
      <c r="I5" s="5"/>
      <c r="J5" s="5"/>
      <c r="K5" s="5"/>
      <c r="L5" s="5"/>
      <c r="M5" s="5"/>
      <c r="N5" s="5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5"/>
      <c r="AI5" s="5"/>
      <c r="AJ5" s="5"/>
      <c r="AK5" s="5"/>
      <c r="AL5" s="15"/>
      <c r="AM5" s="5"/>
      <c r="AN5" s="5"/>
      <c r="AO5" s="5"/>
      <c r="AP5" s="5"/>
      <c r="AQ5" s="5"/>
      <c r="AR5" s="5"/>
      <c r="AS5" s="5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5"/>
      <c r="J6" s="5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143" t="s">
        <v>11</v>
      </c>
      <c r="I7" s="144" t="s">
        <v>12</v>
      </c>
      <c r="J7" s="144" t="s">
        <v>13</v>
      </c>
      <c r="K7" s="144" t="s">
        <v>14</v>
      </c>
      <c r="L7" s="15"/>
      <c r="M7" s="15"/>
      <c r="N7" s="15"/>
      <c r="O7" s="143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144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144" t="s">
        <v>23</v>
      </c>
      <c r="AG7" s="144" t="s">
        <v>24</v>
      </c>
      <c r="AH7" s="144" t="s">
        <v>25</v>
      </c>
      <c r="AI7" s="144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144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41853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26188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144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145" t="s">
        <v>52</v>
      </c>
      <c r="V9" s="145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147" t="s">
        <v>56</v>
      </c>
      <c r="AG9" s="147" t="s">
        <v>57</v>
      </c>
      <c r="AH9" s="341" t="s">
        <v>58</v>
      </c>
      <c r="AI9" s="357" t="s">
        <v>59</v>
      </c>
      <c r="AJ9" s="145" t="s">
        <v>60</v>
      </c>
      <c r="AK9" s="145" t="s">
        <v>61</v>
      </c>
      <c r="AL9" s="145" t="s">
        <v>62</v>
      </c>
      <c r="AM9" s="145" t="s">
        <v>63</v>
      </c>
      <c r="AN9" s="145" t="s">
        <v>64</v>
      </c>
      <c r="AO9" s="145" t="s">
        <v>65</v>
      </c>
      <c r="AP9" s="145" t="s">
        <v>66</v>
      </c>
      <c r="AQ9" s="359" t="s">
        <v>67</v>
      </c>
      <c r="AR9" s="145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145" t="s">
        <v>73</v>
      </c>
      <c r="C10" s="145" t="s">
        <v>74</v>
      </c>
      <c r="D10" s="145" t="s">
        <v>75</v>
      </c>
      <c r="E10" s="145" t="s">
        <v>76</v>
      </c>
      <c r="F10" s="145" t="s">
        <v>75</v>
      </c>
      <c r="G10" s="145" t="s">
        <v>76</v>
      </c>
      <c r="H10" s="368"/>
      <c r="I10" s="145" t="s">
        <v>76</v>
      </c>
      <c r="J10" s="145" t="s">
        <v>76</v>
      </c>
      <c r="K10" s="145" t="s">
        <v>76</v>
      </c>
      <c r="L10" s="31" t="s">
        <v>30</v>
      </c>
      <c r="M10" s="369"/>
      <c r="N10" s="31" t="s">
        <v>30</v>
      </c>
      <c r="O10" s="360"/>
      <c r="P10" s="360"/>
      <c r="Q10" s="3">
        <v>1297745</v>
      </c>
      <c r="R10" s="350"/>
      <c r="S10" s="351"/>
      <c r="T10" s="352"/>
      <c r="U10" s="145" t="s">
        <v>76</v>
      </c>
      <c r="V10" s="145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29769966</v>
      </c>
      <c r="AH10" s="341"/>
      <c r="AI10" s="358"/>
      <c r="AJ10" s="145" t="s">
        <v>85</v>
      </c>
      <c r="AK10" s="145" t="s">
        <v>85</v>
      </c>
      <c r="AL10" s="145" t="s">
        <v>85</v>
      </c>
      <c r="AM10" s="145" t="s">
        <v>85</v>
      </c>
      <c r="AN10" s="145" t="s">
        <v>85</v>
      </c>
      <c r="AO10" s="145" t="s">
        <v>85</v>
      </c>
      <c r="AP10" s="2">
        <v>6523519</v>
      </c>
      <c r="AQ10" s="360"/>
      <c r="AR10" s="146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15</v>
      </c>
      <c r="E11" s="46">
        <f>D11/1.42</f>
        <v>10.563380281690142</v>
      </c>
      <c r="F11" s="47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116</v>
      </c>
      <c r="P11" s="52">
        <v>90</v>
      </c>
      <c r="Q11" s="53">
        <v>1301479</v>
      </c>
      <c r="R11" s="53">
        <f t="shared" ref="R11:R34" si="0">Q11-Q10</f>
        <v>3734</v>
      </c>
      <c r="S11" s="54">
        <f>R11*24/1000</f>
        <v>89.616</v>
      </c>
      <c r="T11" s="54">
        <f>R11/1000</f>
        <v>3.734</v>
      </c>
      <c r="U11" s="55">
        <v>5.9</v>
      </c>
      <c r="V11" s="55">
        <f>U11</f>
        <v>5.9</v>
      </c>
      <c r="W11" s="56" t="s">
        <v>136</v>
      </c>
      <c r="X11" s="57">
        <v>0</v>
      </c>
      <c r="Y11" s="57">
        <v>0</v>
      </c>
      <c r="Z11" s="57">
        <v>988</v>
      </c>
      <c r="AA11" s="57">
        <v>0</v>
      </c>
      <c r="AB11" s="57">
        <v>1100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29770602</v>
      </c>
      <c r="AH11" s="60">
        <f>IF(ISBLANK(AG11),"-",AG11-AG10)</f>
        <v>636</v>
      </c>
      <c r="AI11" s="61">
        <f>AH11/T11</f>
        <v>170.32672737011248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57">
        <v>6524011</v>
      </c>
      <c r="AQ11" s="57">
        <f t="shared" ref="AQ11:AQ34" si="1">AP11-AP10</f>
        <v>492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15</v>
      </c>
      <c r="E12" s="46">
        <f t="shared" ref="E12:E34" si="2">D12/1.42</f>
        <v>10.563380281690142</v>
      </c>
      <c r="F12" s="47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117</v>
      </c>
      <c r="P12" s="52">
        <v>87</v>
      </c>
      <c r="Q12" s="53">
        <v>1305341</v>
      </c>
      <c r="R12" s="53">
        <f t="shared" si="0"/>
        <v>3862</v>
      </c>
      <c r="S12" s="54">
        <f t="shared" ref="S12:S34" si="5">R12*24/1000</f>
        <v>92.688000000000002</v>
      </c>
      <c r="T12" s="54">
        <f t="shared" ref="T12:T34" si="6">R12/1000</f>
        <v>3.8620000000000001</v>
      </c>
      <c r="U12" s="55">
        <v>7</v>
      </c>
      <c r="V12" s="55">
        <f t="shared" ref="V12:V34" si="7">U12</f>
        <v>7</v>
      </c>
      <c r="W12" s="56" t="s">
        <v>136</v>
      </c>
      <c r="X12" s="57">
        <v>0</v>
      </c>
      <c r="Y12" s="57">
        <v>0</v>
      </c>
      <c r="Z12" s="57">
        <v>970</v>
      </c>
      <c r="AA12" s="57">
        <v>0</v>
      </c>
      <c r="AB12" s="57">
        <v>1100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29771222</v>
      </c>
      <c r="AH12" s="60">
        <f t="shared" ref="AH12:AH34" si="8">IF(ISBLANK(AG12),"-",AG12-AG11)</f>
        <v>620</v>
      </c>
      <c r="AI12" s="61">
        <f t="shared" ref="AI12:AI34" si="9">AH12/T12</f>
        <v>160.53858104609012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57">
        <v>6525100</v>
      </c>
      <c r="AQ12" s="57">
        <f t="shared" si="1"/>
        <v>1089</v>
      </c>
      <c r="AR12" s="65">
        <v>0.96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19</v>
      </c>
      <c r="E13" s="46">
        <f t="shared" si="2"/>
        <v>13.380281690140846</v>
      </c>
      <c r="F13" s="47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119</v>
      </c>
      <c r="P13" s="52">
        <v>89</v>
      </c>
      <c r="Q13" s="53">
        <v>1308912</v>
      </c>
      <c r="R13" s="53">
        <f t="shared" si="0"/>
        <v>3571</v>
      </c>
      <c r="S13" s="54">
        <f t="shared" si="5"/>
        <v>85.703999999999994</v>
      </c>
      <c r="T13" s="54">
        <f t="shared" si="6"/>
        <v>3.5710000000000002</v>
      </c>
      <c r="U13" s="55">
        <v>8.1999999999999993</v>
      </c>
      <c r="V13" s="55">
        <f t="shared" si="7"/>
        <v>8.1999999999999993</v>
      </c>
      <c r="W13" s="56" t="s">
        <v>136</v>
      </c>
      <c r="X13" s="57">
        <v>0</v>
      </c>
      <c r="Y13" s="57">
        <v>0</v>
      </c>
      <c r="Z13" s="57">
        <v>928</v>
      </c>
      <c r="AA13" s="57">
        <v>0</v>
      </c>
      <c r="AB13" s="57">
        <v>1100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29771802</v>
      </c>
      <c r="AH13" s="60">
        <f t="shared" si="8"/>
        <v>580</v>
      </c>
      <c r="AI13" s="61">
        <f t="shared" si="9"/>
        <v>162.41949033884066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57">
        <v>6526221</v>
      </c>
      <c r="AQ13" s="57">
        <f t="shared" si="1"/>
        <v>1121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18</v>
      </c>
      <c r="E14" s="46">
        <f t="shared" si="2"/>
        <v>12.67605633802817</v>
      </c>
      <c r="F14" s="47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94</v>
      </c>
      <c r="P14" s="52">
        <v>86</v>
      </c>
      <c r="Q14" s="52">
        <v>1312524</v>
      </c>
      <c r="R14" s="53">
        <f t="shared" si="0"/>
        <v>3612</v>
      </c>
      <c r="S14" s="54">
        <f t="shared" si="5"/>
        <v>86.688000000000002</v>
      </c>
      <c r="T14" s="54">
        <f t="shared" si="6"/>
        <v>3.6120000000000001</v>
      </c>
      <c r="U14" s="55">
        <v>9.5</v>
      </c>
      <c r="V14" s="55">
        <f t="shared" si="7"/>
        <v>9.5</v>
      </c>
      <c r="W14" s="56" t="s">
        <v>136</v>
      </c>
      <c r="X14" s="57">
        <v>0</v>
      </c>
      <c r="Y14" s="57">
        <v>0</v>
      </c>
      <c r="Z14" s="57">
        <v>924</v>
      </c>
      <c r="AA14" s="57">
        <v>0</v>
      </c>
      <c r="AB14" s="57">
        <v>1100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29772368</v>
      </c>
      <c r="AH14" s="60">
        <f t="shared" si="8"/>
        <v>566</v>
      </c>
      <c r="AI14" s="61">
        <f t="shared" si="9"/>
        <v>156.69988925802878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57">
        <v>6527494</v>
      </c>
      <c r="AQ14" s="57">
        <f t="shared" si="1"/>
        <v>1273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28</v>
      </c>
      <c r="E15" s="46">
        <f t="shared" si="2"/>
        <v>19.718309859154932</v>
      </c>
      <c r="F15" s="47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100</v>
      </c>
      <c r="P15" s="52">
        <v>100</v>
      </c>
      <c r="Q15" s="52">
        <v>1316438</v>
      </c>
      <c r="R15" s="53">
        <f t="shared" si="0"/>
        <v>3914</v>
      </c>
      <c r="S15" s="54">
        <f t="shared" si="5"/>
        <v>93.936000000000007</v>
      </c>
      <c r="T15" s="54">
        <f t="shared" si="6"/>
        <v>3.9140000000000001</v>
      </c>
      <c r="U15" s="55">
        <v>9.5</v>
      </c>
      <c r="V15" s="55">
        <f t="shared" si="7"/>
        <v>9.5</v>
      </c>
      <c r="W15" s="56" t="s">
        <v>136</v>
      </c>
      <c r="X15" s="57">
        <v>0</v>
      </c>
      <c r="Y15" s="57">
        <v>0</v>
      </c>
      <c r="Z15" s="58">
        <v>822</v>
      </c>
      <c r="AA15" s="57">
        <v>0</v>
      </c>
      <c r="AB15" s="57">
        <v>1101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29772902</v>
      </c>
      <c r="AH15" s="60">
        <f t="shared" si="8"/>
        <v>534</v>
      </c>
      <c r="AI15" s="61">
        <f t="shared" si="9"/>
        <v>136.43331630045989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57">
        <v>6527494</v>
      </c>
      <c r="AQ15" s="57">
        <f t="shared" si="1"/>
        <v>0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25</v>
      </c>
      <c r="E16" s="46">
        <f t="shared" si="2"/>
        <v>17.605633802816904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110</v>
      </c>
      <c r="P16" s="52">
        <v>113</v>
      </c>
      <c r="Q16" s="52">
        <v>1320442</v>
      </c>
      <c r="R16" s="53">
        <f t="shared" si="0"/>
        <v>4004</v>
      </c>
      <c r="S16" s="54">
        <f t="shared" si="5"/>
        <v>96.096000000000004</v>
      </c>
      <c r="T16" s="54">
        <f t="shared" si="6"/>
        <v>4.0039999999999996</v>
      </c>
      <c r="U16" s="55">
        <v>9.5</v>
      </c>
      <c r="V16" s="55">
        <f t="shared" si="7"/>
        <v>9.5</v>
      </c>
      <c r="W16" s="56" t="s">
        <v>136</v>
      </c>
      <c r="X16" s="57">
        <v>0</v>
      </c>
      <c r="Y16" s="57">
        <v>0</v>
      </c>
      <c r="Z16" s="58">
        <v>1020</v>
      </c>
      <c r="AA16" s="57">
        <v>0</v>
      </c>
      <c r="AB16" s="57">
        <v>1100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29773452</v>
      </c>
      <c r="AH16" s="60">
        <f t="shared" si="8"/>
        <v>550</v>
      </c>
      <c r="AI16" s="61">
        <f t="shared" si="9"/>
        <v>137.36263736263737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57">
        <v>6527494</v>
      </c>
      <c r="AQ16" s="57">
        <f t="shared" si="1"/>
        <v>0</v>
      </c>
      <c r="AR16" s="65">
        <v>0.88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18</v>
      </c>
      <c r="E17" s="46">
        <f t="shared" si="2"/>
        <v>12.67605633802817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117</v>
      </c>
      <c r="P17" s="52">
        <v>137</v>
      </c>
      <c r="Q17" s="52">
        <v>1326218</v>
      </c>
      <c r="R17" s="53">
        <f t="shared" si="0"/>
        <v>5776</v>
      </c>
      <c r="S17" s="54">
        <f t="shared" si="5"/>
        <v>138.624</v>
      </c>
      <c r="T17" s="54">
        <f t="shared" si="6"/>
        <v>5.7759999999999998</v>
      </c>
      <c r="U17" s="55">
        <v>9.5</v>
      </c>
      <c r="V17" s="55">
        <f>U17</f>
        <v>9.5</v>
      </c>
      <c r="W17" s="56" t="s">
        <v>136</v>
      </c>
      <c r="X17" s="57">
        <v>0</v>
      </c>
      <c r="Y17" s="57">
        <v>0</v>
      </c>
      <c r="Z17" s="57">
        <v>1196</v>
      </c>
      <c r="AA17" s="57">
        <v>0</v>
      </c>
      <c r="AB17" s="57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29774616</v>
      </c>
      <c r="AH17" s="60">
        <f t="shared" si="8"/>
        <v>1164</v>
      </c>
      <c r="AI17" s="61">
        <f t="shared" si="9"/>
        <v>201.52354570637121</v>
      </c>
      <c r="AJ17" s="62">
        <v>0</v>
      </c>
      <c r="AK17" s="62">
        <v>0</v>
      </c>
      <c r="AL17" s="62">
        <v>1</v>
      </c>
      <c r="AM17" s="62">
        <v>0</v>
      </c>
      <c r="AN17" s="62">
        <v>1</v>
      </c>
      <c r="AO17" s="62">
        <v>0</v>
      </c>
      <c r="AP17" s="57">
        <v>6527494</v>
      </c>
      <c r="AQ17" s="57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68"/>
    </row>
    <row r="18" spans="2:51" x14ac:dyDescent="0.35">
      <c r="B18" s="44">
        <v>2.2916666666666701</v>
      </c>
      <c r="C18" s="44">
        <v>0.33333333333333298</v>
      </c>
      <c r="D18" s="45">
        <v>15</v>
      </c>
      <c r="E18" s="46">
        <f t="shared" si="2"/>
        <v>10.563380281690142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140</v>
      </c>
      <c r="P18" s="52">
        <v>147</v>
      </c>
      <c r="Q18" s="52">
        <v>1332263</v>
      </c>
      <c r="R18" s="53">
        <f t="shared" si="0"/>
        <v>6045</v>
      </c>
      <c r="S18" s="54">
        <f t="shared" si="5"/>
        <v>145.08000000000001</v>
      </c>
      <c r="T18" s="54">
        <f t="shared" si="6"/>
        <v>6.0449999999999999</v>
      </c>
      <c r="U18" s="55">
        <v>8.8000000000000007</v>
      </c>
      <c r="V18" s="55">
        <f>U18</f>
        <v>8.8000000000000007</v>
      </c>
      <c r="W18" s="56" t="s">
        <v>146</v>
      </c>
      <c r="X18" s="57">
        <v>0</v>
      </c>
      <c r="Y18" s="57">
        <v>1041</v>
      </c>
      <c r="Z18" s="57">
        <v>1196</v>
      </c>
      <c r="AA18" s="57">
        <v>1185</v>
      </c>
      <c r="AB18" s="57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29775906</v>
      </c>
      <c r="AH18" s="60">
        <f t="shared" si="8"/>
        <v>1290</v>
      </c>
      <c r="AI18" s="61">
        <f t="shared" si="9"/>
        <v>213.39950372208438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57">
        <v>6527494</v>
      </c>
      <c r="AQ18" s="57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68"/>
    </row>
    <row r="19" spans="2:51" x14ac:dyDescent="0.35">
      <c r="B19" s="44">
        <v>2.3333333333333299</v>
      </c>
      <c r="C19" s="44">
        <v>0.375</v>
      </c>
      <c r="D19" s="45">
        <v>14</v>
      </c>
      <c r="E19" s="46">
        <f t="shared" si="2"/>
        <v>9.8591549295774659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136</v>
      </c>
      <c r="P19" s="52">
        <v>143</v>
      </c>
      <c r="Q19" s="52">
        <v>1338458</v>
      </c>
      <c r="R19" s="53">
        <f t="shared" si="0"/>
        <v>6195</v>
      </c>
      <c r="S19" s="54">
        <f t="shared" si="5"/>
        <v>148.68</v>
      </c>
      <c r="T19" s="54">
        <f t="shared" si="6"/>
        <v>6.1950000000000003</v>
      </c>
      <c r="U19" s="55">
        <v>8.3000000000000007</v>
      </c>
      <c r="V19" s="55">
        <f>U19</f>
        <v>8.3000000000000007</v>
      </c>
      <c r="W19" s="56" t="s">
        <v>146</v>
      </c>
      <c r="X19" s="57">
        <v>0</v>
      </c>
      <c r="Y19" s="57">
        <v>1065</v>
      </c>
      <c r="Z19" s="57">
        <v>1196</v>
      </c>
      <c r="AA19" s="57">
        <v>1185</v>
      </c>
      <c r="AB19" s="57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29777280</v>
      </c>
      <c r="AH19" s="60">
        <f t="shared" si="8"/>
        <v>1374</v>
      </c>
      <c r="AI19" s="61">
        <f t="shared" si="9"/>
        <v>221.79176755447941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57">
        <v>6527494</v>
      </c>
      <c r="AQ19" s="57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68"/>
    </row>
    <row r="20" spans="2:51" x14ac:dyDescent="0.35">
      <c r="B20" s="44">
        <v>2.375</v>
      </c>
      <c r="C20" s="44">
        <v>0.41666666666666669</v>
      </c>
      <c r="D20" s="45">
        <v>9</v>
      </c>
      <c r="E20" s="46">
        <f t="shared" si="2"/>
        <v>6.3380281690140849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133</v>
      </c>
      <c r="P20" s="52">
        <v>148</v>
      </c>
      <c r="Q20" s="52">
        <v>1344654</v>
      </c>
      <c r="R20" s="53">
        <f t="shared" si="0"/>
        <v>6196</v>
      </c>
      <c r="S20" s="54">
        <f t="shared" si="5"/>
        <v>148.70400000000001</v>
      </c>
      <c r="T20" s="54">
        <f t="shared" si="6"/>
        <v>6.1959999999999997</v>
      </c>
      <c r="U20" s="55">
        <v>7.5</v>
      </c>
      <c r="V20" s="55">
        <f>U20</f>
        <v>7.5</v>
      </c>
      <c r="W20" s="56" t="s">
        <v>146</v>
      </c>
      <c r="X20" s="57">
        <v>0</v>
      </c>
      <c r="Y20" s="57">
        <v>1081</v>
      </c>
      <c r="Z20" s="57">
        <v>1196</v>
      </c>
      <c r="AA20" s="57">
        <v>1185</v>
      </c>
      <c r="AB20" s="57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29778686</v>
      </c>
      <c r="AH20" s="60">
        <f t="shared" si="8"/>
        <v>1406</v>
      </c>
      <c r="AI20" s="61">
        <f t="shared" si="9"/>
        <v>226.92059393156876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57">
        <v>6527494</v>
      </c>
      <c r="AQ20" s="57">
        <f t="shared" si="1"/>
        <v>0</v>
      </c>
      <c r="AR20" s="65">
        <v>0.93</v>
      </c>
      <c r="AS20" s="64" t="s">
        <v>102</v>
      </c>
      <c r="AY20" s="68"/>
    </row>
    <row r="21" spans="2:51" x14ac:dyDescent="0.35">
      <c r="B21" s="44">
        <v>2.4166666666666701</v>
      </c>
      <c r="C21" s="44">
        <v>0.45833333333333298</v>
      </c>
      <c r="D21" s="45">
        <v>8</v>
      </c>
      <c r="E21" s="46">
        <f t="shared" si="2"/>
        <v>5.6338028169014089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128</v>
      </c>
      <c r="P21" s="52">
        <v>150</v>
      </c>
      <c r="Q21" s="52">
        <v>1350996</v>
      </c>
      <c r="R21" s="53">
        <f t="shared" si="0"/>
        <v>6342</v>
      </c>
      <c r="S21" s="54">
        <f t="shared" si="5"/>
        <v>152.208</v>
      </c>
      <c r="T21" s="54">
        <f t="shared" si="6"/>
        <v>6.3419999999999996</v>
      </c>
      <c r="U21" s="55">
        <v>6.7</v>
      </c>
      <c r="V21" s="55">
        <f>U21</f>
        <v>6.7</v>
      </c>
      <c r="W21" s="56" t="s">
        <v>146</v>
      </c>
      <c r="X21" s="57">
        <v>0</v>
      </c>
      <c r="Y21" s="57">
        <v>1188</v>
      </c>
      <c r="Z21" s="57">
        <v>1196</v>
      </c>
      <c r="AA21" s="57">
        <v>1185</v>
      </c>
      <c r="AB21" s="57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29780108</v>
      </c>
      <c r="AH21" s="60">
        <f t="shared" si="8"/>
        <v>1422</v>
      </c>
      <c r="AI21" s="61">
        <f t="shared" si="9"/>
        <v>224.21948912015139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57">
        <v>6527494</v>
      </c>
      <c r="AQ21" s="57">
        <f t="shared" si="1"/>
        <v>0</v>
      </c>
      <c r="AR21" s="63"/>
      <c r="AS21" s="64" t="s">
        <v>102</v>
      </c>
      <c r="AY21" s="68"/>
    </row>
    <row r="22" spans="2:51" x14ac:dyDescent="0.35">
      <c r="B22" s="44">
        <v>2.4583333333333299</v>
      </c>
      <c r="C22" s="44">
        <v>0.5</v>
      </c>
      <c r="D22" s="45">
        <v>7</v>
      </c>
      <c r="E22" s="46">
        <f t="shared" si="2"/>
        <v>4.9295774647887329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127</v>
      </c>
      <c r="P22" s="52">
        <v>142</v>
      </c>
      <c r="Q22" s="52">
        <v>1357126</v>
      </c>
      <c r="R22" s="53">
        <f t="shared" si="0"/>
        <v>6130</v>
      </c>
      <c r="S22" s="54">
        <f t="shared" si="5"/>
        <v>147.12</v>
      </c>
      <c r="T22" s="54">
        <f t="shared" si="6"/>
        <v>6.13</v>
      </c>
      <c r="U22" s="55">
        <v>5.8</v>
      </c>
      <c r="V22" s="55">
        <f t="shared" si="7"/>
        <v>5.8</v>
      </c>
      <c r="W22" s="56" t="s">
        <v>146</v>
      </c>
      <c r="X22" s="57">
        <v>0</v>
      </c>
      <c r="Y22" s="57">
        <v>1135</v>
      </c>
      <c r="Z22" s="57">
        <v>1196</v>
      </c>
      <c r="AA22" s="57">
        <v>1185</v>
      </c>
      <c r="AB22" s="57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29781526</v>
      </c>
      <c r="AH22" s="60">
        <f t="shared" si="8"/>
        <v>1418</v>
      </c>
      <c r="AI22" s="61">
        <f t="shared" si="9"/>
        <v>231.32137030995108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57">
        <v>6527494</v>
      </c>
      <c r="AQ22" s="57">
        <f t="shared" si="1"/>
        <v>0</v>
      </c>
      <c r="AR22" s="63"/>
      <c r="AS22" s="64" t="s">
        <v>102</v>
      </c>
      <c r="AV22" s="69" t="s">
        <v>111</v>
      </c>
      <c r="AY22" s="68"/>
    </row>
    <row r="23" spans="2:51" x14ac:dyDescent="0.35">
      <c r="B23" s="44">
        <v>2.5</v>
      </c>
      <c r="C23" s="44">
        <v>0.54166666666666696</v>
      </c>
      <c r="D23" s="45">
        <v>5</v>
      </c>
      <c r="E23" s="46">
        <f t="shared" si="2"/>
        <v>3.5211267605633805</v>
      </c>
      <c r="F23" s="47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132</v>
      </c>
      <c r="P23" s="52">
        <v>138</v>
      </c>
      <c r="Q23" s="52">
        <v>1362942</v>
      </c>
      <c r="R23" s="53">
        <f t="shared" si="0"/>
        <v>5816</v>
      </c>
      <c r="S23" s="54">
        <f t="shared" si="5"/>
        <v>139.584</v>
      </c>
      <c r="T23" s="54">
        <f t="shared" si="6"/>
        <v>5.8159999999999998</v>
      </c>
      <c r="U23" s="55">
        <v>5.3</v>
      </c>
      <c r="V23" s="55">
        <f t="shared" si="7"/>
        <v>5.3</v>
      </c>
      <c r="W23" s="56" t="s">
        <v>146</v>
      </c>
      <c r="X23" s="57">
        <v>0</v>
      </c>
      <c r="Y23" s="57">
        <v>1060</v>
      </c>
      <c r="Z23" s="57">
        <v>1196</v>
      </c>
      <c r="AA23" s="57">
        <v>1185</v>
      </c>
      <c r="AB23" s="57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29782890</v>
      </c>
      <c r="AH23" s="60">
        <f t="shared" si="8"/>
        <v>1364</v>
      </c>
      <c r="AI23" s="61">
        <f t="shared" si="9"/>
        <v>234.52544704264099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57">
        <v>6527494</v>
      </c>
      <c r="AQ23" s="57">
        <f t="shared" si="1"/>
        <v>0</v>
      </c>
      <c r="AR23" s="63"/>
      <c r="AS23" s="64" t="s">
        <v>102</v>
      </c>
      <c r="AT23" s="66"/>
      <c r="AV23" s="70" t="s">
        <v>112</v>
      </c>
      <c r="AW23" s="71" t="s">
        <v>113</v>
      </c>
      <c r="AY23" s="68"/>
    </row>
    <row r="24" spans="2:51" x14ac:dyDescent="0.35">
      <c r="B24" s="44">
        <v>2.5416666666666701</v>
      </c>
      <c r="C24" s="44">
        <v>0.58333333333333404</v>
      </c>
      <c r="D24" s="45">
        <v>4</v>
      </c>
      <c r="E24" s="46">
        <f t="shared" si="2"/>
        <v>2.8169014084507045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132</v>
      </c>
      <c r="P24" s="52">
        <v>143</v>
      </c>
      <c r="Q24" s="52">
        <v>1368690</v>
      </c>
      <c r="R24" s="53">
        <f t="shared" si="0"/>
        <v>5748</v>
      </c>
      <c r="S24" s="54">
        <f t="shared" si="5"/>
        <v>137.952</v>
      </c>
      <c r="T24" s="54">
        <f t="shared" si="6"/>
        <v>5.7480000000000002</v>
      </c>
      <c r="U24" s="55">
        <v>4.5999999999999996</v>
      </c>
      <c r="V24" s="55">
        <f t="shared" si="7"/>
        <v>4.5999999999999996</v>
      </c>
      <c r="W24" s="165" t="s">
        <v>146</v>
      </c>
      <c r="X24" s="57">
        <v>0</v>
      </c>
      <c r="Y24" s="166">
        <v>1189</v>
      </c>
      <c r="Z24" s="166">
        <v>1196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29784250</v>
      </c>
      <c r="AH24" s="60">
        <f t="shared" si="8"/>
        <v>1360</v>
      </c>
      <c r="AI24" s="61">
        <f t="shared" si="9"/>
        <v>236.60403618649966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57">
        <v>6527494</v>
      </c>
      <c r="AQ24" s="57">
        <f t="shared" si="1"/>
        <v>0</v>
      </c>
      <c r="AR24" s="65">
        <v>0.9</v>
      </c>
      <c r="AS24" s="64" t="s">
        <v>102</v>
      </c>
      <c r="AV24" s="73" t="s">
        <v>30</v>
      </c>
      <c r="AW24" s="73">
        <v>14.7</v>
      </c>
      <c r="AY24" s="68"/>
    </row>
    <row r="25" spans="2:51" x14ac:dyDescent="0.35">
      <c r="B25" s="44">
        <v>2.5833333333333299</v>
      </c>
      <c r="C25" s="44">
        <v>0.625</v>
      </c>
      <c r="D25" s="45">
        <v>3</v>
      </c>
      <c r="E25" s="46">
        <f t="shared" si="2"/>
        <v>2.1126760563380285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126</v>
      </c>
      <c r="P25" s="52">
        <v>137</v>
      </c>
      <c r="Q25" s="52">
        <v>1374544</v>
      </c>
      <c r="R25" s="53">
        <f t="shared" si="0"/>
        <v>5854</v>
      </c>
      <c r="S25" s="54">
        <f t="shared" si="5"/>
        <v>140.49600000000001</v>
      </c>
      <c r="T25" s="54">
        <f t="shared" si="6"/>
        <v>5.8540000000000001</v>
      </c>
      <c r="U25" s="55">
        <v>3.9</v>
      </c>
      <c r="V25" s="55">
        <f t="shared" si="7"/>
        <v>3.9</v>
      </c>
      <c r="W25" s="165" t="s">
        <v>146</v>
      </c>
      <c r="X25" s="57">
        <v>0</v>
      </c>
      <c r="Y25" s="166">
        <v>1189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29785690</v>
      </c>
      <c r="AH25" s="60">
        <f t="shared" si="8"/>
        <v>1440</v>
      </c>
      <c r="AI25" s="61">
        <f t="shared" si="9"/>
        <v>245.98565083703451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57">
        <v>6527494</v>
      </c>
      <c r="AQ25" s="57">
        <f t="shared" si="1"/>
        <v>0</v>
      </c>
      <c r="AR25" s="63"/>
      <c r="AS25" s="64" t="s">
        <v>102</v>
      </c>
      <c r="AV25" s="73" t="s">
        <v>75</v>
      </c>
      <c r="AW25" s="73">
        <v>10.36</v>
      </c>
      <c r="AY25" s="68"/>
    </row>
    <row r="26" spans="2:51" x14ac:dyDescent="0.35">
      <c r="B26" s="44">
        <v>2.625</v>
      </c>
      <c r="C26" s="44">
        <v>0.66666666666666696</v>
      </c>
      <c r="D26" s="45">
        <v>7</v>
      </c>
      <c r="E26" s="46">
        <f t="shared" si="2"/>
        <v>4.9295774647887329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133</v>
      </c>
      <c r="P26" s="52">
        <v>129</v>
      </c>
      <c r="Q26" s="52">
        <v>1380304</v>
      </c>
      <c r="R26" s="53">
        <f t="shared" si="0"/>
        <v>5760</v>
      </c>
      <c r="S26" s="54">
        <f t="shared" si="5"/>
        <v>138.24</v>
      </c>
      <c r="T26" s="54">
        <f t="shared" si="6"/>
        <v>5.76</v>
      </c>
      <c r="U26" s="55">
        <v>3.2</v>
      </c>
      <c r="V26" s="55">
        <f t="shared" si="7"/>
        <v>3.2</v>
      </c>
      <c r="W26" s="165" t="s">
        <v>146</v>
      </c>
      <c r="X26" s="57">
        <v>0</v>
      </c>
      <c r="Y26" s="166">
        <v>1189</v>
      </c>
      <c r="Z26" s="166">
        <v>1196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29787134</v>
      </c>
      <c r="AH26" s="60">
        <f t="shared" si="8"/>
        <v>1444</v>
      </c>
      <c r="AI26" s="61">
        <f t="shared" si="9"/>
        <v>250.69444444444446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57">
        <v>6527494</v>
      </c>
      <c r="AQ26" s="57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68"/>
    </row>
    <row r="27" spans="2:51" x14ac:dyDescent="0.35">
      <c r="B27" s="44">
        <v>2.6666666666666701</v>
      </c>
      <c r="C27" s="44">
        <v>0.70833333333333404</v>
      </c>
      <c r="D27" s="45">
        <v>8</v>
      </c>
      <c r="E27" s="46">
        <f t="shared" si="2"/>
        <v>5.6338028169014089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137</v>
      </c>
      <c r="P27" s="52">
        <v>138</v>
      </c>
      <c r="Q27" s="52">
        <v>1386104</v>
      </c>
      <c r="R27" s="53">
        <f t="shared" si="0"/>
        <v>5800</v>
      </c>
      <c r="S27" s="54">
        <f t="shared" si="5"/>
        <v>139.19999999999999</v>
      </c>
      <c r="T27" s="54">
        <f t="shared" si="6"/>
        <v>5.8</v>
      </c>
      <c r="U27" s="55">
        <v>2.9</v>
      </c>
      <c r="V27" s="55">
        <f t="shared" si="7"/>
        <v>2.9</v>
      </c>
      <c r="W27" s="165" t="s">
        <v>146</v>
      </c>
      <c r="X27" s="57">
        <v>0</v>
      </c>
      <c r="Y27" s="57">
        <v>1189</v>
      </c>
      <c r="Z27" s="166">
        <v>1196</v>
      </c>
      <c r="AA27" s="166">
        <v>1185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29788590</v>
      </c>
      <c r="AH27" s="60">
        <f t="shared" si="8"/>
        <v>1456</v>
      </c>
      <c r="AI27" s="61">
        <f t="shared" si="9"/>
        <v>251.0344827586207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57">
        <v>6527494</v>
      </c>
      <c r="AQ27" s="57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68"/>
    </row>
    <row r="28" spans="2:51" x14ac:dyDescent="0.35">
      <c r="B28" s="44">
        <v>2.7083333333333299</v>
      </c>
      <c r="C28" s="44">
        <v>0.750000000000002</v>
      </c>
      <c r="D28" s="45">
        <v>7</v>
      </c>
      <c r="E28" s="46">
        <f t="shared" si="2"/>
        <v>4.9295774647887329</v>
      </c>
      <c r="F28" s="47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146</v>
      </c>
      <c r="P28" s="52">
        <v>135</v>
      </c>
      <c r="Q28" s="52">
        <v>1391840</v>
      </c>
      <c r="R28" s="53">
        <f t="shared" si="0"/>
        <v>5736</v>
      </c>
      <c r="S28" s="54">
        <f t="shared" si="5"/>
        <v>137.66399999999999</v>
      </c>
      <c r="T28" s="54">
        <f t="shared" si="6"/>
        <v>5.7359999999999998</v>
      </c>
      <c r="U28" s="55">
        <v>2.8</v>
      </c>
      <c r="V28" s="55">
        <f t="shared" si="7"/>
        <v>2.8</v>
      </c>
      <c r="W28" s="165" t="s">
        <v>146</v>
      </c>
      <c r="X28" s="57">
        <v>0</v>
      </c>
      <c r="Y28" s="57">
        <v>1000</v>
      </c>
      <c r="Z28" s="166">
        <v>1196</v>
      </c>
      <c r="AA28" s="166">
        <v>1185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29789906</v>
      </c>
      <c r="AH28" s="60">
        <f t="shared" si="8"/>
        <v>1316</v>
      </c>
      <c r="AI28" s="61">
        <f t="shared" si="9"/>
        <v>229.4281729428173</v>
      </c>
      <c r="AJ28" s="62">
        <v>0</v>
      </c>
      <c r="AK28" s="62">
        <v>1</v>
      </c>
      <c r="AL28" s="62">
        <v>1</v>
      </c>
      <c r="AM28" s="62">
        <v>1</v>
      </c>
      <c r="AN28" s="62">
        <v>1</v>
      </c>
      <c r="AO28" s="62">
        <v>0</v>
      </c>
      <c r="AP28" s="57">
        <v>6527494</v>
      </c>
      <c r="AQ28" s="57">
        <f t="shared" si="1"/>
        <v>0</v>
      </c>
      <c r="AR28" s="65">
        <v>0.88</v>
      </c>
      <c r="AS28" s="64" t="s">
        <v>114</v>
      </c>
      <c r="AV28" s="73" t="s">
        <v>117</v>
      </c>
      <c r="AW28" s="73">
        <v>101.325</v>
      </c>
      <c r="AY28" s="68"/>
    </row>
    <row r="29" spans="2:51" x14ac:dyDescent="0.35">
      <c r="B29" s="44">
        <v>2.75</v>
      </c>
      <c r="C29" s="44">
        <v>0.79166666666666896</v>
      </c>
      <c r="D29" s="45">
        <v>7</v>
      </c>
      <c r="E29" s="46">
        <f t="shared" si="2"/>
        <v>4.9295774647887329</v>
      </c>
      <c r="F29" s="47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132</v>
      </c>
      <c r="P29" s="52">
        <v>132</v>
      </c>
      <c r="Q29" s="52">
        <v>1397469</v>
      </c>
      <c r="R29" s="53">
        <f t="shared" si="0"/>
        <v>5629</v>
      </c>
      <c r="S29" s="54">
        <f t="shared" si="5"/>
        <v>135.096</v>
      </c>
      <c r="T29" s="54">
        <f t="shared" si="6"/>
        <v>5.6289999999999996</v>
      </c>
      <c r="U29" s="55">
        <v>3.1</v>
      </c>
      <c r="V29" s="55">
        <f t="shared" si="7"/>
        <v>3.1</v>
      </c>
      <c r="W29" s="165" t="s">
        <v>146</v>
      </c>
      <c r="X29" s="57">
        <v>0</v>
      </c>
      <c r="Y29" s="57">
        <v>1028</v>
      </c>
      <c r="Z29" s="166">
        <v>1196</v>
      </c>
      <c r="AA29" s="166">
        <v>1185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29791323</v>
      </c>
      <c r="AH29" s="60">
        <f t="shared" si="8"/>
        <v>1417</v>
      </c>
      <c r="AI29" s="61">
        <f t="shared" si="9"/>
        <v>251.7321016166282</v>
      </c>
      <c r="AJ29" s="62">
        <v>0</v>
      </c>
      <c r="AK29" s="62">
        <v>1</v>
      </c>
      <c r="AL29" s="62">
        <v>1</v>
      </c>
      <c r="AM29" s="62">
        <v>1</v>
      </c>
      <c r="AN29" s="62">
        <v>1</v>
      </c>
      <c r="AO29" s="62">
        <v>0</v>
      </c>
      <c r="AP29" s="57">
        <v>6527494</v>
      </c>
      <c r="AQ29" s="57">
        <f t="shared" si="1"/>
        <v>0</v>
      </c>
      <c r="AR29" s="63"/>
      <c r="AS29" s="64" t="s">
        <v>114</v>
      </c>
      <c r="AY29" s="68"/>
    </row>
    <row r="30" spans="2:51" x14ac:dyDescent="0.35">
      <c r="B30" s="44">
        <v>2.7916666666666701</v>
      </c>
      <c r="C30" s="44">
        <v>0.83333333333333703</v>
      </c>
      <c r="D30" s="45">
        <v>6</v>
      </c>
      <c r="E30" s="46">
        <f t="shared" si="2"/>
        <v>4.2253521126760569</v>
      </c>
      <c r="F30" s="47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149</v>
      </c>
      <c r="P30" s="52">
        <v>130</v>
      </c>
      <c r="Q30" s="52">
        <v>1402933</v>
      </c>
      <c r="R30" s="53">
        <f t="shared" si="0"/>
        <v>5464</v>
      </c>
      <c r="S30" s="54">
        <f t="shared" si="5"/>
        <v>131.136</v>
      </c>
      <c r="T30" s="54">
        <f t="shared" si="6"/>
        <v>5.4640000000000004</v>
      </c>
      <c r="U30" s="55">
        <v>3.7</v>
      </c>
      <c r="V30" s="55">
        <f t="shared" si="7"/>
        <v>3.7</v>
      </c>
      <c r="W30" s="165" t="s">
        <v>146</v>
      </c>
      <c r="X30" s="57">
        <v>0</v>
      </c>
      <c r="Y30" s="57">
        <v>986</v>
      </c>
      <c r="Z30" s="166">
        <v>1196</v>
      </c>
      <c r="AA30" s="166">
        <v>1185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29792592</v>
      </c>
      <c r="AH30" s="60">
        <f t="shared" si="8"/>
        <v>1269</v>
      </c>
      <c r="AI30" s="61">
        <f t="shared" si="9"/>
        <v>232.24743777452414</v>
      </c>
      <c r="AJ30" s="62">
        <v>0</v>
      </c>
      <c r="AK30" s="62">
        <v>1</v>
      </c>
      <c r="AL30" s="62">
        <v>1</v>
      </c>
      <c r="AM30" s="62">
        <v>1</v>
      </c>
      <c r="AN30" s="62">
        <v>1</v>
      </c>
      <c r="AO30" s="62">
        <v>0</v>
      </c>
      <c r="AP30" s="57">
        <v>6527494</v>
      </c>
      <c r="AQ30" s="57">
        <f t="shared" si="1"/>
        <v>0</v>
      </c>
      <c r="AR30" s="63"/>
      <c r="AS30" s="64" t="s">
        <v>114</v>
      </c>
      <c r="AV30" s="342" t="s">
        <v>118</v>
      </c>
      <c r="AW30" s="342"/>
      <c r="AY30" s="68"/>
    </row>
    <row r="31" spans="2:51" x14ac:dyDescent="0.35">
      <c r="B31" s="44">
        <v>2.8333333333333299</v>
      </c>
      <c r="C31" s="44">
        <v>0.875000000000004</v>
      </c>
      <c r="D31" s="45">
        <v>12</v>
      </c>
      <c r="E31" s="46">
        <f>D31/1.42</f>
        <v>8.4507042253521139</v>
      </c>
      <c r="F31" s="47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119</v>
      </c>
      <c r="P31" s="52">
        <v>125</v>
      </c>
      <c r="Q31" s="52">
        <v>1408376</v>
      </c>
      <c r="R31" s="53">
        <f t="shared" si="0"/>
        <v>5443</v>
      </c>
      <c r="S31" s="54">
        <f t="shared" si="5"/>
        <v>130.63200000000001</v>
      </c>
      <c r="T31" s="54">
        <f t="shared" si="6"/>
        <v>5.4429999999999996</v>
      </c>
      <c r="U31" s="55">
        <v>3.3</v>
      </c>
      <c r="V31" s="55">
        <f t="shared" si="7"/>
        <v>3.3</v>
      </c>
      <c r="W31" s="56" t="s">
        <v>145</v>
      </c>
      <c r="X31" s="57">
        <v>0</v>
      </c>
      <c r="Y31" s="57">
        <v>1145</v>
      </c>
      <c r="Z31" s="166">
        <v>1196</v>
      </c>
      <c r="AA31" s="57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29793750</v>
      </c>
      <c r="AH31" s="60">
        <f t="shared" si="8"/>
        <v>1158</v>
      </c>
      <c r="AI31" s="61">
        <f t="shared" si="9"/>
        <v>212.75032151387103</v>
      </c>
      <c r="AJ31" s="62">
        <v>0</v>
      </c>
      <c r="AK31" s="62">
        <v>1</v>
      </c>
      <c r="AL31" s="62">
        <v>1</v>
      </c>
      <c r="AM31" s="62">
        <v>1</v>
      </c>
      <c r="AN31" s="62">
        <v>1</v>
      </c>
      <c r="AO31" s="62">
        <v>0</v>
      </c>
      <c r="AP31" s="57">
        <v>6527494</v>
      </c>
      <c r="AQ31" s="57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68"/>
    </row>
    <row r="32" spans="2:51" x14ac:dyDescent="0.35">
      <c r="B32" s="44">
        <v>2.875</v>
      </c>
      <c r="C32" s="44">
        <v>0.91666666666667096</v>
      </c>
      <c r="D32" s="45">
        <v>20</v>
      </c>
      <c r="E32" s="46">
        <f t="shared" si="2"/>
        <v>14.084507042253522</v>
      </c>
      <c r="F32" s="47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113</v>
      </c>
      <c r="P32" s="52">
        <v>121</v>
      </c>
      <c r="Q32" s="52">
        <v>1413462</v>
      </c>
      <c r="R32" s="53">
        <f t="shared" si="0"/>
        <v>5086</v>
      </c>
      <c r="S32" s="54">
        <f t="shared" si="5"/>
        <v>122.06399999999999</v>
      </c>
      <c r="T32" s="54">
        <f t="shared" si="6"/>
        <v>5.0860000000000003</v>
      </c>
      <c r="U32" s="55">
        <v>2.8</v>
      </c>
      <c r="V32" s="55">
        <f t="shared" si="7"/>
        <v>2.8</v>
      </c>
      <c r="W32" s="174" t="s">
        <v>145</v>
      </c>
      <c r="X32" s="57">
        <v>0</v>
      </c>
      <c r="Y32" s="57">
        <v>1046</v>
      </c>
      <c r="Z32" s="57">
        <v>1155</v>
      </c>
      <c r="AA32" s="57">
        <v>0</v>
      </c>
      <c r="AB32" s="57">
        <v>1160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29794746</v>
      </c>
      <c r="AH32" s="60">
        <f t="shared" si="8"/>
        <v>996</v>
      </c>
      <c r="AI32" s="61">
        <f t="shared" si="9"/>
        <v>195.831694848604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57">
        <v>6527494</v>
      </c>
      <c r="AQ32" s="57">
        <f t="shared" si="1"/>
        <v>0</v>
      </c>
      <c r="AR32" s="72">
        <v>0.99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68"/>
    </row>
    <row r="33" spans="2:51" x14ac:dyDescent="0.35">
      <c r="B33" s="44">
        <v>2.9166666666666701</v>
      </c>
      <c r="C33" s="44">
        <v>0.95833333333333803</v>
      </c>
      <c r="D33" s="45">
        <v>20</v>
      </c>
      <c r="E33" s="46">
        <f t="shared" si="2"/>
        <v>14.084507042253522</v>
      </c>
      <c r="F33" s="47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132</v>
      </c>
      <c r="P33" s="52">
        <v>105</v>
      </c>
      <c r="Q33" s="52">
        <v>1418021</v>
      </c>
      <c r="R33" s="53">
        <f t="shared" si="0"/>
        <v>4559</v>
      </c>
      <c r="S33" s="54">
        <f t="shared" si="5"/>
        <v>109.416</v>
      </c>
      <c r="T33" s="54">
        <f t="shared" si="6"/>
        <v>4.5590000000000002</v>
      </c>
      <c r="U33" s="55">
        <v>3.5</v>
      </c>
      <c r="V33" s="55">
        <f t="shared" si="7"/>
        <v>3.5</v>
      </c>
      <c r="W33" s="56" t="s">
        <v>136</v>
      </c>
      <c r="X33" s="57">
        <v>0</v>
      </c>
      <c r="Y33" s="57">
        <v>0</v>
      </c>
      <c r="Z33" s="57">
        <v>1057</v>
      </c>
      <c r="AA33" s="57">
        <v>0</v>
      </c>
      <c r="AB33" s="57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29795490</v>
      </c>
      <c r="AH33" s="60">
        <f t="shared" si="8"/>
        <v>744</v>
      </c>
      <c r="AI33" s="61">
        <f t="shared" si="9"/>
        <v>163.19368282518096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57">
        <v>6528319</v>
      </c>
      <c r="AQ33" s="57">
        <f t="shared" si="1"/>
        <v>825</v>
      </c>
      <c r="AR33" s="63"/>
      <c r="AS33" s="64" t="s">
        <v>114</v>
      </c>
      <c r="AY33" s="68"/>
    </row>
    <row r="34" spans="2:51" x14ac:dyDescent="0.35">
      <c r="B34" s="44">
        <v>2.9583333333333299</v>
      </c>
      <c r="C34" s="44">
        <v>1</v>
      </c>
      <c r="D34" s="45">
        <v>23</v>
      </c>
      <c r="E34" s="46">
        <f t="shared" si="2"/>
        <v>16.197183098591552</v>
      </c>
      <c r="F34" s="47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121</v>
      </c>
      <c r="P34" s="52">
        <v>100</v>
      </c>
      <c r="Q34" s="52">
        <v>1422325</v>
      </c>
      <c r="R34" s="53">
        <f t="shared" si="0"/>
        <v>4304</v>
      </c>
      <c r="S34" s="54">
        <f t="shared" si="5"/>
        <v>103.29600000000001</v>
      </c>
      <c r="T34" s="54">
        <f t="shared" si="6"/>
        <v>4.3040000000000003</v>
      </c>
      <c r="U34" s="55">
        <v>4.7</v>
      </c>
      <c r="V34" s="55">
        <f t="shared" si="7"/>
        <v>4.7</v>
      </c>
      <c r="W34" s="174" t="s">
        <v>136</v>
      </c>
      <c r="X34" s="57">
        <v>0</v>
      </c>
      <c r="Y34" s="57">
        <v>0</v>
      </c>
      <c r="Z34" s="57">
        <v>989</v>
      </c>
      <c r="AA34" s="57">
        <v>0</v>
      </c>
      <c r="AB34" s="57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29796154</v>
      </c>
      <c r="AH34" s="60">
        <f t="shared" si="8"/>
        <v>664</v>
      </c>
      <c r="AI34" s="61">
        <f t="shared" si="9"/>
        <v>154.27509293680296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57">
        <v>6529276</v>
      </c>
      <c r="AQ34" s="57">
        <f t="shared" si="1"/>
        <v>957</v>
      </c>
      <c r="AR34" s="63"/>
      <c r="AS34" s="64" t="s">
        <v>114</v>
      </c>
      <c r="AV34" s="70" t="s">
        <v>120</v>
      </c>
      <c r="AW34" s="77" t="s">
        <v>31</v>
      </c>
      <c r="AY34" s="68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123.54166666666667</v>
      </c>
      <c r="Q35" s="84">
        <f>Q34-Q10</f>
        <v>124580</v>
      </c>
      <c r="R35" s="85">
        <f>SUM(R11:R34)</f>
        <v>124580</v>
      </c>
      <c r="S35" s="86">
        <f>AVERAGE(S11:S34)</f>
        <v>124.58000000000003</v>
      </c>
      <c r="T35" s="86">
        <f>SUM(T11:T34)</f>
        <v>124.58000000000001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26188</v>
      </c>
      <c r="AH35" s="92">
        <f>SUM(AH11:AH34)</f>
        <v>26188</v>
      </c>
      <c r="AI35" s="93">
        <f>$AH$35/$T35</f>
        <v>210.2103066302777</v>
      </c>
      <c r="AJ35" s="90"/>
      <c r="AK35" s="94"/>
      <c r="AL35" s="94"/>
      <c r="AM35" s="94"/>
      <c r="AN35" s="95"/>
      <c r="AO35" s="96"/>
      <c r="AP35" s="97">
        <f>AP34-AP10</f>
        <v>5757</v>
      </c>
      <c r="AQ35" s="98">
        <f>SUM(AQ11:AQ34)</f>
        <v>5757</v>
      </c>
      <c r="AR35" s="99">
        <f>AVERAGE(AR11:AR34)</f>
        <v>0.92333333333333334</v>
      </c>
      <c r="AS35" s="96"/>
      <c r="AV35" s="100" t="s">
        <v>31</v>
      </c>
      <c r="AW35" s="100">
        <v>1</v>
      </c>
      <c r="AY35" s="68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5"/>
      <c r="M36" s="5"/>
      <c r="N36" s="5"/>
      <c r="O36" s="5"/>
      <c r="P36" s="5"/>
      <c r="Q36" s="5"/>
      <c r="R36" s="5"/>
      <c r="S36" s="5"/>
      <c r="T36" s="5"/>
      <c r="U36" s="104"/>
      <c r="V36" s="104"/>
      <c r="W36" s="5"/>
      <c r="X36" s="5"/>
      <c r="Y36" s="5"/>
      <c r="Z36" s="5"/>
      <c r="AA36" s="5"/>
      <c r="AB36" s="5"/>
      <c r="AC36" s="5"/>
      <c r="AD36" s="5"/>
      <c r="AE36" s="5"/>
      <c r="AH36" s="105"/>
      <c r="AM36" s="5"/>
      <c r="AN36" s="5"/>
      <c r="AO36" s="5"/>
      <c r="AP36" s="5"/>
      <c r="AQ36" s="5"/>
      <c r="AR36" s="5"/>
      <c r="AV36" s="100" t="s">
        <v>122</v>
      </c>
      <c r="AW36" s="100">
        <v>41.67</v>
      </c>
      <c r="AY36" s="68"/>
    </row>
    <row r="37" spans="2:51" ht="15" thickBot="1" x14ac:dyDescent="0.4">
      <c r="B37" s="106" t="s">
        <v>123</v>
      </c>
      <c r="C37" s="106"/>
      <c r="D37" s="106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8"/>
      <c r="X37" s="108"/>
      <c r="Y37" s="108"/>
      <c r="Z37" s="108"/>
      <c r="AA37" s="108"/>
      <c r="AB37" s="108"/>
      <c r="AC37" s="108"/>
      <c r="AD37" s="108"/>
      <c r="AE37" s="108"/>
      <c r="AM37" s="23"/>
      <c r="AN37" s="5"/>
      <c r="AO37" s="5"/>
      <c r="AP37" s="5"/>
      <c r="AQ37" s="5"/>
      <c r="AR37" s="108"/>
      <c r="AV37" s="100" t="s">
        <v>124</v>
      </c>
      <c r="AW37" s="100">
        <v>11.574999999999999</v>
      </c>
      <c r="AY37" s="68"/>
    </row>
    <row r="38" spans="2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07"/>
      <c r="U38" s="107"/>
      <c r="V38" s="107"/>
      <c r="W38" s="108"/>
      <c r="X38" s="108"/>
      <c r="Y38" s="108"/>
      <c r="Z38" s="108"/>
      <c r="AA38" s="108"/>
      <c r="AB38" s="108"/>
      <c r="AC38" s="108"/>
      <c r="AD38" s="108"/>
      <c r="AE38" s="108"/>
      <c r="AM38" s="23"/>
      <c r="AN38" s="5"/>
      <c r="AO38" s="5"/>
      <c r="AP38" s="5"/>
      <c r="AQ38" s="5"/>
      <c r="AR38" s="108"/>
      <c r="AV38" s="113"/>
      <c r="AW38" s="113"/>
      <c r="AY38" s="68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07"/>
      <c r="U39" s="107"/>
      <c r="V39" s="107"/>
      <c r="W39" s="108"/>
      <c r="X39" s="108"/>
      <c r="Y39" s="108"/>
      <c r="Z39" s="108"/>
      <c r="AA39" s="108"/>
      <c r="AB39" s="108"/>
      <c r="AC39" s="108"/>
      <c r="AD39" s="108"/>
      <c r="AE39" s="108"/>
      <c r="AM39" s="23"/>
      <c r="AN39" s="5"/>
      <c r="AO39" s="5"/>
      <c r="AP39" s="5"/>
      <c r="AQ39" s="5"/>
      <c r="AR39" s="108"/>
      <c r="AV39" s="113"/>
      <c r="AW39" s="113"/>
      <c r="AY39" s="68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18"/>
      <c r="U40" s="118"/>
      <c r="V40" s="118"/>
      <c r="W40" s="108"/>
      <c r="X40" s="108"/>
      <c r="Y40" s="108"/>
      <c r="Z40" s="108"/>
      <c r="AA40" s="108"/>
      <c r="AB40" s="108"/>
      <c r="AC40" s="108"/>
      <c r="AD40" s="108"/>
      <c r="AE40" s="108"/>
      <c r="AM40" s="119"/>
      <c r="AN40" s="119"/>
      <c r="AO40" s="119"/>
      <c r="AP40" s="119"/>
      <c r="AQ40" s="119"/>
      <c r="AR40" s="119"/>
      <c r="AS40" s="120"/>
      <c r="AV40" s="346" t="s">
        <v>126</v>
      </c>
      <c r="AW40" s="346"/>
      <c r="AY40" s="68"/>
    </row>
    <row r="41" spans="2:51" x14ac:dyDescent="0.35">
      <c r="B41" s="181" t="s">
        <v>156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18"/>
      <c r="U41" s="118"/>
      <c r="V41" s="118"/>
      <c r="W41" s="108"/>
      <c r="X41" s="108"/>
      <c r="Y41" s="108"/>
      <c r="Z41" s="108"/>
      <c r="AA41" s="108"/>
      <c r="AB41" s="108"/>
      <c r="AC41" s="108"/>
      <c r="AD41" s="108"/>
      <c r="AE41" s="108"/>
      <c r="AM41" s="119"/>
      <c r="AN41" s="119"/>
      <c r="AO41" s="119"/>
      <c r="AP41" s="119"/>
      <c r="AQ41" s="119"/>
      <c r="AR41" s="119"/>
      <c r="AS41" s="120"/>
      <c r="AV41" s="148"/>
      <c r="AW41" s="148"/>
      <c r="AY41" s="68"/>
    </row>
    <row r="42" spans="2:51" x14ac:dyDescent="0.35">
      <c r="B42" s="180" t="s">
        <v>127</v>
      </c>
      <c r="C42" s="177"/>
      <c r="D42" s="177"/>
      <c r="E42" s="177"/>
      <c r="F42" s="177"/>
      <c r="G42" s="177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18"/>
      <c r="U42" s="118"/>
      <c r="V42" s="118"/>
      <c r="W42" s="108"/>
      <c r="X42" s="108"/>
      <c r="Y42" s="108"/>
      <c r="Z42" s="108"/>
      <c r="AA42" s="108"/>
      <c r="AB42" s="108"/>
      <c r="AC42" s="108"/>
      <c r="AD42" s="108"/>
      <c r="AE42" s="108"/>
      <c r="AM42" s="119"/>
      <c r="AN42" s="119"/>
      <c r="AO42" s="119"/>
      <c r="AP42" s="119"/>
      <c r="AQ42" s="119"/>
      <c r="AR42" s="119"/>
      <c r="AS42" s="120"/>
      <c r="AV42" s="148"/>
      <c r="AW42" s="148"/>
      <c r="AY42" s="68"/>
    </row>
    <row r="43" spans="2:51" x14ac:dyDescent="0.35">
      <c r="B43" s="183" t="s">
        <v>157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22"/>
      <c r="U43" s="122"/>
      <c r="V43" s="122"/>
      <c r="W43" s="108"/>
      <c r="X43" s="108"/>
      <c r="Y43" s="108"/>
      <c r="Z43" s="108"/>
      <c r="AA43" s="108"/>
      <c r="AB43" s="108"/>
      <c r="AC43" s="108"/>
      <c r="AD43" s="108"/>
      <c r="AE43" s="108"/>
      <c r="AM43" s="119"/>
      <c r="AN43" s="119"/>
      <c r="AO43" s="119"/>
      <c r="AP43" s="119"/>
      <c r="AQ43" s="119"/>
      <c r="AR43" s="119"/>
      <c r="AS43" s="120"/>
      <c r="AV43" s="123"/>
      <c r="AW43" s="123"/>
      <c r="AY43" s="68"/>
    </row>
    <row r="44" spans="2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4"/>
      <c r="T44" s="122"/>
      <c r="U44" s="122"/>
      <c r="V44" s="122"/>
      <c r="W44" s="108"/>
      <c r="X44" s="108"/>
      <c r="Y44" s="108"/>
      <c r="Z44" s="108"/>
      <c r="AA44" s="108"/>
      <c r="AB44" s="108"/>
      <c r="AC44" s="108"/>
      <c r="AD44" s="108"/>
      <c r="AE44" s="108"/>
      <c r="AM44" s="119"/>
      <c r="AN44" s="119"/>
      <c r="AO44" s="119"/>
      <c r="AP44" s="119"/>
      <c r="AQ44" s="119"/>
      <c r="AR44" s="119"/>
      <c r="AS44" s="120"/>
      <c r="AV44" s="123"/>
      <c r="AW44" s="123"/>
      <c r="AY44" s="68"/>
    </row>
    <row r="45" spans="2:51" x14ac:dyDescent="0.35">
      <c r="B45" s="180" t="s">
        <v>158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4"/>
      <c r="T45" s="122"/>
      <c r="U45" s="122"/>
      <c r="V45" s="122"/>
      <c r="W45" s="108"/>
      <c r="X45" s="108"/>
      <c r="Y45" s="108"/>
      <c r="Z45" s="108"/>
      <c r="AA45" s="108"/>
      <c r="AB45" s="108"/>
      <c r="AC45" s="108"/>
      <c r="AD45" s="108"/>
      <c r="AE45" s="108"/>
      <c r="AM45" s="119"/>
      <c r="AN45" s="119"/>
      <c r="AO45" s="119"/>
      <c r="AP45" s="119"/>
      <c r="AQ45" s="119"/>
      <c r="AR45" s="119"/>
      <c r="AS45" s="120"/>
      <c r="AV45" s="123"/>
      <c r="AW45" s="123"/>
      <c r="AY45" s="68"/>
    </row>
    <row r="46" spans="2:51" x14ac:dyDescent="0.35">
      <c r="B46" s="180" t="s">
        <v>159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4"/>
      <c r="T46" s="122"/>
      <c r="U46" s="122"/>
      <c r="V46" s="122"/>
      <c r="W46" s="108"/>
      <c r="X46" s="108"/>
      <c r="Y46" s="108"/>
      <c r="Z46" s="108"/>
      <c r="AA46" s="108"/>
      <c r="AB46" s="108"/>
      <c r="AC46" s="108"/>
      <c r="AD46" s="108"/>
      <c r="AE46" s="108"/>
      <c r="AM46" s="119"/>
      <c r="AN46" s="119"/>
      <c r="AO46" s="119"/>
      <c r="AP46" s="119"/>
      <c r="AQ46" s="119"/>
      <c r="AR46" s="119"/>
      <c r="AS46" s="120"/>
      <c r="AV46" s="123"/>
      <c r="AW46" s="123"/>
      <c r="AY46" s="68"/>
    </row>
    <row r="47" spans="2:51" x14ac:dyDescent="0.35">
      <c r="B47" s="180" t="s">
        <v>130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18"/>
      <c r="U47" s="118"/>
      <c r="V47" s="118"/>
      <c r="W47" s="108"/>
      <c r="X47" s="108"/>
      <c r="Y47" s="108"/>
      <c r="Z47" s="108"/>
      <c r="AA47" s="108"/>
      <c r="AB47" s="108"/>
      <c r="AC47" s="108"/>
      <c r="AD47" s="108"/>
      <c r="AE47" s="108"/>
      <c r="AM47" s="119"/>
      <c r="AN47" s="119"/>
      <c r="AO47" s="119"/>
      <c r="AP47" s="119"/>
      <c r="AQ47" s="119"/>
      <c r="AR47" s="119"/>
      <c r="AS47" s="120"/>
      <c r="AV47" s="148"/>
      <c r="AW47" s="148"/>
      <c r="AY47" s="68"/>
    </row>
    <row r="48" spans="2:51" x14ac:dyDescent="0.35">
      <c r="B48" s="183" t="s">
        <v>131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18"/>
      <c r="U48" s="118"/>
      <c r="V48" s="118"/>
      <c r="W48" s="108"/>
      <c r="X48" s="108"/>
      <c r="Y48" s="108"/>
      <c r="Z48" s="108"/>
      <c r="AA48" s="108"/>
      <c r="AB48" s="108"/>
      <c r="AC48" s="108"/>
      <c r="AD48" s="108"/>
      <c r="AE48" s="108"/>
      <c r="AM48" s="119"/>
      <c r="AN48" s="119"/>
      <c r="AO48" s="119"/>
      <c r="AP48" s="119"/>
      <c r="AQ48" s="119"/>
      <c r="AR48" s="119"/>
      <c r="AS48" s="120"/>
      <c r="AV48" s="148"/>
      <c r="AW48" s="148"/>
      <c r="AY48" s="68"/>
    </row>
    <row r="49" spans="2:51" s="162" customFormat="1" x14ac:dyDescent="0.35">
      <c r="B49" s="183" t="s">
        <v>161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69"/>
      <c r="U49" s="169"/>
      <c r="V49" s="169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T49" s="163"/>
      <c r="AU49" s="163"/>
      <c r="AV49" s="172"/>
      <c r="AW49" s="172"/>
      <c r="AX49" s="163"/>
      <c r="AY49" s="167"/>
    </row>
    <row r="50" spans="2:51" x14ac:dyDescent="0.35">
      <c r="B50" s="185" t="s">
        <v>150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18"/>
      <c r="U50" s="118"/>
      <c r="V50" s="118"/>
      <c r="W50" s="108"/>
      <c r="X50" s="108"/>
      <c r="Y50" s="108"/>
      <c r="Z50" s="108"/>
      <c r="AA50" s="108"/>
      <c r="AB50" s="108"/>
      <c r="AC50" s="108"/>
      <c r="AD50" s="108"/>
      <c r="AE50" s="108"/>
      <c r="AM50" s="119"/>
      <c r="AN50" s="119"/>
      <c r="AO50" s="119"/>
      <c r="AP50" s="119"/>
      <c r="AQ50" s="119"/>
      <c r="AR50" s="119"/>
      <c r="AS50" s="120"/>
      <c r="AV50" s="148"/>
      <c r="AW50" s="148"/>
      <c r="AY50" s="68"/>
    </row>
    <row r="51" spans="2:51" x14ac:dyDescent="0.35">
      <c r="B51" s="176" t="s">
        <v>152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18"/>
      <c r="U51" s="118"/>
      <c r="V51" s="118"/>
      <c r="W51" s="108"/>
      <c r="X51" s="108"/>
      <c r="Y51" s="108"/>
      <c r="Z51" s="108"/>
      <c r="AA51" s="108"/>
      <c r="AB51" s="108"/>
      <c r="AC51" s="108"/>
      <c r="AD51" s="108"/>
      <c r="AE51" s="108"/>
      <c r="AM51" s="119"/>
      <c r="AN51" s="119"/>
      <c r="AO51" s="119"/>
      <c r="AP51" s="119"/>
      <c r="AQ51" s="119"/>
      <c r="AR51" s="119"/>
      <c r="AS51" s="120"/>
      <c r="AV51" s="148"/>
      <c r="AW51" s="148"/>
      <c r="AY51" s="68"/>
    </row>
    <row r="52" spans="2:51" x14ac:dyDescent="0.35">
      <c r="B52" s="183" t="s">
        <v>160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2"/>
      <c r="T52" s="118"/>
      <c r="U52" s="118"/>
      <c r="V52" s="118"/>
      <c r="W52" s="108"/>
      <c r="X52" s="108"/>
      <c r="Y52" s="108"/>
      <c r="Z52" s="108"/>
      <c r="AA52" s="108"/>
      <c r="AB52" s="108"/>
      <c r="AC52" s="108"/>
      <c r="AD52" s="108"/>
      <c r="AE52" s="108"/>
      <c r="AM52" s="119"/>
      <c r="AN52" s="119"/>
      <c r="AO52" s="119"/>
      <c r="AP52" s="119"/>
      <c r="AQ52" s="119"/>
      <c r="AR52" s="119"/>
      <c r="AS52" s="120"/>
      <c r="AV52" s="148"/>
      <c r="AW52" s="148"/>
      <c r="AY52" s="68"/>
    </row>
    <row r="53" spans="2:51" x14ac:dyDescent="0.35">
      <c r="B53" s="183" t="s">
        <v>162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2"/>
      <c r="T53" s="118"/>
      <c r="U53" s="118"/>
      <c r="V53" s="118"/>
      <c r="W53" s="108"/>
      <c r="X53" s="108"/>
      <c r="Y53" s="108"/>
      <c r="Z53" s="108"/>
      <c r="AA53" s="108"/>
      <c r="AB53" s="108"/>
      <c r="AC53" s="108"/>
      <c r="AD53" s="108"/>
      <c r="AE53" s="108"/>
      <c r="AM53" s="119"/>
      <c r="AN53" s="119"/>
      <c r="AO53" s="119"/>
      <c r="AP53" s="119"/>
      <c r="AQ53" s="119"/>
      <c r="AR53" s="119"/>
      <c r="AS53" s="120"/>
      <c r="AV53" s="148"/>
      <c r="AW53" s="148"/>
      <c r="AY53" s="68"/>
    </row>
    <row r="54" spans="2:51" x14ac:dyDescent="0.35">
      <c r="B54" s="176" t="s">
        <v>163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2"/>
      <c r="T54" s="118"/>
      <c r="U54" s="118"/>
      <c r="V54" s="118"/>
      <c r="W54" s="108"/>
      <c r="X54" s="108"/>
      <c r="Y54" s="108"/>
      <c r="Z54" s="108"/>
      <c r="AA54" s="108"/>
      <c r="AB54" s="108"/>
      <c r="AC54" s="108"/>
      <c r="AD54" s="108"/>
      <c r="AE54" s="108"/>
      <c r="AM54" s="119"/>
      <c r="AN54" s="119"/>
      <c r="AO54" s="119"/>
      <c r="AP54" s="119"/>
      <c r="AQ54" s="119"/>
      <c r="AR54" s="119"/>
      <c r="AS54" s="120"/>
      <c r="AV54" s="148"/>
      <c r="AW54" s="148"/>
      <c r="AY54" s="68"/>
    </row>
    <row r="55" spans="2:51" x14ac:dyDescent="0.35">
      <c r="B55" s="176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2"/>
      <c r="T55" s="118"/>
      <c r="U55" s="118"/>
      <c r="V55" s="118"/>
      <c r="W55" s="108"/>
      <c r="X55" s="108"/>
      <c r="Y55" s="108"/>
      <c r="Z55" s="108"/>
      <c r="AA55" s="108"/>
      <c r="AB55" s="108"/>
      <c r="AC55" s="108"/>
      <c r="AD55" s="108"/>
      <c r="AE55" s="108"/>
      <c r="AM55" s="119"/>
      <c r="AN55" s="119"/>
      <c r="AO55" s="119"/>
      <c r="AP55" s="119"/>
      <c r="AQ55" s="119"/>
      <c r="AR55" s="119"/>
      <c r="AS55" s="120"/>
      <c r="AV55" s="148"/>
      <c r="AW55" s="148"/>
      <c r="AY55" s="68"/>
    </row>
    <row r="56" spans="2:51" x14ac:dyDescent="0.35">
      <c r="B56" s="180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82"/>
      <c r="T56" s="118"/>
      <c r="U56" s="118"/>
      <c r="V56" s="118"/>
      <c r="W56" s="108"/>
      <c r="X56" s="108"/>
      <c r="Y56" s="108"/>
      <c r="Z56" s="108"/>
      <c r="AA56" s="108"/>
      <c r="AB56" s="108"/>
      <c r="AC56" s="108"/>
      <c r="AD56" s="108"/>
      <c r="AE56" s="108"/>
      <c r="AM56" s="119"/>
      <c r="AN56" s="119"/>
      <c r="AO56" s="119"/>
      <c r="AP56" s="119"/>
      <c r="AQ56" s="119"/>
      <c r="AR56" s="119"/>
      <c r="AS56" s="120"/>
      <c r="AV56" s="148"/>
      <c r="AW56" s="148"/>
      <c r="AY56" s="68"/>
    </row>
    <row r="57" spans="2:51" x14ac:dyDescent="0.35">
      <c r="B57" s="180" t="s">
        <v>164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82"/>
      <c r="T57" s="118"/>
      <c r="U57" s="118"/>
      <c r="V57" s="118"/>
      <c r="W57" s="108"/>
      <c r="X57" s="108"/>
      <c r="Y57" s="108"/>
      <c r="Z57" s="108"/>
      <c r="AA57" s="108"/>
      <c r="AB57" s="108"/>
      <c r="AC57" s="108"/>
      <c r="AD57" s="108"/>
      <c r="AE57" s="108"/>
      <c r="AM57" s="119"/>
      <c r="AN57" s="119"/>
      <c r="AO57" s="119"/>
      <c r="AP57" s="119"/>
      <c r="AQ57" s="119"/>
      <c r="AR57" s="119"/>
      <c r="AS57" s="120"/>
      <c r="AV57" s="148"/>
      <c r="AW57" s="148"/>
      <c r="AY57" s="68"/>
    </row>
    <row r="58" spans="2:51" x14ac:dyDescent="0.35">
      <c r="B58" s="180" t="s">
        <v>134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82"/>
      <c r="T58" s="118"/>
      <c r="U58" s="118"/>
      <c r="V58" s="118"/>
      <c r="W58" s="108"/>
      <c r="X58" s="108"/>
      <c r="Y58" s="108"/>
      <c r="Z58" s="108"/>
      <c r="AA58" s="108"/>
      <c r="AB58" s="108"/>
      <c r="AC58" s="108"/>
      <c r="AD58" s="108"/>
      <c r="AE58" s="108"/>
      <c r="AM58" s="119"/>
      <c r="AN58" s="119"/>
      <c r="AO58" s="119"/>
      <c r="AP58" s="119"/>
      <c r="AQ58" s="119"/>
      <c r="AR58" s="119"/>
      <c r="AS58" s="120"/>
      <c r="AV58" s="148"/>
      <c r="AW58" s="148"/>
      <c r="AY58" s="68"/>
    </row>
    <row r="59" spans="2:51" x14ac:dyDescent="0.35">
      <c r="B59" s="180"/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82"/>
      <c r="T59" s="118"/>
      <c r="U59" s="118"/>
      <c r="V59" s="118"/>
      <c r="W59" s="108"/>
      <c r="X59" s="108"/>
      <c r="Y59" s="108"/>
      <c r="Z59" s="108"/>
      <c r="AA59" s="108"/>
      <c r="AB59" s="108"/>
      <c r="AC59" s="108"/>
      <c r="AD59" s="108"/>
      <c r="AE59" s="108"/>
      <c r="AM59" s="119"/>
      <c r="AN59" s="119"/>
      <c r="AO59" s="119"/>
      <c r="AP59" s="119"/>
      <c r="AQ59" s="119"/>
      <c r="AR59" s="119"/>
      <c r="AS59" s="120"/>
      <c r="AV59" s="148"/>
      <c r="AW59" s="148"/>
      <c r="AY59" s="68"/>
    </row>
    <row r="60" spans="2:51" x14ac:dyDescent="0.35">
      <c r="B60" s="114"/>
      <c r="C60" s="116"/>
      <c r="D60" s="111"/>
      <c r="E60" s="111"/>
      <c r="F60" s="111"/>
      <c r="G60" s="111"/>
      <c r="H60" s="111"/>
      <c r="I60" s="111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8"/>
      <c r="U60" s="118"/>
      <c r="V60" s="118"/>
      <c r="W60" s="108"/>
      <c r="X60" s="108"/>
      <c r="Y60" s="108"/>
      <c r="Z60" s="108"/>
      <c r="AA60" s="108"/>
      <c r="AB60" s="108"/>
      <c r="AC60" s="108"/>
      <c r="AD60" s="108"/>
      <c r="AE60" s="108"/>
      <c r="AM60" s="119"/>
      <c r="AN60" s="119"/>
      <c r="AO60" s="119"/>
      <c r="AP60" s="119"/>
      <c r="AQ60" s="119"/>
      <c r="AR60" s="119"/>
      <c r="AS60" s="120"/>
      <c r="AV60" s="148"/>
      <c r="AW60" s="148"/>
      <c r="AY60" s="68"/>
    </row>
    <row r="61" spans="2:51" x14ac:dyDescent="0.35">
      <c r="B61" s="114"/>
      <c r="C61" s="116"/>
      <c r="D61" s="111"/>
      <c r="E61" s="111"/>
      <c r="F61" s="111"/>
      <c r="G61" s="111"/>
      <c r="H61" s="111"/>
      <c r="I61" s="111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8"/>
      <c r="U61" s="118"/>
      <c r="V61" s="118"/>
      <c r="W61" s="108"/>
      <c r="X61" s="108"/>
      <c r="Y61" s="108"/>
      <c r="Z61" s="108"/>
      <c r="AA61" s="108"/>
      <c r="AB61" s="108"/>
      <c r="AC61" s="108"/>
      <c r="AD61" s="108"/>
      <c r="AE61" s="108"/>
      <c r="AM61" s="119"/>
      <c r="AN61" s="119"/>
      <c r="AO61" s="119"/>
      <c r="AP61" s="119"/>
      <c r="AQ61" s="119"/>
      <c r="AR61" s="119"/>
      <c r="AS61" s="120"/>
      <c r="AV61" s="148"/>
      <c r="AW61" s="148"/>
      <c r="AY61" s="68"/>
    </row>
    <row r="62" spans="2:51" x14ac:dyDescent="0.35">
      <c r="B62" s="114"/>
      <c r="C62" s="116"/>
      <c r="D62" s="111"/>
      <c r="E62" s="111"/>
      <c r="F62" s="111"/>
      <c r="G62" s="111"/>
      <c r="H62" s="111"/>
      <c r="I62" s="111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8"/>
      <c r="U62" s="118"/>
      <c r="V62" s="118"/>
      <c r="W62" s="108"/>
      <c r="X62" s="108"/>
      <c r="Y62" s="108"/>
      <c r="Z62" s="108"/>
      <c r="AA62" s="108"/>
      <c r="AB62" s="108"/>
      <c r="AC62" s="108"/>
      <c r="AD62" s="108"/>
      <c r="AE62" s="108"/>
      <c r="AM62" s="119"/>
      <c r="AN62" s="119"/>
      <c r="AO62" s="119"/>
      <c r="AP62" s="119"/>
      <c r="AQ62" s="119"/>
      <c r="AR62" s="119"/>
      <c r="AS62" s="120"/>
      <c r="AV62" s="148"/>
      <c r="AW62" s="148"/>
      <c r="AY62" s="68"/>
    </row>
    <row r="63" spans="2:51" x14ac:dyDescent="0.35">
      <c r="B63" s="114"/>
      <c r="C63" s="110"/>
      <c r="D63" s="111"/>
      <c r="E63" s="111"/>
      <c r="F63" s="111"/>
      <c r="G63" s="111"/>
      <c r="H63" s="111"/>
      <c r="I63" s="111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8"/>
      <c r="U63" s="118"/>
      <c r="V63" s="118"/>
      <c r="W63" s="108"/>
      <c r="X63" s="108"/>
      <c r="Y63" s="108"/>
      <c r="Z63" s="108"/>
      <c r="AA63" s="108"/>
      <c r="AB63" s="108"/>
      <c r="AC63" s="108"/>
      <c r="AD63" s="108"/>
      <c r="AE63" s="108"/>
      <c r="AM63" s="119"/>
      <c r="AN63" s="119"/>
      <c r="AO63" s="119"/>
      <c r="AP63" s="119"/>
      <c r="AQ63" s="119"/>
      <c r="AR63" s="119"/>
      <c r="AS63" s="120"/>
      <c r="AV63" s="148"/>
      <c r="AW63" s="148"/>
      <c r="AY63" s="68"/>
    </row>
    <row r="64" spans="2:51" x14ac:dyDescent="0.35">
      <c r="B64" s="114"/>
      <c r="C64" s="116"/>
      <c r="D64" s="111"/>
      <c r="E64" s="111"/>
      <c r="F64" s="111"/>
      <c r="G64" s="111"/>
      <c r="H64" s="111"/>
      <c r="I64" s="111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8"/>
      <c r="U64" s="118"/>
      <c r="V64" s="118"/>
      <c r="W64" s="108"/>
      <c r="X64" s="108"/>
      <c r="Y64" s="108"/>
      <c r="Z64" s="108"/>
      <c r="AA64" s="108"/>
      <c r="AB64" s="108"/>
      <c r="AC64" s="108"/>
      <c r="AD64" s="108"/>
      <c r="AE64" s="108"/>
      <c r="AM64" s="119"/>
      <c r="AN64" s="119"/>
      <c r="AO64" s="119"/>
      <c r="AP64" s="119"/>
      <c r="AQ64" s="119"/>
      <c r="AR64" s="119"/>
      <c r="AS64" s="120"/>
      <c r="AV64" s="148"/>
      <c r="AW64" s="148"/>
      <c r="AY64" s="68"/>
    </row>
    <row r="65" spans="2:51" x14ac:dyDescent="0.35">
      <c r="B65" s="114"/>
      <c r="C65" s="116"/>
      <c r="D65" s="111"/>
      <c r="E65" s="111"/>
      <c r="F65" s="111"/>
      <c r="G65" s="111"/>
      <c r="H65" s="111"/>
      <c r="I65" s="111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8"/>
      <c r="U65" s="118"/>
      <c r="V65" s="118"/>
      <c r="W65" s="108"/>
      <c r="X65" s="108"/>
      <c r="Y65" s="108"/>
      <c r="Z65" s="108"/>
      <c r="AA65" s="108"/>
      <c r="AB65" s="108"/>
      <c r="AC65" s="108"/>
      <c r="AD65" s="108"/>
      <c r="AE65" s="108"/>
      <c r="AM65" s="119"/>
      <c r="AN65" s="119"/>
      <c r="AO65" s="119"/>
      <c r="AP65" s="119"/>
      <c r="AQ65" s="119"/>
      <c r="AR65" s="119"/>
      <c r="AS65" s="120"/>
      <c r="AV65" s="148"/>
      <c r="AW65" s="148"/>
      <c r="AY65" s="68"/>
    </row>
    <row r="66" spans="2:51" x14ac:dyDescent="0.35">
      <c r="B66" s="114"/>
      <c r="C66" s="116"/>
      <c r="D66" s="111"/>
      <c r="E66" s="111"/>
      <c r="F66" s="111"/>
      <c r="G66" s="111"/>
      <c r="H66" s="111"/>
      <c r="I66" s="111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8"/>
      <c r="U66" s="118"/>
      <c r="V66" s="118"/>
      <c r="W66" s="108"/>
      <c r="X66" s="108"/>
      <c r="Y66" s="108"/>
      <c r="Z66" s="108"/>
      <c r="AA66" s="108"/>
      <c r="AB66" s="108"/>
      <c r="AC66" s="108"/>
      <c r="AD66" s="108"/>
      <c r="AE66" s="108"/>
      <c r="AM66" s="119"/>
      <c r="AN66" s="119"/>
      <c r="AO66" s="119"/>
      <c r="AP66" s="119"/>
      <c r="AQ66" s="119"/>
      <c r="AR66" s="119"/>
      <c r="AS66" s="120"/>
      <c r="AV66" s="148"/>
      <c r="AW66" s="148"/>
      <c r="AY66" s="68"/>
    </row>
    <row r="67" spans="2:51" x14ac:dyDescent="0.35">
      <c r="B67" s="114"/>
      <c r="C67" s="116"/>
      <c r="D67" s="111"/>
      <c r="E67" s="111"/>
      <c r="F67" s="111"/>
      <c r="G67" s="111"/>
      <c r="H67" s="111"/>
      <c r="I67" s="111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8"/>
      <c r="U67" s="118"/>
      <c r="V67" s="118"/>
      <c r="W67" s="108"/>
      <c r="X67" s="108"/>
      <c r="Y67" s="108"/>
      <c r="Z67" s="108"/>
      <c r="AA67" s="108"/>
      <c r="AB67" s="108"/>
      <c r="AC67" s="108"/>
      <c r="AD67" s="108"/>
      <c r="AE67" s="108"/>
      <c r="AM67" s="119"/>
      <c r="AN67" s="119"/>
      <c r="AO67" s="119"/>
      <c r="AP67" s="119"/>
      <c r="AQ67" s="119"/>
      <c r="AR67" s="119"/>
      <c r="AS67" s="120"/>
      <c r="AV67" s="148"/>
      <c r="AW67" s="148"/>
      <c r="AY67" s="68"/>
    </row>
    <row r="68" spans="2:51" x14ac:dyDescent="0.35">
      <c r="B68" s="114"/>
      <c r="C68" s="116"/>
      <c r="D68" s="111"/>
      <c r="E68" s="111"/>
      <c r="F68" s="111"/>
      <c r="G68" s="111"/>
      <c r="H68" s="111"/>
      <c r="I68" s="111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8"/>
      <c r="U68" s="118"/>
      <c r="V68" s="118"/>
      <c r="W68" s="108"/>
      <c r="X68" s="108"/>
      <c r="Y68" s="108"/>
      <c r="Z68" s="108"/>
      <c r="AA68" s="108"/>
      <c r="AB68" s="108"/>
      <c r="AC68" s="108"/>
      <c r="AD68" s="108"/>
      <c r="AE68" s="108"/>
      <c r="AM68" s="119"/>
      <c r="AN68" s="119"/>
      <c r="AO68" s="119"/>
      <c r="AP68" s="119"/>
      <c r="AQ68" s="119"/>
      <c r="AR68" s="119"/>
      <c r="AS68" s="120"/>
      <c r="AV68" s="148"/>
      <c r="AW68" s="148"/>
      <c r="AY68" s="68"/>
    </row>
    <row r="69" spans="2:51" x14ac:dyDescent="0.35">
      <c r="B69" s="114"/>
      <c r="C69" s="116"/>
      <c r="D69" s="111"/>
      <c r="E69" s="111"/>
      <c r="F69" s="111"/>
      <c r="G69" s="111"/>
      <c r="H69" s="111"/>
      <c r="I69" s="111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8"/>
      <c r="U69" s="118"/>
      <c r="V69" s="118"/>
      <c r="W69" s="108"/>
      <c r="X69" s="108"/>
      <c r="Y69" s="108"/>
      <c r="Z69" s="108"/>
      <c r="AA69" s="108"/>
      <c r="AB69" s="108"/>
      <c r="AC69" s="108"/>
      <c r="AD69" s="108"/>
      <c r="AE69" s="108"/>
      <c r="AM69" s="119"/>
      <c r="AN69" s="119"/>
      <c r="AO69" s="119"/>
      <c r="AP69" s="119"/>
      <c r="AQ69" s="119"/>
      <c r="AR69" s="119"/>
      <c r="AS69" s="120"/>
      <c r="AV69" s="148"/>
      <c r="AW69" s="148"/>
      <c r="AY69" s="68"/>
    </row>
    <row r="70" spans="2:51" x14ac:dyDescent="0.35">
      <c r="B70" s="114"/>
      <c r="C70" s="116"/>
      <c r="D70" s="111"/>
      <c r="E70" s="111"/>
      <c r="F70" s="111"/>
      <c r="G70" s="111"/>
      <c r="H70" s="111"/>
      <c r="I70" s="111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8"/>
      <c r="U70" s="118"/>
      <c r="V70" s="118"/>
      <c r="W70" s="108"/>
      <c r="X70" s="108"/>
      <c r="Y70" s="108"/>
      <c r="Z70" s="108"/>
      <c r="AA70" s="108"/>
      <c r="AB70" s="108"/>
      <c r="AC70" s="108"/>
      <c r="AD70" s="108"/>
      <c r="AE70" s="108"/>
      <c r="AM70" s="119"/>
      <c r="AN70" s="119"/>
      <c r="AO70" s="119"/>
      <c r="AP70" s="119"/>
      <c r="AQ70" s="119"/>
      <c r="AR70" s="119"/>
      <c r="AS70" s="120"/>
      <c r="AV70" s="148"/>
      <c r="AW70" s="148"/>
      <c r="AY70" s="68"/>
    </row>
    <row r="71" spans="2:51" x14ac:dyDescent="0.35">
      <c r="B71" s="114"/>
      <c r="C71" s="116"/>
      <c r="D71" s="111"/>
      <c r="E71" s="111"/>
      <c r="F71" s="111"/>
      <c r="G71" s="111"/>
      <c r="H71" s="111"/>
      <c r="I71" s="111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8"/>
      <c r="U71" s="118"/>
      <c r="V71" s="118"/>
      <c r="W71" s="108"/>
      <c r="X71" s="108"/>
      <c r="Y71" s="108"/>
      <c r="Z71" s="108"/>
      <c r="AA71" s="108"/>
      <c r="AB71" s="108"/>
      <c r="AC71" s="108"/>
      <c r="AD71" s="108"/>
      <c r="AE71" s="108"/>
      <c r="AM71" s="119"/>
      <c r="AN71" s="119"/>
      <c r="AO71" s="119"/>
      <c r="AP71" s="119"/>
      <c r="AQ71" s="119"/>
      <c r="AR71" s="119"/>
      <c r="AS71" s="120"/>
      <c r="AV71" s="148"/>
      <c r="AW71" s="148"/>
      <c r="AY71" s="68"/>
    </row>
    <row r="72" spans="2:51" x14ac:dyDescent="0.35">
      <c r="B72" s="114"/>
      <c r="C72" s="116"/>
      <c r="D72" s="111"/>
      <c r="E72" s="111"/>
      <c r="F72" s="111"/>
      <c r="G72" s="111"/>
      <c r="H72" s="111"/>
      <c r="I72" s="111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8"/>
      <c r="U72" s="118"/>
      <c r="V72" s="118"/>
      <c r="W72" s="108"/>
      <c r="X72" s="108"/>
      <c r="Y72" s="108"/>
      <c r="Z72" s="108"/>
      <c r="AA72" s="108"/>
      <c r="AB72" s="108"/>
      <c r="AC72" s="108"/>
      <c r="AD72" s="108"/>
      <c r="AE72" s="108"/>
      <c r="AM72" s="119"/>
      <c r="AN72" s="119"/>
      <c r="AO72" s="119"/>
      <c r="AP72" s="119"/>
      <c r="AQ72" s="119"/>
      <c r="AR72" s="119"/>
      <c r="AS72" s="120"/>
      <c r="AV72" s="148"/>
      <c r="AW72" s="148"/>
      <c r="AY72" s="68"/>
    </row>
    <row r="73" spans="2:51" x14ac:dyDescent="0.35">
      <c r="B73" s="114"/>
      <c r="C73" s="124"/>
      <c r="D73" s="111"/>
      <c r="E73" s="111"/>
      <c r="F73" s="111"/>
      <c r="G73" s="111"/>
      <c r="H73" s="111"/>
      <c r="I73" s="111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8"/>
      <c r="U73" s="118"/>
      <c r="V73" s="118"/>
      <c r="W73" s="108"/>
      <c r="X73" s="108"/>
      <c r="Y73" s="108"/>
      <c r="Z73" s="108"/>
      <c r="AA73" s="108"/>
      <c r="AB73" s="108"/>
      <c r="AC73" s="108"/>
      <c r="AD73" s="108"/>
      <c r="AE73" s="108"/>
      <c r="AM73" s="119"/>
      <c r="AN73" s="119"/>
      <c r="AO73" s="119"/>
      <c r="AP73" s="119"/>
      <c r="AQ73" s="119"/>
      <c r="AR73" s="119"/>
      <c r="AS73" s="120"/>
      <c r="AV73" s="148"/>
      <c r="AW73" s="148"/>
      <c r="AY73" s="68"/>
    </row>
    <row r="74" spans="2:51" x14ac:dyDescent="0.35">
      <c r="B74" s="114"/>
      <c r="C74" s="124"/>
      <c r="D74" s="125"/>
      <c r="E74" s="125"/>
      <c r="F74" s="125"/>
      <c r="G74" s="125"/>
      <c r="H74" s="125"/>
      <c r="I74" s="125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22"/>
      <c r="U74" s="122"/>
      <c r="V74" s="122"/>
      <c r="W74" s="108"/>
      <c r="X74" s="108"/>
      <c r="Y74" s="108"/>
      <c r="Z74" s="108"/>
      <c r="AA74" s="108"/>
      <c r="AB74" s="108"/>
      <c r="AC74" s="108"/>
      <c r="AD74" s="108"/>
      <c r="AE74" s="108"/>
      <c r="AM74" s="119"/>
      <c r="AN74" s="119"/>
      <c r="AO74" s="119"/>
      <c r="AP74" s="119"/>
      <c r="AQ74" s="119"/>
      <c r="AR74" s="119"/>
      <c r="AS74" s="120"/>
      <c r="AV74" s="123"/>
      <c r="AW74" s="123"/>
      <c r="AY74" s="68"/>
    </row>
    <row r="75" spans="2:51" x14ac:dyDescent="0.35">
      <c r="B75" s="127"/>
      <c r="C75" s="110"/>
      <c r="D75" s="125"/>
      <c r="E75" s="125"/>
      <c r="F75" s="125"/>
      <c r="G75" s="125"/>
      <c r="H75" s="125"/>
      <c r="I75" s="125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22"/>
      <c r="U75" s="128"/>
      <c r="V75" s="128"/>
      <c r="W75" s="108"/>
      <c r="X75" s="108"/>
      <c r="Y75" s="108"/>
      <c r="Z75" s="108"/>
      <c r="AA75" s="108"/>
      <c r="AB75" s="108"/>
      <c r="AC75" s="108"/>
      <c r="AD75" s="108"/>
      <c r="AE75" s="108"/>
      <c r="AM75" s="119"/>
      <c r="AN75" s="119"/>
      <c r="AO75" s="119"/>
      <c r="AP75" s="119"/>
      <c r="AQ75" s="119"/>
      <c r="AR75" s="119"/>
      <c r="AS75" s="120"/>
      <c r="AY75" s="68"/>
    </row>
    <row r="76" spans="2:51" x14ac:dyDescent="0.35">
      <c r="B76" s="127"/>
      <c r="C76" s="110"/>
      <c r="D76" s="111"/>
      <c r="E76" s="111"/>
      <c r="F76" s="111"/>
      <c r="G76" s="111"/>
      <c r="H76" s="111"/>
      <c r="I76" s="111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22"/>
      <c r="U76" s="128"/>
      <c r="V76" s="128"/>
      <c r="W76" s="108"/>
      <c r="X76" s="108"/>
      <c r="Y76" s="108"/>
      <c r="Z76" s="108"/>
      <c r="AA76" s="108"/>
      <c r="AB76" s="108"/>
      <c r="AC76" s="108"/>
      <c r="AD76" s="108"/>
      <c r="AE76" s="108"/>
      <c r="AM76" s="119"/>
      <c r="AN76" s="119"/>
      <c r="AO76" s="119"/>
      <c r="AP76" s="119"/>
      <c r="AQ76" s="119"/>
      <c r="AR76" s="119"/>
      <c r="AS76" s="120"/>
      <c r="AY76" s="68"/>
    </row>
    <row r="77" spans="2:51" x14ac:dyDescent="0.35">
      <c r="B77" s="127"/>
      <c r="C77" s="116"/>
      <c r="D77" s="111"/>
      <c r="E77" s="111"/>
      <c r="F77" s="111"/>
      <c r="G77" s="111"/>
      <c r="H77" s="111"/>
      <c r="I77" s="111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22"/>
      <c r="U77" s="128"/>
      <c r="V77" s="128"/>
      <c r="W77" s="108"/>
      <c r="X77" s="108"/>
      <c r="Y77" s="108"/>
      <c r="Z77" s="108"/>
      <c r="AA77" s="108"/>
      <c r="AB77" s="108"/>
      <c r="AC77" s="108"/>
      <c r="AD77" s="108"/>
      <c r="AE77" s="108"/>
      <c r="AM77" s="119"/>
      <c r="AN77" s="119"/>
      <c r="AO77" s="119"/>
      <c r="AP77" s="119"/>
      <c r="AQ77" s="119"/>
      <c r="AR77" s="119"/>
      <c r="AS77" s="120"/>
      <c r="AV77" s="129"/>
      <c r="AW77" s="129"/>
      <c r="AY77" s="68"/>
    </row>
    <row r="78" spans="2:51" x14ac:dyDescent="0.35">
      <c r="B78" s="127"/>
      <c r="C78" s="116"/>
      <c r="D78" s="111"/>
      <c r="E78" s="111"/>
      <c r="F78" s="111"/>
      <c r="G78" s="111"/>
      <c r="H78" s="111"/>
      <c r="I78" s="111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22"/>
      <c r="U78" s="128"/>
      <c r="V78" s="128"/>
      <c r="W78" s="108"/>
      <c r="X78" s="108"/>
      <c r="Y78" s="108"/>
      <c r="Z78" s="108"/>
      <c r="AA78" s="108"/>
      <c r="AB78" s="108"/>
      <c r="AC78" s="108"/>
      <c r="AD78" s="108"/>
      <c r="AE78" s="108"/>
      <c r="AM78" s="119"/>
      <c r="AN78" s="119"/>
      <c r="AO78" s="119"/>
      <c r="AP78" s="119"/>
      <c r="AQ78" s="119"/>
      <c r="AR78" s="119"/>
      <c r="AS78" s="120"/>
      <c r="AV78" s="129"/>
      <c r="AW78" s="129"/>
      <c r="AY78" s="68"/>
    </row>
    <row r="79" spans="2:51" x14ac:dyDescent="0.35">
      <c r="B79" s="127"/>
      <c r="C79" s="131"/>
      <c r="D79" s="111"/>
      <c r="E79" s="111"/>
      <c r="F79" s="111"/>
      <c r="G79" s="111"/>
      <c r="H79" s="111"/>
      <c r="I79" s="111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22"/>
      <c r="U79" s="128"/>
      <c r="V79" s="128"/>
      <c r="W79" s="108"/>
      <c r="X79" s="108"/>
      <c r="Y79" s="108"/>
      <c r="Z79" s="108"/>
      <c r="AA79" s="108"/>
      <c r="AB79" s="108"/>
      <c r="AC79" s="108"/>
      <c r="AD79" s="108"/>
      <c r="AE79" s="108"/>
      <c r="AM79" s="119"/>
      <c r="AN79" s="119"/>
      <c r="AO79" s="119"/>
      <c r="AP79" s="119"/>
      <c r="AQ79" s="119"/>
      <c r="AR79" s="119"/>
      <c r="AS79" s="120"/>
      <c r="AV79" s="129"/>
      <c r="AW79" s="129"/>
      <c r="AY79" s="68"/>
    </row>
    <row r="80" spans="2:51" x14ac:dyDescent="0.35">
      <c r="B80" s="131"/>
      <c r="C80" s="110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68"/>
    </row>
    <row r="81" spans="2:51" x14ac:dyDescent="0.35">
      <c r="B81" s="131"/>
      <c r="C81" s="116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68"/>
    </row>
    <row r="82" spans="2:51" x14ac:dyDescent="0.35">
      <c r="B82" s="127"/>
      <c r="C82" s="110"/>
      <c r="D82" s="111"/>
      <c r="E82" s="111"/>
      <c r="F82" s="111"/>
      <c r="G82" s="111"/>
      <c r="H82" s="111"/>
      <c r="I82" s="111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22"/>
      <c r="U82" s="128"/>
      <c r="V82" s="128"/>
      <c r="W82" s="108"/>
      <c r="X82" s="108"/>
      <c r="Y82" s="108"/>
      <c r="Z82" s="108"/>
      <c r="AA82" s="108"/>
      <c r="AB82" s="108"/>
      <c r="AC82" s="108"/>
      <c r="AD82" s="108"/>
      <c r="AE82" s="108"/>
      <c r="AM82" s="119"/>
      <c r="AN82" s="119"/>
      <c r="AO82" s="119"/>
      <c r="AP82" s="119"/>
      <c r="AQ82" s="119"/>
      <c r="AR82" s="119"/>
      <c r="AS82" s="120"/>
      <c r="AV82" s="129"/>
      <c r="AW82" s="129"/>
      <c r="AY82" s="68"/>
    </row>
    <row r="83" spans="2:51" x14ac:dyDescent="0.35">
      <c r="B83" s="127"/>
      <c r="C83" s="121"/>
      <c r="D83" s="111"/>
      <c r="E83" s="111"/>
      <c r="F83" s="111"/>
      <c r="G83" s="111"/>
      <c r="H83" s="111"/>
      <c r="I83" s="111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22"/>
      <c r="U83" s="128"/>
      <c r="V83" s="128"/>
      <c r="W83" s="108"/>
      <c r="X83" s="108"/>
      <c r="Y83" s="108"/>
      <c r="Z83" s="108"/>
      <c r="AA83" s="108"/>
      <c r="AB83" s="108"/>
      <c r="AC83" s="108"/>
      <c r="AD83" s="108"/>
      <c r="AE83" s="108"/>
      <c r="AM83" s="119"/>
      <c r="AN83" s="119"/>
      <c r="AO83" s="119"/>
      <c r="AP83" s="119"/>
      <c r="AQ83" s="119"/>
      <c r="AR83" s="119"/>
      <c r="AS83" s="120"/>
      <c r="AV83" s="129"/>
      <c r="AW83" s="129"/>
      <c r="AY83" s="68"/>
    </row>
    <row r="84" spans="2:51" x14ac:dyDescent="0.35">
      <c r="B84" s="127"/>
      <c r="C84" s="121"/>
      <c r="D84" s="111"/>
      <c r="E84" s="111"/>
      <c r="F84" s="111"/>
      <c r="G84" s="111"/>
      <c r="H84" s="111"/>
      <c r="I84" s="111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22"/>
      <c r="U84" s="128"/>
      <c r="V84" s="128"/>
      <c r="W84" s="108"/>
      <c r="X84" s="108"/>
      <c r="Y84" s="108"/>
      <c r="Z84" s="108"/>
      <c r="AA84" s="108"/>
      <c r="AB84" s="108"/>
      <c r="AC84" s="108"/>
      <c r="AD84" s="108"/>
      <c r="AE84" s="108"/>
      <c r="AM84" s="119"/>
      <c r="AN84" s="119"/>
      <c r="AO84" s="119"/>
      <c r="AP84" s="119"/>
      <c r="AQ84" s="119"/>
      <c r="AR84" s="119"/>
      <c r="AS84" s="120"/>
      <c r="AV84" s="129"/>
      <c r="AW84" s="129"/>
      <c r="AY84" s="68"/>
    </row>
    <row r="85" spans="2:51" x14ac:dyDescent="0.35">
      <c r="B85" s="127"/>
      <c r="C85" s="116"/>
      <c r="D85" s="111"/>
      <c r="E85" s="111"/>
      <c r="F85" s="111"/>
      <c r="G85" s="111"/>
      <c r="H85" s="111"/>
      <c r="I85" s="111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22"/>
      <c r="U85" s="128"/>
      <c r="V85" s="128"/>
      <c r="W85" s="108"/>
      <c r="X85" s="108"/>
      <c r="Y85" s="108"/>
      <c r="Z85" s="108"/>
      <c r="AA85" s="108"/>
      <c r="AB85" s="108"/>
      <c r="AC85" s="108"/>
      <c r="AD85" s="108"/>
      <c r="AE85" s="108"/>
      <c r="AM85" s="119"/>
      <c r="AN85" s="119"/>
      <c r="AO85" s="119"/>
      <c r="AP85" s="119"/>
      <c r="AQ85" s="119"/>
      <c r="AR85" s="119"/>
      <c r="AS85" s="120"/>
      <c r="AV85" s="129"/>
      <c r="AW85" s="129"/>
      <c r="AY85" s="68"/>
    </row>
    <row r="86" spans="2:51" x14ac:dyDescent="0.35">
      <c r="B86" s="127"/>
      <c r="C86" s="116"/>
      <c r="D86" s="111"/>
      <c r="E86" s="111"/>
      <c r="F86" s="111"/>
      <c r="G86" s="111"/>
      <c r="H86" s="111"/>
      <c r="I86" s="111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22"/>
      <c r="U86" s="128"/>
      <c r="V86" s="128"/>
      <c r="W86" s="108"/>
      <c r="X86" s="108"/>
      <c r="Y86" s="108"/>
      <c r="Z86" s="108"/>
      <c r="AA86" s="108"/>
      <c r="AB86" s="108"/>
      <c r="AC86" s="108"/>
      <c r="AD86" s="108"/>
      <c r="AE86" s="108"/>
      <c r="AM86" s="119"/>
      <c r="AN86" s="119"/>
      <c r="AO86" s="119"/>
      <c r="AP86" s="119"/>
      <c r="AQ86" s="119"/>
      <c r="AR86" s="119"/>
      <c r="AS86" s="120"/>
      <c r="AV86" s="129"/>
      <c r="AW86" s="129"/>
      <c r="AY86" s="68"/>
    </row>
    <row r="87" spans="2:51" x14ac:dyDescent="0.35">
      <c r="B87" s="127"/>
      <c r="C87" s="116"/>
      <c r="D87" s="111"/>
      <c r="E87" s="111"/>
      <c r="F87" s="111"/>
      <c r="G87" s="111"/>
      <c r="H87" s="111"/>
      <c r="I87" s="111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22"/>
      <c r="U87" s="128"/>
      <c r="V87" s="128"/>
      <c r="W87" s="108"/>
      <c r="X87" s="108"/>
      <c r="Y87" s="108"/>
      <c r="Z87" s="108"/>
      <c r="AA87" s="108"/>
      <c r="AB87" s="108"/>
      <c r="AC87" s="108"/>
      <c r="AD87" s="108"/>
      <c r="AE87" s="108"/>
      <c r="AM87" s="119"/>
      <c r="AN87" s="119"/>
      <c r="AO87" s="119"/>
      <c r="AP87" s="119"/>
      <c r="AQ87" s="119"/>
      <c r="AR87" s="119"/>
      <c r="AS87" s="120"/>
      <c r="AV87" s="129"/>
      <c r="AW87" s="129"/>
      <c r="AX87" s="136"/>
      <c r="AY87" s="68"/>
    </row>
    <row r="88" spans="2:51" x14ac:dyDescent="0.35">
      <c r="B88" s="127"/>
      <c r="C88" s="116"/>
      <c r="D88" s="111"/>
      <c r="E88" s="111"/>
      <c r="F88" s="111"/>
      <c r="G88" s="111"/>
      <c r="H88" s="111"/>
      <c r="I88" s="111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22"/>
      <c r="U88" s="128"/>
      <c r="V88" s="128"/>
      <c r="W88" s="108"/>
      <c r="X88" s="108"/>
      <c r="Y88" s="108"/>
      <c r="Z88" s="108"/>
      <c r="AA88" s="108"/>
      <c r="AB88" s="108"/>
      <c r="AC88" s="108"/>
      <c r="AD88" s="108"/>
      <c r="AE88" s="108"/>
      <c r="AM88" s="119"/>
      <c r="AN88" s="119"/>
      <c r="AO88" s="119"/>
      <c r="AP88" s="119"/>
      <c r="AQ88" s="119"/>
      <c r="AR88" s="119"/>
      <c r="AS88" s="120"/>
      <c r="AV88" s="129"/>
      <c r="AW88" s="129"/>
      <c r="AX88" s="136"/>
      <c r="AY88" s="68"/>
    </row>
    <row r="89" spans="2:51" x14ac:dyDescent="0.35">
      <c r="B89" s="127"/>
      <c r="C89" s="131"/>
      <c r="D89" s="111"/>
      <c r="E89" s="111"/>
      <c r="F89" s="111"/>
      <c r="G89" s="111"/>
      <c r="H89" s="111"/>
      <c r="I89" s="111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22"/>
      <c r="U89" s="128"/>
      <c r="V89" s="128"/>
      <c r="W89" s="108"/>
      <c r="X89" s="108"/>
      <c r="Y89" s="108"/>
      <c r="Z89" s="108"/>
      <c r="AA89" s="108"/>
      <c r="AB89" s="108"/>
      <c r="AC89" s="108"/>
      <c r="AD89" s="108"/>
      <c r="AE89" s="108"/>
      <c r="AM89" s="119"/>
      <c r="AN89" s="119"/>
      <c r="AO89" s="119"/>
      <c r="AP89" s="119"/>
      <c r="AQ89" s="119"/>
      <c r="AR89" s="119"/>
      <c r="AS89" s="120"/>
      <c r="AV89" s="129"/>
      <c r="AW89" s="129"/>
      <c r="AX89" s="136"/>
      <c r="AY89" s="68"/>
    </row>
    <row r="90" spans="2:51" x14ac:dyDescent="0.35">
      <c r="B90" s="127"/>
      <c r="C90" s="116"/>
      <c r="D90" s="111"/>
      <c r="E90" s="111"/>
      <c r="F90" s="111"/>
      <c r="G90" s="111"/>
      <c r="H90" s="111"/>
      <c r="I90" s="111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22"/>
      <c r="U90" s="128"/>
      <c r="V90" s="128"/>
      <c r="W90" s="108"/>
      <c r="X90" s="108"/>
      <c r="Y90" s="108"/>
      <c r="Z90" s="108"/>
      <c r="AA90" s="108"/>
      <c r="AB90" s="108"/>
      <c r="AC90" s="108"/>
      <c r="AD90" s="108"/>
      <c r="AE90" s="108"/>
      <c r="AM90" s="119"/>
      <c r="AN90" s="119"/>
      <c r="AO90" s="119"/>
      <c r="AP90" s="119"/>
      <c r="AQ90" s="119"/>
      <c r="AR90" s="119"/>
      <c r="AS90" s="120"/>
      <c r="AV90" s="129"/>
      <c r="AW90" s="129"/>
      <c r="AX90" s="136"/>
    </row>
    <row r="91" spans="2:51" x14ac:dyDescent="0.35">
      <c r="B91" s="127"/>
      <c r="C91" s="116"/>
      <c r="D91" s="111"/>
      <c r="E91" s="111"/>
      <c r="F91" s="111"/>
      <c r="G91" s="111"/>
      <c r="H91" s="111"/>
      <c r="I91" s="111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22"/>
      <c r="U91" s="128"/>
      <c r="V91" s="128"/>
      <c r="W91" s="108"/>
      <c r="X91" s="108"/>
      <c r="Y91" s="108"/>
      <c r="Z91" s="108"/>
      <c r="AA91" s="108"/>
      <c r="AB91" s="108"/>
      <c r="AC91" s="108"/>
      <c r="AD91" s="108"/>
      <c r="AE91" s="108"/>
      <c r="AM91" s="119"/>
      <c r="AN91" s="119"/>
      <c r="AO91" s="119"/>
      <c r="AP91" s="119"/>
      <c r="AQ91" s="119"/>
      <c r="AR91" s="119"/>
      <c r="AS91" s="120"/>
      <c r="AV91" s="129"/>
      <c r="AW91" s="129"/>
      <c r="AX91" s="136"/>
    </row>
    <row r="92" spans="2:51" x14ac:dyDescent="0.35">
      <c r="B92" s="127"/>
      <c r="C92" s="124"/>
      <c r="D92" s="116"/>
      <c r="E92" s="116"/>
      <c r="F92" s="116"/>
      <c r="G92" s="116"/>
      <c r="H92" s="116"/>
      <c r="I92" s="116"/>
      <c r="J92" s="117"/>
      <c r="K92" s="112"/>
      <c r="L92" s="112"/>
      <c r="M92" s="112"/>
      <c r="N92" s="112"/>
      <c r="O92" s="112"/>
      <c r="P92" s="112"/>
      <c r="Q92" s="112"/>
      <c r="R92" s="112"/>
      <c r="S92" s="112"/>
      <c r="T92" s="122"/>
      <c r="U92" s="128"/>
      <c r="V92" s="128"/>
      <c r="W92" s="108"/>
      <c r="X92" s="108"/>
      <c r="Y92" s="108"/>
      <c r="Z92" s="108"/>
      <c r="AA92" s="108"/>
      <c r="AB92" s="108"/>
      <c r="AC92" s="108"/>
      <c r="AD92" s="108"/>
      <c r="AE92" s="108"/>
      <c r="AM92" s="119"/>
      <c r="AN92" s="119"/>
      <c r="AO92" s="119"/>
      <c r="AP92" s="119"/>
      <c r="AQ92" s="119"/>
      <c r="AR92" s="119"/>
      <c r="AS92" s="120"/>
      <c r="AV92" s="129"/>
      <c r="AW92" s="129"/>
      <c r="AX92" s="136"/>
    </row>
    <row r="93" spans="2:51" x14ac:dyDescent="0.35">
      <c r="B93" s="127"/>
      <c r="C93" s="124"/>
      <c r="D93" s="111"/>
      <c r="E93" s="111"/>
      <c r="F93" s="111"/>
      <c r="G93" s="111"/>
      <c r="H93" s="111"/>
      <c r="I93" s="111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22"/>
      <c r="U93" s="128"/>
      <c r="V93" s="128"/>
      <c r="W93" s="108"/>
      <c r="X93" s="108"/>
      <c r="Y93" s="108"/>
      <c r="Z93" s="108"/>
      <c r="AA93" s="108"/>
      <c r="AB93" s="108"/>
      <c r="AC93" s="108"/>
      <c r="AD93" s="108"/>
      <c r="AE93" s="108"/>
      <c r="AM93" s="119"/>
      <c r="AN93" s="119"/>
      <c r="AO93" s="119"/>
      <c r="AP93" s="119"/>
      <c r="AQ93" s="119"/>
      <c r="AR93" s="119"/>
      <c r="AS93" s="120"/>
      <c r="AV93" s="129"/>
      <c r="AW93" s="129"/>
      <c r="AX93" s="136"/>
    </row>
    <row r="94" spans="2:51" x14ac:dyDescent="0.35">
      <c r="B94" s="127"/>
      <c r="C94" s="124"/>
      <c r="D94" s="111"/>
      <c r="E94" s="111"/>
      <c r="F94" s="111"/>
      <c r="G94" s="111"/>
      <c r="H94" s="111"/>
      <c r="I94" s="111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22"/>
      <c r="U94" s="128"/>
      <c r="V94" s="128"/>
      <c r="W94" s="108"/>
      <c r="X94" s="108"/>
      <c r="Y94" s="108"/>
      <c r="Z94" s="108"/>
      <c r="AA94" s="108"/>
      <c r="AB94" s="108"/>
      <c r="AC94" s="108"/>
      <c r="AD94" s="108"/>
      <c r="AE94" s="108"/>
      <c r="AM94" s="119"/>
      <c r="AN94" s="119"/>
      <c r="AO94" s="119"/>
      <c r="AP94" s="119"/>
      <c r="AQ94" s="119"/>
      <c r="AR94" s="119"/>
      <c r="AS94" s="120"/>
      <c r="AV94" s="132"/>
      <c r="AW94" s="129"/>
      <c r="AX94" s="136"/>
    </row>
    <row r="95" spans="2:51" x14ac:dyDescent="0.35">
      <c r="B95" s="127"/>
      <c r="C95" s="124"/>
      <c r="D95" s="116"/>
      <c r="E95" s="116"/>
      <c r="F95" s="116"/>
      <c r="G95" s="116"/>
      <c r="H95" s="116"/>
      <c r="I95" s="116"/>
      <c r="J95" s="117"/>
      <c r="K95" s="117"/>
      <c r="L95" s="112"/>
      <c r="M95" s="112"/>
      <c r="N95" s="112"/>
      <c r="O95" s="112"/>
      <c r="P95" s="112"/>
      <c r="Q95" s="112"/>
      <c r="R95" s="117"/>
      <c r="S95" s="118"/>
      <c r="T95" s="133"/>
      <c r="U95" s="133"/>
      <c r="V95" s="134"/>
      <c r="W95" s="108"/>
      <c r="X95" s="108"/>
      <c r="Y95" s="108"/>
      <c r="Z95" s="108"/>
      <c r="AA95" s="108"/>
      <c r="AB95" s="108"/>
      <c r="AC95" s="108"/>
      <c r="AD95" s="108"/>
      <c r="AE95" s="108"/>
      <c r="AM95" s="119"/>
      <c r="AN95" s="119"/>
      <c r="AO95" s="119"/>
      <c r="AP95" s="119"/>
      <c r="AQ95" s="119"/>
      <c r="AR95" s="119"/>
      <c r="AS95" s="120"/>
      <c r="AX95" s="136"/>
      <c r="AY95" s="131"/>
    </row>
    <row r="96" spans="2:51" x14ac:dyDescent="0.35">
      <c r="B96" s="127"/>
      <c r="D96" s="116"/>
      <c r="E96" s="116"/>
      <c r="F96" s="116"/>
      <c r="G96" s="116"/>
      <c r="H96" s="116"/>
      <c r="I96" s="116"/>
      <c r="J96" s="117"/>
      <c r="K96" s="117"/>
      <c r="L96" s="112"/>
      <c r="M96" s="112"/>
      <c r="N96" s="112"/>
      <c r="O96" s="112"/>
      <c r="P96" s="112"/>
      <c r="Q96" s="112"/>
      <c r="R96" s="117"/>
      <c r="S96" s="118"/>
      <c r="T96" s="133"/>
      <c r="U96" s="133"/>
      <c r="V96" s="134"/>
      <c r="W96" s="108"/>
      <c r="X96" s="108"/>
      <c r="Y96" s="108"/>
      <c r="Z96" s="108"/>
      <c r="AA96" s="108"/>
      <c r="AB96" s="108"/>
      <c r="AC96" s="108"/>
      <c r="AD96" s="108"/>
      <c r="AE96" s="108"/>
      <c r="AM96" s="119"/>
      <c r="AN96" s="119"/>
      <c r="AO96" s="119"/>
      <c r="AP96" s="119"/>
      <c r="AQ96" s="119"/>
      <c r="AR96" s="119"/>
      <c r="AS96" s="120"/>
      <c r="AT96" s="136"/>
      <c r="AU96" s="136"/>
      <c r="AV96" s="136"/>
      <c r="AW96" s="136"/>
      <c r="AX96" s="136"/>
      <c r="AY96" s="130"/>
    </row>
    <row r="97" spans="45:51" x14ac:dyDescent="0.35">
      <c r="AS97" s="120"/>
      <c r="AT97" s="136"/>
      <c r="AU97" s="136"/>
      <c r="AV97" s="136"/>
      <c r="AW97" s="136"/>
      <c r="AX97" s="136"/>
    </row>
    <row r="98" spans="45:51" x14ac:dyDescent="0.35">
      <c r="AS98" s="120"/>
      <c r="AT98" s="136"/>
      <c r="AU98" s="136"/>
      <c r="AV98" s="136"/>
      <c r="AW98" s="136"/>
      <c r="AX98" s="136"/>
    </row>
    <row r="99" spans="45:51" x14ac:dyDescent="0.35">
      <c r="AS99" s="120"/>
      <c r="AT99" s="136"/>
      <c r="AU99" s="136"/>
      <c r="AV99" s="136"/>
      <c r="AW99" s="136"/>
      <c r="AX99" s="136"/>
    </row>
    <row r="100" spans="45:51" x14ac:dyDescent="0.35">
      <c r="AS100" s="120"/>
      <c r="AT100" s="136"/>
      <c r="AU100" s="136"/>
      <c r="AV100" s="136"/>
      <c r="AW100" s="136"/>
      <c r="AX100" s="136"/>
    </row>
    <row r="101" spans="45:51" x14ac:dyDescent="0.35">
      <c r="AS101" s="120"/>
      <c r="AT101" s="136"/>
      <c r="AU101" s="136"/>
      <c r="AV101" s="136"/>
      <c r="AW101" s="136"/>
      <c r="AX101" s="136"/>
    </row>
    <row r="102" spans="45:51" x14ac:dyDescent="0.35">
      <c r="AS102" s="120"/>
      <c r="AT102" s="136"/>
      <c r="AU102" s="136"/>
      <c r="AV102" s="136"/>
      <c r="AW102" s="136"/>
      <c r="AX102" s="136"/>
      <c r="AY102" s="136"/>
    </row>
    <row r="103" spans="45:51" x14ac:dyDescent="0.35">
      <c r="AS103" s="120"/>
      <c r="AT103" s="136"/>
      <c r="AU103" s="136"/>
      <c r="AV103" s="136"/>
      <c r="AW103" s="136"/>
      <c r="AX103" s="136"/>
      <c r="AY103" s="136"/>
    </row>
    <row r="104" spans="45:51" x14ac:dyDescent="0.35">
      <c r="AS104" s="120"/>
      <c r="AT104" s="136"/>
      <c r="AU104" s="136"/>
      <c r="AV104" s="136"/>
      <c r="AW104" s="136"/>
      <c r="AX104" s="136"/>
      <c r="AY104" s="136"/>
    </row>
    <row r="105" spans="45:51" x14ac:dyDescent="0.35">
      <c r="AS105" s="120"/>
      <c r="AT105" s="136"/>
      <c r="AU105" s="136"/>
      <c r="AV105" s="136"/>
      <c r="AW105" s="136"/>
      <c r="AX105" s="136"/>
      <c r="AY105" s="136"/>
    </row>
    <row r="106" spans="45:51" x14ac:dyDescent="0.35">
      <c r="AS106" s="120"/>
      <c r="AT106" s="136"/>
      <c r="AU106" s="136"/>
      <c r="AV106" s="136"/>
      <c r="AW106" s="136"/>
      <c r="AX106" s="136"/>
      <c r="AY106" s="136"/>
    </row>
    <row r="107" spans="45:51" x14ac:dyDescent="0.35">
      <c r="AS107" s="120"/>
      <c r="AT107" s="136"/>
      <c r="AU107" s="136"/>
      <c r="AV107" s="136"/>
      <c r="AW107" s="136"/>
      <c r="AX107" s="136"/>
      <c r="AY107" s="136"/>
    </row>
    <row r="108" spans="45:51" x14ac:dyDescent="0.35">
      <c r="AY108" s="136"/>
    </row>
    <row r="109" spans="45:51" x14ac:dyDescent="0.35">
      <c r="AY109" s="136"/>
    </row>
    <row r="110" spans="45:51" x14ac:dyDescent="0.35">
      <c r="AY110" s="136"/>
    </row>
    <row r="111" spans="45:51" x14ac:dyDescent="0.35">
      <c r="AY111" s="136"/>
    </row>
    <row r="112" spans="45:51" x14ac:dyDescent="0.35">
      <c r="AY112" s="136"/>
    </row>
    <row r="113" spans="45:51" x14ac:dyDescent="0.35">
      <c r="AY113" s="136"/>
    </row>
    <row r="114" spans="45:51" x14ac:dyDescent="0.35">
      <c r="AY114" s="136"/>
    </row>
    <row r="115" spans="45:51" x14ac:dyDescent="0.35">
      <c r="AY115" s="136"/>
    </row>
    <row r="116" spans="45:51" x14ac:dyDescent="0.35">
      <c r="AY116" s="136"/>
    </row>
    <row r="117" spans="45:51" x14ac:dyDescent="0.35">
      <c r="AY117" s="136"/>
    </row>
    <row r="118" spans="45:51" x14ac:dyDescent="0.35">
      <c r="AY118" s="136"/>
    </row>
    <row r="119" spans="45:51" x14ac:dyDescent="0.35">
      <c r="AY119" s="136"/>
    </row>
    <row r="120" spans="45:51" x14ac:dyDescent="0.35">
      <c r="AY120" s="136"/>
    </row>
    <row r="121" spans="45:51" x14ac:dyDescent="0.35">
      <c r="AS121" s="5"/>
      <c r="AT121" s="136"/>
      <c r="AU121" s="136"/>
      <c r="AV121" s="136"/>
      <c r="AW121" s="136"/>
      <c r="AX121" s="136"/>
      <c r="AY121" s="136"/>
    </row>
    <row r="122" spans="45:51" x14ac:dyDescent="0.35">
      <c r="AY122" s="136"/>
    </row>
    <row r="136" spans="45:51" x14ac:dyDescent="0.35">
      <c r="AS136" s="136"/>
      <c r="AT136" s="136"/>
      <c r="AU136" s="136"/>
      <c r="AV136" s="136"/>
      <c r="AW136" s="136"/>
      <c r="AX136" s="136"/>
      <c r="AY136" s="136"/>
    </row>
  </sheetData>
  <protectedRanges>
    <protectedRange sqref="D92:J93 D95:S96 B92:B96 N92:T94 C92:C95" name="Range2_6_1_1"/>
    <protectedRange sqref="K92:M93 E94:M94" name="Range2_2_2_1_1"/>
    <protectedRange sqref="D94" name="Range2_1_1_1_1_2_1_1"/>
    <protectedRange sqref="N79:T79 N82:T91 B82:B91 S70:T78 T65:T69 S61:T64 S40:T58 B40:B79" name="Range2_12_5_1_1"/>
    <protectedRange sqref="N10 L10 L6 D6 D8 N32:Q34 AD8 AF8 O8:U8 AJ8:AR8 AF10 AR11:AR34 N20:Q23 N11:O15 P11:P14 L24:N31 E23:E34 G23:G34 P15:Q15 P24:Q31 N16:N19 Q16:Q19 Q14 R11:AG15 E11:G22 W16:W17 R16:V30 X16:AG30 R31:AG34" name="Range1_16_3_1_1"/>
    <protectedRange sqref="E87:M91 I79:M79 I82:M86" name="Range2_2_12_2_1_1"/>
    <protectedRange sqref="C89" name="Range2_2_1_10_3_1_1"/>
    <protectedRange sqref="L16:M23" name="Range1_1_1_1_10_1_1_1"/>
    <protectedRange sqref="L32:M34" name="Range1_1_10_1_1_1"/>
    <protectedRange sqref="D87:D91" name="Range2_1_1_1_1_11_2_1_1"/>
    <protectedRange sqref="K11:L15 K16:K34 I11:I15 I16:J24 I25:I34 J25" name="Range1_1_2_1_10_2_1_1"/>
    <protectedRange sqref="M11:M15" name="Range1_2_1_2_1_10_1_1_1"/>
    <protectedRange sqref="E79:H79 E82:H86" name="Range2_2_2_9_2_1_1"/>
    <protectedRange sqref="D79 D82:D86" name="Range2_1_1_1_1_1_9_2_1_1"/>
    <protectedRange sqref="Q10:Q13" name="Range1_17_1_1_1"/>
    <protectedRange sqref="AG10" name="Range1_18_1_1_1"/>
    <protectedRange sqref="C91 C82 C80" name="Range2_4_1_1_1"/>
    <protectedRange sqref="AS16:AS25" name="Range1_1_1_1"/>
    <protectedRange sqref="P3:U5" name="Range1_16_1_1_1_1"/>
    <protectedRange sqref="C90 C83:C88 C78 C81" name="Range2_1_3_1_1"/>
    <protectedRange sqref="H11:H34" name="Range1_1_1_1_1_1_1"/>
    <protectedRange sqref="B80:B81 D80:AX81" name="Range2_2_1_10_1_1_1_2"/>
    <protectedRange sqref="C79" name="Range2_2_1_10_2_1_1_1"/>
    <protectedRange sqref="D76:H76 N70:R78 N61:R64 N53:R53 Q54:R58 N40:R50" name="Range2_12_1_6_1_1"/>
    <protectedRange sqref="E77:M78 I73:M73 D70:M72 J74:M75 I76:M76 I61:M64 I58 K53:M53 C42:C47 K48:M50 E40:M44 D45:M47" name="Range2_2_12_1_7_1_1"/>
    <protectedRange sqref="C40:D40 D41:D44" name="Range2_3_2_1_3_1_1_2_10_1_1_1_1"/>
    <protectedRange sqref="D77:D78 C41" name="Range2_1_1_1_1_11_1_2_1_1"/>
    <protectedRange sqref="E73:H73" name="Range2_2_2_9_1_1_1_1"/>
    <protectedRange sqref="D73" name="Range2_1_1_1_1_1_9_1_1_1_1"/>
    <protectedRange sqref="C77 C72 C69 C66" name="Range2_1_1_2_1_1"/>
    <protectedRange sqref="C70 C67" name="Range2_1_4_1_1_1"/>
    <protectedRange sqref="C76 C63" name="Range2_1_2_2_1_1"/>
    <protectedRange sqref="C75" name="Range2_3_2_1_1"/>
    <protectedRange sqref="S65:S69" name="Range2_12_2_1_1_1"/>
    <protectedRange sqref="N65:R69" name="Range2_12_1_1_1_1_1"/>
    <protectedRange sqref="D65:M69" name="Range2_2_12_1_1_1_1_1"/>
    <protectedRange sqref="C71 C68 C65 C59" name="Range2_1_4_2_1_1_1"/>
    <protectedRange sqref="D61:H64" name="Range2_2_12_1_2_2_1_1"/>
    <protectedRange sqref="C73:C74" name="Range2_5_1_1_1"/>
    <protectedRange sqref="E74:I75" name="Range2_2_1_1_1_1"/>
    <protectedRange sqref="D74:D75" name="Range2_1_1_1_1_1_1_1_1"/>
    <protectedRange sqref="D58:H58" name="Range2_2_12_1_3_3_1_1"/>
    <protectedRange sqref="C60:C62" name="Range2_1_1_1_2_1_1"/>
    <protectedRange sqref="AS11:AS15 AS26:AS34" name="Range1_4_1_1_1_1"/>
    <protectedRange sqref="N54:P58" name="Range2_12_1_2_3_1_1"/>
    <protectedRange sqref="J58:M58 I54:M57" name="Range2_2_12_1_4_3_1_1"/>
    <protectedRange sqref="D54:H57" name="Range2_2_12_1_3_1_2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S59:T60" name="Range2_12_4_1_1_1"/>
    <protectedRange sqref="N60:R60 Q59:R59" name="Range2_12_1_4_1_1_1"/>
    <protectedRange sqref="I60:M60 I59" name="Range2_2_12_1_5_1_1_1"/>
    <protectedRange sqref="D60:H60" name="Range2_2_12_1_2_1_1_1_1"/>
    <protectedRange sqref="D59:H59" name="Range2_2_12_1_3_2_1_1_1"/>
    <protectedRange sqref="N59:P59" name="Range2_12_1_2_1_1_1_1"/>
    <protectedRange sqref="J59:M59" name="Range2_2_12_1_4_1_1_1_1"/>
    <protectedRange sqref="Q51:R52" name="Range2_12_1_5_1_1_1"/>
    <protectedRange sqref="N51:P52" name="Range2_12_1_2_2_1_1_1"/>
    <protectedRange sqref="K51:M52" name="Range2_2_12_1_4_2_1_1_1"/>
    <protectedRange sqref="O24:O31" name="Range1_16_2_1_1_1"/>
    <protectedRange sqref="O16:P19" name="Range1_16_4_1_1_1"/>
    <protectedRange sqref="AY95:AY96" name="Range2_2_1_10_1_1_1_1_1"/>
    <protectedRange sqref="W18:W30" name="Range1_16_3_1_1_1"/>
    <protectedRange sqref="C48:J49 C51:J51 D50:J50" name="Range2_2_12_1_7_1_1_4"/>
    <protectedRange sqref="C50 C52" name="Range2_1_2_1_1_1_1_4"/>
    <protectedRange sqref="I52:J53" name="Range2_2_12_1_4_2_1_1_1_4"/>
    <protectedRange sqref="D52:H53" name="Range2_2_12_1_3_1_1_1_1_1_4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749" priority="5" operator="containsText" text="N/A">
      <formula>NOT(ISERROR(SEARCH("N/A",X11)))</formula>
    </cfRule>
    <cfRule type="cellIs" dxfId="748" priority="23" operator="equal">
      <formula>0</formula>
    </cfRule>
  </conditionalFormatting>
  <conditionalFormatting sqref="X11:AE34">
    <cfRule type="cellIs" dxfId="747" priority="22" operator="greaterThanOrEqual">
      <formula>1185</formula>
    </cfRule>
  </conditionalFormatting>
  <conditionalFormatting sqref="X11:AE34">
    <cfRule type="cellIs" dxfId="746" priority="21" operator="between">
      <formula>0.1</formula>
      <formula>1184</formula>
    </cfRule>
  </conditionalFormatting>
  <conditionalFormatting sqref="X8">
    <cfRule type="cellIs" dxfId="745" priority="20" operator="equal">
      <formula>0</formula>
    </cfRule>
  </conditionalFormatting>
  <conditionalFormatting sqref="X8">
    <cfRule type="cellIs" dxfId="744" priority="19" operator="greaterThan">
      <formula>1179</formula>
    </cfRule>
  </conditionalFormatting>
  <conditionalFormatting sqref="X8">
    <cfRule type="cellIs" dxfId="743" priority="18" operator="greaterThan">
      <formula>99</formula>
    </cfRule>
  </conditionalFormatting>
  <conditionalFormatting sqref="X8">
    <cfRule type="cellIs" dxfId="742" priority="17" operator="greaterThan">
      <formula>0.99</formula>
    </cfRule>
  </conditionalFormatting>
  <conditionalFormatting sqref="AB8">
    <cfRule type="cellIs" dxfId="741" priority="16" operator="equal">
      <formula>0</formula>
    </cfRule>
  </conditionalFormatting>
  <conditionalFormatting sqref="AB8">
    <cfRule type="cellIs" dxfId="740" priority="15" operator="greaterThan">
      <formula>1179</formula>
    </cfRule>
  </conditionalFormatting>
  <conditionalFormatting sqref="AB8">
    <cfRule type="cellIs" dxfId="739" priority="14" operator="greaterThan">
      <formula>99</formula>
    </cfRule>
  </conditionalFormatting>
  <conditionalFormatting sqref="AB8">
    <cfRule type="cellIs" dxfId="738" priority="13" operator="greaterThan">
      <formula>0.99</formula>
    </cfRule>
  </conditionalFormatting>
  <conditionalFormatting sqref="AJ11:AO11 AO12:AO32 AJ12:AN34 AO33:AP34 AQ11:AQ34">
    <cfRule type="cellIs" dxfId="737" priority="12" operator="equal">
      <formula>0</formula>
    </cfRule>
  </conditionalFormatting>
  <conditionalFormatting sqref="AJ11:AO11 AO12:AO32 AJ12:AN34 AO33:AP34 AQ11:AQ34">
    <cfRule type="cellIs" dxfId="736" priority="11" operator="greaterThan">
      <formula>1179</formula>
    </cfRule>
  </conditionalFormatting>
  <conditionalFormatting sqref="AJ11:AO11 AO12:AO32 AJ12:AN34 AO33:AP34 AQ11:AQ34">
    <cfRule type="cellIs" dxfId="735" priority="10" operator="greaterThan">
      <formula>99</formula>
    </cfRule>
  </conditionalFormatting>
  <conditionalFormatting sqref="AJ11:AO11 AO12:AO32 AJ12:AN34 AO33:AP34 AQ11:AQ34">
    <cfRule type="cellIs" dxfId="734" priority="9" operator="greaterThan">
      <formula>0.99</formula>
    </cfRule>
  </conditionalFormatting>
  <conditionalFormatting sqref="AI11:AI34">
    <cfRule type="cellIs" dxfId="733" priority="8" operator="greaterThan">
      <formula>$AI$8</formula>
    </cfRule>
  </conditionalFormatting>
  <conditionalFormatting sqref="AH11:AH34">
    <cfRule type="cellIs" dxfId="732" priority="6" operator="greaterThan">
      <formula>$AH$8</formula>
    </cfRule>
    <cfRule type="cellIs" dxfId="731" priority="7" operator="greaterThan">
      <formula>$AH$8</formula>
    </cfRule>
  </conditionalFormatting>
  <conditionalFormatting sqref="AP11:AP32">
    <cfRule type="cellIs" dxfId="730" priority="4" operator="equal">
      <formula>0</formula>
    </cfRule>
  </conditionalFormatting>
  <conditionalFormatting sqref="AP11:AP32">
    <cfRule type="cellIs" dxfId="729" priority="3" operator="greaterThan">
      <formula>1179</formula>
    </cfRule>
  </conditionalFormatting>
  <conditionalFormatting sqref="AP11:AP32">
    <cfRule type="cellIs" dxfId="728" priority="2" operator="greaterThan">
      <formula>99</formula>
    </cfRule>
  </conditionalFormatting>
  <conditionalFormatting sqref="AP11:AP32">
    <cfRule type="cellIs" dxfId="727" priority="1" operator="greaterThan">
      <formula>0.99</formula>
    </cfRule>
  </conditionalFormatting>
  <dataValidations count="4">
    <dataValidation type="list" allowBlank="1" showInputMessage="1" showErrorMessage="1" sqref="AP8:AQ8 N10 L10 D8 O8:T8" xr:uid="{00000000-0002-0000-0100-000000000000}">
      <formula1>#REF!</formula1>
    </dataValidation>
    <dataValidation type="list" allowBlank="1" showInputMessage="1" showErrorMessage="1" sqref="P3:P5" xr:uid="{00000000-0002-0000-0100-000001000000}">
      <formula1>$AY$10:$AY$40</formula1>
    </dataValidation>
    <dataValidation type="list" allowBlank="1" showInputMessage="1" showErrorMessage="1" sqref="H11:H34" xr:uid="{00000000-0002-0000-0100-000002000000}">
      <formula1>$AV$10:$AV$19</formula1>
    </dataValidation>
    <dataValidation type="list" allowBlank="1" showInputMessage="1" showErrorMessage="1" sqref="AV31:AW31" xr:uid="{00000000-0002-0000-0100-000003000000}">
      <formula1>$AV$24:$AV$28</formula1>
    </dataValidation>
  </dataValidations>
  <hyperlinks>
    <hyperlink ref="H9:H10" location="'1'!AH8" display="Plant Status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2:AY129"/>
  <sheetViews>
    <sheetView showGridLines="0" topLeftCell="A8" zoomScaleNormal="100" workbookViewId="0">
      <selection activeCell="A49" sqref="A49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140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86" t="s">
        <v>11</v>
      </c>
      <c r="I7" s="285" t="s">
        <v>12</v>
      </c>
      <c r="J7" s="285" t="s">
        <v>13</v>
      </c>
      <c r="K7" s="285" t="s">
        <v>14</v>
      </c>
      <c r="L7" s="15"/>
      <c r="M7" s="15"/>
      <c r="N7" s="15"/>
      <c r="O7" s="286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85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85" t="s">
        <v>23</v>
      </c>
      <c r="AG7" s="285" t="s">
        <v>24</v>
      </c>
      <c r="AH7" s="285" t="s">
        <v>25</v>
      </c>
      <c r="AI7" s="285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85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41871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25028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85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83" t="s">
        <v>52</v>
      </c>
      <c r="V9" s="283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82" t="s">
        <v>56</v>
      </c>
      <c r="AG9" s="282" t="s">
        <v>57</v>
      </c>
      <c r="AH9" s="341" t="s">
        <v>58</v>
      </c>
      <c r="AI9" s="357" t="s">
        <v>59</v>
      </c>
      <c r="AJ9" s="283" t="s">
        <v>60</v>
      </c>
      <c r="AK9" s="283" t="s">
        <v>61</v>
      </c>
      <c r="AL9" s="283" t="s">
        <v>62</v>
      </c>
      <c r="AM9" s="283" t="s">
        <v>63</v>
      </c>
      <c r="AN9" s="283" t="s">
        <v>64</v>
      </c>
      <c r="AO9" s="283" t="s">
        <v>65</v>
      </c>
      <c r="AP9" s="283" t="s">
        <v>66</v>
      </c>
      <c r="AQ9" s="359" t="s">
        <v>67</v>
      </c>
      <c r="AR9" s="283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83" t="s">
        <v>73</v>
      </c>
      <c r="C10" s="283" t="s">
        <v>74</v>
      </c>
      <c r="D10" s="283" t="s">
        <v>75</v>
      </c>
      <c r="E10" s="283" t="s">
        <v>76</v>
      </c>
      <c r="F10" s="283" t="s">
        <v>75</v>
      </c>
      <c r="G10" s="283" t="s">
        <v>76</v>
      </c>
      <c r="H10" s="368"/>
      <c r="I10" s="283" t="s">
        <v>76</v>
      </c>
      <c r="J10" s="283" t="s">
        <v>76</v>
      </c>
      <c r="K10" s="283" t="s">
        <v>76</v>
      </c>
      <c r="L10" s="31" t="s">
        <v>30</v>
      </c>
      <c r="M10" s="369"/>
      <c r="N10" s="31" t="s">
        <v>30</v>
      </c>
      <c r="O10" s="360"/>
      <c r="P10" s="360"/>
      <c r="Q10" s="3">
        <v>3538667</v>
      </c>
      <c r="R10" s="350"/>
      <c r="S10" s="351"/>
      <c r="T10" s="352"/>
      <c r="U10" s="283" t="s">
        <v>76</v>
      </c>
      <c r="V10" s="283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30228292</v>
      </c>
      <c r="AH10" s="341"/>
      <c r="AI10" s="358"/>
      <c r="AJ10" s="283" t="s">
        <v>85</v>
      </c>
      <c r="AK10" s="283" t="s">
        <v>85</v>
      </c>
      <c r="AL10" s="283" t="s">
        <v>85</v>
      </c>
      <c r="AM10" s="283" t="s">
        <v>85</v>
      </c>
      <c r="AN10" s="283" t="s">
        <v>85</v>
      </c>
      <c r="AO10" s="283" t="s">
        <v>85</v>
      </c>
      <c r="AP10" s="2">
        <v>6638361</v>
      </c>
      <c r="AQ10" s="360"/>
      <c r="AR10" s="284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14</v>
      </c>
      <c r="E11" s="46">
        <f>D11/1.42</f>
        <v>9.8591549295774659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123</v>
      </c>
      <c r="P11" s="52">
        <v>92</v>
      </c>
      <c r="Q11" s="52">
        <v>3542387</v>
      </c>
      <c r="R11" s="53">
        <f t="shared" ref="R11:R34" si="0">Q11-Q10</f>
        <v>3720</v>
      </c>
      <c r="S11" s="54">
        <f>R11*24/1000</f>
        <v>89.28</v>
      </c>
      <c r="T11" s="54">
        <f>R11/1000</f>
        <v>3.72</v>
      </c>
      <c r="U11" s="55">
        <v>4.5999999999999996</v>
      </c>
      <c r="V11" s="55">
        <f>U11</f>
        <v>4.5999999999999996</v>
      </c>
      <c r="W11" s="174" t="s">
        <v>136</v>
      </c>
      <c r="X11" s="166">
        <v>0</v>
      </c>
      <c r="Y11" s="166">
        <v>0</v>
      </c>
      <c r="Z11" s="166">
        <v>1019</v>
      </c>
      <c r="AA11" s="166">
        <v>0</v>
      </c>
      <c r="AB11" s="166">
        <v>1100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30228903</v>
      </c>
      <c r="AH11" s="60">
        <f>IF(ISBLANK(AG11),"-",AG11-AG10)</f>
        <v>611</v>
      </c>
      <c r="AI11" s="61">
        <f>AH11/T11</f>
        <v>164.24731182795699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6639395</v>
      </c>
      <c r="AQ11" s="166">
        <f t="shared" ref="AQ11:AQ34" si="1">AP11-AP10</f>
        <v>1034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16</v>
      </c>
      <c r="E12" s="46">
        <f t="shared" ref="E12:E34" si="2">D12/1.42</f>
        <v>11.267605633802818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125</v>
      </c>
      <c r="P12" s="52">
        <v>89</v>
      </c>
      <c r="Q12" s="52">
        <v>3546087</v>
      </c>
      <c r="R12" s="53">
        <f t="shared" si="0"/>
        <v>3700</v>
      </c>
      <c r="S12" s="54">
        <f t="shared" ref="S12:S34" si="5">R12*24/1000</f>
        <v>88.8</v>
      </c>
      <c r="T12" s="54">
        <f t="shared" ref="T12:T34" si="6">R12/1000</f>
        <v>3.7</v>
      </c>
      <c r="U12" s="55">
        <v>6.3</v>
      </c>
      <c r="V12" s="55">
        <f t="shared" ref="V12:V34" si="7">U12</f>
        <v>6.3</v>
      </c>
      <c r="W12" s="174" t="s">
        <v>136</v>
      </c>
      <c r="X12" s="166">
        <v>0</v>
      </c>
      <c r="Y12" s="166">
        <v>0</v>
      </c>
      <c r="Z12" s="166">
        <v>932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30229524</v>
      </c>
      <c r="AH12" s="60">
        <f t="shared" ref="AH12:AH34" si="8">IF(ISBLANK(AG12),"-",AG12-AG11)</f>
        <v>621</v>
      </c>
      <c r="AI12" s="61">
        <f t="shared" ref="AI12:AI34" si="9">AH12/T12</f>
        <v>167.83783783783784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6640429</v>
      </c>
      <c r="AQ12" s="166">
        <f t="shared" si="1"/>
        <v>1034</v>
      </c>
      <c r="AR12" s="65">
        <v>0.96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15</v>
      </c>
      <c r="E13" s="46">
        <f t="shared" si="2"/>
        <v>10.563380281690142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119</v>
      </c>
      <c r="P13" s="52">
        <v>87</v>
      </c>
      <c r="Q13" s="52">
        <v>3549776</v>
      </c>
      <c r="R13" s="53">
        <f t="shared" si="0"/>
        <v>3689</v>
      </c>
      <c r="S13" s="54">
        <f t="shared" si="5"/>
        <v>88.536000000000001</v>
      </c>
      <c r="T13" s="54">
        <f t="shared" si="6"/>
        <v>3.6890000000000001</v>
      </c>
      <c r="U13" s="55">
        <v>7.9</v>
      </c>
      <c r="V13" s="55">
        <f t="shared" si="7"/>
        <v>7.9</v>
      </c>
      <c r="W13" s="174" t="s">
        <v>136</v>
      </c>
      <c r="X13" s="166">
        <v>0</v>
      </c>
      <c r="Y13" s="166">
        <v>0</v>
      </c>
      <c r="Z13" s="166">
        <v>945</v>
      </c>
      <c r="AA13" s="166">
        <v>0</v>
      </c>
      <c r="AB13" s="166">
        <v>1109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30230098</v>
      </c>
      <c r="AH13" s="60">
        <f t="shared" si="8"/>
        <v>574</v>
      </c>
      <c r="AI13" s="61">
        <f t="shared" si="9"/>
        <v>155.5977229601518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6641848</v>
      </c>
      <c r="AQ13" s="166">
        <f t="shared" si="1"/>
        <v>1419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18</v>
      </c>
      <c r="E14" s="46">
        <f t="shared" si="2"/>
        <v>12.67605633802817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123</v>
      </c>
      <c r="P14" s="52">
        <v>90</v>
      </c>
      <c r="Q14" s="52">
        <v>3553446</v>
      </c>
      <c r="R14" s="53">
        <f t="shared" si="0"/>
        <v>3670</v>
      </c>
      <c r="S14" s="54">
        <f t="shared" si="5"/>
        <v>88.08</v>
      </c>
      <c r="T14" s="54">
        <f t="shared" si="6"/>
        <v>3.67</v>
      </c>
      <c r="U14" s="55">
        <v>9.1999999999999993</v>
      </c>
      <c r="V14" s="55">
        <f>U14</f>
        <v>9.1999999999999993</v>
      </c>
      <c r="W14" s="174" t="s">
        <v>136</v>
      </c>
      <c r="X14" s="166">
        <v>0</v>
      </c>
      <c r="Y14" s="166">
        <v>0</v>
      </c>
      <c r="Z14" s="166">
        <v>902</v>
      </c>
      <c r="AA14" s="166">
        <v>0</v>
      </c>
      <c r="AB14" s="166">
        <v>1110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30230692</v>
      </c>
      <c r="AH14" s="60">
        <f t="shared" si="8"/>
        <v>594</v>
      </c>
      <c r="AI14" s="61">
        <f t="shared" si="9"/>
        <v>161.85286103542234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6643268</v>
      </c>
      <c r="AQ14" s="166">
        <f t="shared" si="1"/>
        <v>1420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22</v>
      </c>
      <c r="E15" s="46">
        <f t="shared" si="2"/>
        <v>15.492957746478874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122</v>
      </c>
      <c r="P15" s="52">
        <v>103</v>
      </c>
      <c r="Q15" s="52">
        <v>3557347</v>
      </c>
      <c r="R15" s="53">
        <f t="shared" si="0"/>
        <v>3901</v>
      </c>
      <c r="S15" s="54">
        <f t="shared" si="5"/>
        <v>93.623999999999995</v>
      </c>
      <c r="T15" s="54">
        <f t="shared" si="6"/>
        <v>3.9009999999999998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166">
        <v>986</v>
      </c>
      <c r="AA15" s="166">
        <v>0</v>
      </c>
      <c r="AB15" s="166">
        <v>1000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30231295</v>
      </c>
      <c r="AH15" s="60">
        <f t="shared" si="8"/>
        <v>603</v>
      </c>
      <c r="AI15" s="61">
        <f t="shared" si="9"/>
        <v>154.5757498077416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6643495</v>
      </c>
      <c r="AQ15" s="166">
        <f t="shared" si="1"/>
        <v>227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9</v>
      </c>
      <c r="E16" s="46">
        <f t="shared" si="2"/>
        <v>6.3380281690140849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125</v>
      </c>
      <c r="P16" s="52">
        <v>138</v>
      </c>
      <c r="Q16" s="52">
        <v>3562185</v>
      </c>
      <c r="R16" s="53">
        <f t="shared" si="0"/>
        <v>4838</v>
      </c>
      <c r="S16" s="54">
        <f t="shared" si="5"/>
        <v>116.11199999999999</v>
      </c>
      <c r="T16" s="54">
        <f t="shared" si="6"/>
        <v>4.8380000000000001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1196</v>
      </c>
      <c r="AA16" s="166">
        <v>0</v>
      </c>
      <c r="AB16" s="166">
        <v>1198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30231994</v>
      </c>
      <c r="AH16" s="60">
        <f t="shared" si="8"/>
        <v>699</v>
      </c>
      <c r="AI16" s="61">
        <f t="shared" si="9"/>
        <v>144.48119057461761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6643495</v>
      </c>
      <c r="AQ16" s="166">
        <f t="shared" si="1"/>
        <v>0</v>
      </c>
      <c r="AR16" s="65">
        <v>0.88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8</v>
      </c>
      <c r="E17" s="46">
        <f t="shared" si="2"/>
        <v>5.6338028169014089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138</v>
      </c>
      <c r="P17" s="52">
        <v>144</v>
      </c>
      <c r="Q17" s="52">
        <v>3568179</v>
      </c>
      <c r="R17" s="53">
        <f t="shared" si="0"/>
        <v>5994</v>
      </c>
      <c r="S17" s="54">
        <f t="shared" si="5"/>
        <v>143.85599999999999</v>
      </c>
      <c r="T17" s="54">
        <f t="shared" si="6"/>
        <v>5.9939999999999998</v>
      </c>
      <c r="U17" s="55">
        <v>9</v>
      </c>
      <c r="V17" s="55">
        <f t="shared" si="7"/>
        <v>9</v>
      </c>
      <c r="W17" s="174" t="s">
        <v>146</v>
      </c>
      <c r="X17" s="166">
        <v>0</v>
      </c>
      <c r="Y17" s="166">
        <v>1034</v>
      </c>
      <c r="Z17" s="166">
        <v>1196</v>
      </c>
      <c r="AA17" s="166">
        <v>1185</v>
      </c>
      <c r="AB17" s="166">
        <v>1198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30233334</v>
      </c>
      <c r="AH17" s="60">
        <f t="shared" si="8"/>
        <v>1340</v>
      </c>
      <c r="AI17" s="61">
        <f t="shared" si="9"/>
        <v>223.55689022355691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6643495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8</v>
      </c>
      <c r="E18" s="46">
        <f t="shared" si="2"/>
        <v>5.6338028169014089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136</v>
      </c>
      <c r="P18" s="52">
        <v>146</v>
      </c>
      <c r="Q18" s="52">
        <v>3574241</v>
      </c>
      <c r="R18" s="53">
        <f t="shared" si="0"/>
        <v>6062</v>
      </c>
      <c r="S18" s="54">
        <f t="shared" si="5"/>
        <v>145.488</v>
      </c>
      <c r="T18" s="54">
        <f t="shared" si="6"/>
        <v>6.0620000000000003</v>
      </c>
      <c r="U18" s="55">
        <v>8.5</v>
      </c>
      <c r="V18" s="55">
        <f t="shared" si="7"/>
        <v>8.5</v>
      </c>
      <c r="W18" s="174" t="s">
        <v>146</v>
      </c>
      <c r="X18" s="166">
        <v>0</v>
      </c>
      <c r="Y18" s="166">
        <v>1059</v>
      </c>
      <c r="Z18" s="166">
        <v>1196</v>
      </c>
      <c r="AA18" s="166">
        <v>1185</v>
      </c>
      <c r="AB18" s="166">
        <v>1198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30234698</v>
      </c>
      <c r="AH18" s="60">
        <f t="shared" si="8"/>
        <v>1364</v>
      </c>
      <c r="AI18" s="61">
        <f t="shared" si="9"/>
        <v>225.00824810293631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6643495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8</v>
      </c>
      <c r="E19" s="46">
        <f t="shared" si="2"/>
        <v>5.6338028169014089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136</v>
      </c>
      <c r="P19" s="52">
        <v>149</v>
      </c>
      <c r="Q19" s="52">
        <v>3580428</v>
      </c>
      <c r="R19" s="53">
        <f t="shared" si="0"/>
        <v>6187</v>
      </c>
      <c r="S19" s="54">
        <f t="shared" si="5"/>
        <v>148.488</v>
      </c>
      <c r="T19" s="54">
        <f t="shared" si="6"/>
        <v>6.1870000000000003</v>
      </c>
      <c r="U19" s="55">
        <v>8</v>
      </c>
      <c r="V19" s="55">
        <f t="shared" si="7"/>
        <v>8</v>
      </c>
      <c r="W19" s="174" t="s">
        <v>146</v>
      </c>
      <c r="X19" s="166">
        <v>0</v>
      </c>
      <c r="Y19" s="166">
        <v>1065</v>
      </c>
      <c r="Z19" s="166">
        <v>1196</v>
      </c>
      <c r="AA19" s="166">
        <v>1185</v>
      </c>
      <c r="AB19" s="166">
        <v>1198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30236082</v>
      </c>
      <c r="AH19" s="60">
        <f t="shared" si="8"/>
        <v>1384</v>
      </c>
      <c r="AI19" s="61">
        <f t="shared" si="9"/>
        <v>223.69484402780023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6643495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8</v>
      </c>
      <c r="E20" s="46">
        <f t="shared" si="2"/>
        <v>5.6338028169014089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136</v>
      </c>
      <c r="P20" s="52">
        <v>149</v>
      </c>
      <c r="Q20" s="52">
        <v>3586658</v>
      </c>
      <c r="R20" s="53">
        <f t="shared" si="0"/>
        <v>6230</v>
      </c>
      <c r="S20" s="54">
        <f t="shared" si="5"/>
        <v>149.52000000000001</v>
      </c>
      <c r="T20" s="54">
        <f t="shared" si="6"/>
        <v>6.23</v>
      </c>
      <c r="U20" s="55">
        <v>7.3</v>
      </c>
      <c r="V20" s="55">
        <f t="shared" si="7"/>
        <v>7.3</v>
      </c>
      <c r="W20" s="174" t="s">
        <v>146</v>
      </c>
      <c r="X20" s="166">
        <v>0</v>
      </c>
      <c r="Y20" s="166">
        <v>1065</v>
      </c>
      <c r="Z20" s="166">
        <v>1196</v>
      </c>
      <c r="AA20" s="166">
        <v>1185</v>
      </c>
      <c r="AB20" s="166">
        <v>1198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30237482</v>
      </c>
      <c r="AH20" s="60">
        <f t="shared" si="8"/>
        <v>1400</v>
      </c>
      <c r="AI20" s="61">
        <f t="shared" si="9"/>
        <v>224.71910112359549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6643495</v>
      </c>
      <c r="AQ20" s="166">
        <f t="shared" si="1"/>
        <v>0</v>
      </c>
      <c r="AR20" s="65">
        <v>0.85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9</v>
      </c>
      <c r="E21" s="46">
        <f t="shared" si="2"/>
        <v>6.3380281690140849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140</v>
      </c>
      <c r="P21" s="52">
        <v>143</v>
      </c>
      <c r="Q21" s="52">
        <v>3592590</v>
      </c>
      <c r="R21" s="53">
        <f>Q21-Q20</f>
        <v>5932</v>
      </c>
      <c r="S21" s="54">
        <f t="shared" si="5"/>
        <v>142.36799999999999</v>
      </c>
      <c r="T21" s="54">
        <f t="shared" si="6"/>
        <v>5.9320000000000004</v>
      </c>
      <c r="U21" s="55">
        <v>6.9</v>
      </c>
      <c r="V21" s="55">
        <f t="shared" si="7"/>
        <v>6.9</v>
      </c>
      <c r="W21" s="174" t="s">
        <v>146</v>
      </c>
      <c r="X21" s="166">
        <v>0</v>
      </c>
      <c r="Y21" s="166">
        <v>1023</v>
      </c>
      <c r="Z21" s="166">
        <v>1196</v>
      </c>
      <c r="AA21" s="166">
        <v>1185</v>
      </c>
      <c r="AB21" s="166">
        <v>1198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30238818</v>
      </c>
      <c r="AH21" s="60">
        <f t="shared" si="8"/>
        <v>1336</v>
      </c>
      <c r="AI21" s="61">
        <f t="shared" si="9"/>
        <v>225.21915037086984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6643495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8</v>
      </c>
      <c r="E22" s="46">
        <f t="shared" si="2"/>
        <v>5.6338028169014089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135</v>
      </c>
      <c r="P22" s="52">
        <v>143</v>
      </c>
      <c r="Q22" s="52">
        <v>3598517</v>
      </c>
      <c r="R22" s="53">
        <f t="shared" si="0"/>
        <v>5927</v>
      </c>
      <c r="S22" s="54">
        <f t="shared" si="5"/>
        <v>142.24799999999999</v>
      </c>
      <c r="T22" s="54">
        <f t="shared" si="6"/>
        <v>5.9269999999999996</v>
      </c>
      <c r="U22" s="55">
        <v>6.5</v>
      </c>
      <c r="V22" s="55">
        <f t="shared" si="7"/>
        <v>6.5</v>
      </c>
      <c r="W22" s="174" t="s">
        <v>146</v>
      </c>
      <c r="X22" s="166">
        <v>0</v>
      </c>
      <c r="Y22" s="166">
        <v>1043</v>
      </c>
      <c r="Z22" s="166">
        <v>1196</v>
      </c>
      <c r="AA22" s="166">
        <v>1185</v>
      </c>
      <c r="AB22" s="166">
        <v>1198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30240170</v>
      </c>
      <c r="AH22" s="60">
        <f t="shared" si="8"/>
        <v>1352</v>
      </c>
      <c r="AI22" s="61">
        <f t="shared" si="9"/>
        <v>228.10865530622576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6643495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8</v>
      </c>
      <c r="E23" s="46">
        <f t="shared" si="2"/>
        <v>5.6338028169014089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138</v>
      </c>
      <c r="P23" s="52">
        <v>140</v>
      </c>
      <c r="Q23" s="52">
        <v>3604218</v>
      </c>
      <c r="R23" s="53">
        <f t="shared" si="0"/>
        <v>5701</v>
      </c>
      <c r="S23" s="54">
        <f t="shared" si="5"/>
        <v>136.82400000000001</v>
      </c>
      <c r="T23" s="54">
        <f t="shared" si="6"/>
        <v>5.7009999999999996</v>
      </c>
      <c r="U23" s="55">
        <v>6.4</v>
      </c>
      <c r="V23" s="55">
        <f t="shared" si="7"/>
        <v>6.4</v>
      </c>
      <c r="W23" s="174" t="s">
        <v>146</v>
      </c>
      <c r="X23" s="166">
        <v>0</v>
      </c>
      <c r="Y23" s="166">
        <v>984</v>
      </c>
      <c r="Z23" s="166">
        <v>1175</v>
      </c>
      <c r="AA23" s="166">
        <v>1185</v>
      </c>
      <c r="AB23" s="166">
        <v>1180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30241474</v>
      </c>
      <c r="AH23" s="60">
        <f t="shared" si="8"/>
        <v>1304</v>
      </c>
      <c r="AI23" s="61">
        <f t="shared" si="9"/>
        <v>228.73180143834418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6643495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10</v>
      </c>
      <c r="E24" s="46">
        <f t="shared" si="2"/>
        <v>7.042253521126761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127</v>
      </c>
      <c r="P24" s="52">
        <v>131</v>
      </c>
      <c r="Q24" s="52">
        <v>3609704</v>
      </c>
      <c r="R24" s="53">
        <f t="shared" si="0"/>
        <v>5486</v>
      </c>
      <c r="S24" s="54">
        <f t="shared" si="5"/>
        <v>131.66399999999999</v>
      </c>
      <c r="T24" s="54">
        <f t="shared" si="6"/>
        <v>5.4859999999999998</v>
      </c>
      <c r="U24" s="55">
        <v>6.3</v>
      </c>
      <c r="V24" s="55">
        <f t="shared" si="7"/>
        <v>6.3</v>
      </c>
      <c r="W24" s="174" t="s">
        <v>146</v>
      </c>
      <c r="X24" s="166">
        <v>0</v>
      </c>
      <c r="Y24" s="166">
        <v>1036</v>
      </c>
      <c r="Z24" s="166">
        <v>1145</v>
      </c>
      <c r="AA24" s="166">
        <v>1185</v>
      </c>
      <c r="AB24" s="166">
        <v>1149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30242702</v>
      </c>
      <c r="AH24" s="60">
        <f t="shared" si="8"/>
        <v>1228</v>
      </c>
      <c r="AI24" s="61">
        <f t="shared" si="9"/>
        <v>223.84250820269779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6643495</v>
      </c>
      <c r="AQ24" s="166">
        <f t="shared" si="1"/>
        <v>0</v>
      </c>
      <c r="AR24" s="65">
        <v>0.88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7</v>
      </c>
      <c r="E25" s="46">
        <f t="shared" si="2"/>
        <v>4.9295774647887329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120</v>
      </c>
      <c r="P25" s="52">
        <v>128</v>
      </c>
      <c r="Q25" s="52">
        <v>3615201</v>
      </c>
      <c r="R25" s="53">
        <f t="shared" si="0"/>
        <v>5497</v>
      </c>
      <c r="S25" s="54">
        <f t="shared" si="5"/>
        <v>131.928</v>
      </c>
      <c r="T25" s="54">
        <f t="shared" si="6"/>
        <v>5.4969999999999999</v>
      </c>
      <c r="U25" s="55">
        <v>5.9</v>
      </c>
      <c r="V25" s="55">
        <f t="shared" si="7"/>
        <v>5.9</v>
      </c>
      <c r="W25" s="174" t="s">
        <v>146</v>
      </c>
      <c r="X25" s="166">
        <v>0</v>
      </c>
      <c r="Y25" s="166">
        <v>1069</v>
      </c>
      <c r="Z25" s="166">
        <v>1145</v>
      </c>
      <c r="AA25" s="166">
        <v>1185</v>
      </c>
      <c r="AB25" s="166">
        <v>1149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30243942</v>
      </c>
      <c r="AH25" s="60">
        <f t="shared" si="8"/>
        <v>1240</v>
      </c>
      <c r="AI25" s="61">
        <f t="shared" si="9"/>
        <v>225.57758777515008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6643495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7</v>
      </c>
      <c r="E26" s="46">
        <f t="shared" si="2"/>
        <v>4.9295774647887329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129</v>
      </c>
      <c r="P26" s="52">
        <v>134</v>
      </c>
      <c r="Q26" s="52">
        <v>3620749</v>
      </c>
      <c r="R26" s="53">
        <f t="shared" si="0"/>
        <v>5548</v>
      </c>
      <c r="S26" s="54">
        <f t="shared" si="5"/>
        <v>133.15199999999999</v>
      </c>
      <c r="T26" s="54">
        <f t="shared" si="6"/>
        <v>5.548</v>
      </c>
      <c r="U26" s="55">
        <v>5.6</v>
      </c>
      <c r="V26" s="55">
        <f t="shared" si="7"/>
        <v>5.6</v>
      </c>
      <c r="W26" s="174" t="s">
        <v>146</v>
      </c>
      <c r="X26" s="166">
        <v>0</v>
      </c>
      <c r="Y26" s="166">
        <v>1016</v>
      </c>
      <c r="Z26" s="166">
        <v>1125</v>
      </c>
      <c r="AA26" s="166">
        <v>1185</v>
      </c>
      <c r="AB26" s="166">
        <v>1129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30245189</v>
      </c>
      <c r="AH26" s="60">
        <f t="shared" si="8"/>
        <v>1247</v>
      </c>
      <c r="AI26" s="61">
        <f t="shared" si="9"/>
        <v>224.76568132660418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6643495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9</v>
      </c>
      <c r="E27" s="46">
        <f t="shared" si="2"/>
        <v>6.3380281690140849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133</v>
      </c>
      <c r="P27" s="52">
        <v>131</v>
      </c>
      <c r="Q27" s="52">
        <v>3626308</v>
      </c>
      <c r="R27" s="53">
        <f t="shared" si="0"/>
        <v>5559</v>
      </c>
      <c r="S27" s="54">
        <f t="shared" si="5"/>
        <v>133.416</v>
      </c>
      <c r="T27" s="54">
        <f t="shared" si="6"/>
        <v>5.5590000000000002</v>
      </c>
      <c r="U27" s="55">
        <v>5.3</v>
      </c>
      <c r="V27" s="55">
        <f t="shared" si="7"/>
        <v>5.3</v>
      </c>
      <c r="W27" s="174" t="s">
        <v>146</v>
      </c>
      <c r="X27" s="166">
        <v>0</v>
      </c>
      <c r="Y27" s="166">
        <v>1028</v>
      </c>
      <c r="Z27" s="166">
        <v>1145</v>
      </c>
      <c r="AA27" s="166">
        <v>1185</v>
      </c>
      <c r="AB27" s="166">
        <v>1149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30246454</v>
      </c>
      <c r="AH27" s="60">
        <f t="shared" si="8"/>
        <v>1265</v>
      </c>
      <c r="AI27" s="61">
        <f t="shared" si="9"/>
        <v>227.55891347364633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6643495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14</v>
      </c>
      <c r="E28" s="46">
        <f t="shared" si="2"/>
        <v>9.8591549295774659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121</v>
      </c>
      <c r="P28" s="52">
        <v>133</v>
      </c>
      <c r="Q28" s="52">
        <v>3631839</v>
      </c>
      <c r="R28" s="53">
        <f t="shared" si="0"/>
        <v>5531</v>
      </c>
      <c r="S28" s="54">
        <f t="shared" si="5"/>
        <v>132.744</v>
      </c>
      <c r="T28" s="54">
        <f t="shared" si="6"/>
        <v>5.5309999999999997</v>
      </c>
      <c r="U28" s="55">
        <v>4.5999999999999996</v>
      </c>
      <c r="V28" s="55">
        <f t="shared" si="7"/>
        <v>4.5999999999999996</v>
      </c>
      <c r="W28" s="174" t="s">
        <v>145</v>
      </c>
      <c r="X28" s="166">
        <v>0</v>
      </c>
      <c r="Y28" s="166">
        <v>1080</v>
      </c>
      <c r="Z28" s="166">
        <v>1196</v>
      </c>
      <c r="AA28" s="166">
        <v>0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30247570</v>
      </c>
      <c r="AH28" s="60">
        <f t="shared" si="8"/>
        <v>1116</v>
      </c>
      <c r="AI28" s="61">
        <f t="shared" si="9"/>
        <v>201.77183149520883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6643495</v>
      </c>
      <c r="AQ28" s="166">
        <f t="shared" si="1"/>
        <v>0</v>
      </c>
      <c r="AR28" s="65">
        <v>0.91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12</v>
      </c>
      <c r="E29" s="46">
        <f t="shared" si="2"/>
        <v>8.4507042253521139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116</v>
      </c>
      <c r="P29" s="52">
        <v>137</v>
      </c>
      <c r="Q29" s="52">
        <v>3637365</v>
      </c>
      <c r="R29" s="53">
        <f t="shared" si="0"/>
        <v>5526</v>
      </c>
      <c r="S29" s="54">
        <f t="shared" si="5"/>
        <v>132.624</v>
      </c>
      <c r="T29" s="54">
        <f t="shared" si="6"/>
        <v>5.5259999999999998</v>
      </c>
      <c r="U29" s="55">
        <v>3.7</v>
      </c>
      <c r="V29" s="55">
        <f t="shared" si="7"/>
        <v>3.7</v>
      </c>
      <c r="W29" s="174" t="s">
        <v>145</v>
      </c>
      <c r="X29" s="166">
        <v>0</v>
      </c>
      <c r="Y29" s="166">
        <v>1150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30248664</v>
      </c>
      <c r="AH29" s="60">
        <f t="shared" si="8"/>
        <v>1094</v>
      </c>
      <c r="AI29" s="61">
        <f t="shared" si="9"/>
        <v>197.97321751719147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6643495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11</v>
      </c>
      <c r="E30" s="46">
        <f t="shared" si="2"/>
        <v>7.746478873239437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114</v>
      </c>
      <c r="P30" s="52">
        <v>121</v>
      </c>
      <c r="Q30" s="52">
        <v>3642785</v>
      </c>
      <c r="R30" s="53">
        <f t="shared" si="0"/>
        <v>5420</v>
      </c>
      <c r="S30" s="54">
        <f t="shared" si="5"/>
        <v>130.08000000000001</v>
      </c>
      <c r="T30" s="54">
        <f t="shared" si="6"/>
        <v>5.42</v>
      </c>
      <c r="U30" s="55">
        <v>2.9</v>
      </c>
      <c r="V30" s="55">
        <f t="shared" si="7"/>
        <v>2.9</v>
      </c>
      <c r="W30" s="174" t="s">
        <v>145</v>
      </c>
      <c r="X30" s="166">
        <v>0</v>
      </c>
      <c r="Y30" s="166">
        <v>1098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30249747</v>
      </c>
      <c r="AH30" s="60">
        <f t="shared" si="8"/>
        <v>1083</v>
      </c>
      <c r="AI30" s="61">
        <f t="shared" si="9"/>
        <v>199.81549815498155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6643495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11</v>
      </c>
      <c r="E31" s="46">
        <f>D31/1.42</f>
        <v>7.746478873239437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119</v>
      </c>
      <c r="P31" s="52">
        <v>127</v>
      </c>
      <c r="Q31" s="52">
        <v>3648167</v>
      </c>
      <c r="R31" s="53">
        <f t="shared" si="0"/>
        <v>5382</v>
      </c>
      <c r="S31" s="54">
        <f t="shared" si="5"/>
        <v>129.16800000000001</v>
      </c>
      <c r="T31" s="54">
        <f t="shared" si="6"/>
        <v>5.3819999999999997</v>
      </c>
      <c r="U31" s="55">
        <v>2.2000000000000002</v>
      </c>
      <c r="V31" s="55">
        <f t="shared" si="7"/>
        <v>2.2000000000000002</v>
      </c>
      <c r="W31" s="174" t="s">
        <v>145</v>
      </c>
      <c r="X31" s="166">
        <v>0</v>
      </c>
      <c r="Y31" s="166">
        <v>1035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30250820</v>
      </c>
      <c r="AH31" s="60">
        <f t="shared" si="8"/>
        <v>1073</v>
      </c>
      <c r="AI31" s="61">
        <f t="shared" si="9"/>
        <v>199.36826458565591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6643495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13</v>
      </c>
      <c r="E32" s="46">
        <f t="shared" si="2"/>
        <v>9.1549295774647899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125</v>
      </c>
      <c r="P32" s="52">
        <v>123</v>
      </c>
      <c r="Q32" s="52">
        <v>3653307</v>
      </c>
      <c r="R32" s="53">
        <f t="shared" si="0"/>
        <v>5140</v>
      </c>
      <c r="S32" s="54">
        <f t="shared" si="5"/>
        <v>123.36</v>
      </c>
      <c r="T32" s="54">
        <f t="shared" si="6"/>
        <v>5.14</v>
      </c>
      <c r="U32" s="55">
        <v>2</v>
      </c>
      <c r="V32" s="55">
        <f t="shared" si="7"/>
        <v>2</v>
      </c>
      <c r="W32" s="174" t="s">
        <v>145</v>
      </c>
      <c r="X32" s="166">
        <v>0</v>
      </c>
      <c r="Y32" s="166">
        <v>999</v>
      </c>
      <c r="Z32" s="166">
        <v>1197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30251836</v>
      </c>
      <c r="AH32" s="60">
        <f t="shared" si="8"/>
        <v>1016</v>
      </c>
      <c r="AI32" s="61">
        <f t="shared" si="9"/>
        <v>197.66536964980546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6643495</v>
      </c>
      <c r="AQ32" s="166">
        <f t="shared" si="1"/>
        <v>0</v>
      </c>
      <c r="AR32" s="65">
        <v>1.02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8</v>
      </c>
      <c r="E33" s="46">
        <f t="shared" si="2"/>
        <v>5.6338028169014089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121</v>
      </c>
      <c r="P33" s="52">
        <v>102</v>
      </c>
      <c r="Q33" s="52">
        <v>3657769</v>
      </c>
      <c r="R33" s="53">
        <f t="shared" si="0"/>
        <v>4462</v>
      </c>
      <c r="S33" s="54">
        <f t="shared" si="5"/>
        <v>107.08799999999999</v>
      </c>
      <c r="T33" s="54">
        <f t="shared" si="6"/>
        <v>4.4619999999999997</v>
      </c>
      <c r="U33" s="55">
        <v>2.6</v>
      </c>
      <c r="V33" s="55">
        <f t="shared" si="7"/>
        <v>2.6</v>
      </c>
      <c r="W33" s="174" t="s">
        <v>136</v>
      </c>
      <c r="X33" s="166">
        <v>0</v>
      </c>
      <c r="Y33" s="166">
        <v>0</v>
      </c>
      <c r="Z33" s="166">
        <v>1105</v>
      </c>
      <c r="AA33" s="166">
        <v>0</v>
      </c>
      <c r="AB33" s="166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30252622</v>
      </c>
      <c r="AH33" s="60">
        <f t="shared" si="8"/>
        <v>786</v>
      </c>
      <c r="AI33" s="61">
        <f t="shared" si="9"/>
        <v>176.15419094576424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6644117</v>
      </c>
      <c r="AQ33" s="166">
        <f t="shared" si="1"/>
        <v>622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13</v>
      </c>
      <c r="E34" s="46">
        <f t="shared" si="2"/>
        <v>9.1549295774647899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122</v>
      </c>
      <c r="P34" s="52">
        <v>97</v>
      </c>
      <c r="Q34" s="52">
        <v>3661867</v>
      </c>
      <c r="R34" s="53">
        <f t="shared" si="0"/>
        <v>4098</v>
      </c>
      <c r="S34" s="54">
        <f t="shared" si="5"/>
        <v>98.352000000000004</v>
      </c>
      <c r="T34" s="54">
        <f t="shared" si="6"/>
        <v>4.0979999999999999</v>
      </c>
      <c r="U34" s="55">
        <v>3.5</v>
      </c>
      <c r="V34" s="55">
        <f t="shared" si="7"/>
        <v>3.5</v>
      </c>
      <c r="W34" s="174" t="s">
        <v>136</v>
      </c>
      <c r="X34" s="166">
        <v>0</v>
      </c>
      <c r="Y34" s="166">
        <v>0</v>
      </c>
      <c r="Z34" s="166">
        <v>1012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30253320</v>
      </c>
      <c r="AH34" s="60">
        <f t="shared" si="8"/>
        <v>698</v>
      </c>
      <c r="AI34" s="61">
        <f t="shared" si="9"/>
        <v>170.32698877501221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6644957</v>
      </c>
      <c r="AQ34" s="166">
        <f t="shared" si="1"/>
        <v>840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124.04166666666667</v>
      </c>
      <c r="Q35" s="84">
        <f>Q34-Q10</f>
        <v>123200</v>
      </c>
      <c r="R35" s="85">
        <f>SUM(R11:R34)</f>
        <v>123200</v>
      </c>
      <c r="S35" s="86">
        <f>AVERAGE(S11:S34)</f>
        <v>123.2</v>
      </c>
      <c r="T35" s="86">
        <f>SUM(T11:T34)</f>
        <v>123.20000000000002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25028</v>
      </c>
      <c r="AH35" s="92">
        <f>SUM(AH11:AH34)</f>
        <v>25028</v>
      </c>
      <c r="AI35" s="93">
        <f>$AH$35/$T35</f>
        <v>203.14935064935062</v>
      </c>
      <c r="AJ35" s="90"/>
      <c r="AK35" s="94"/>
      <c r="AL35" s="94"/>
      <c r="AM35" s="94"/>
      <c r="AN35" s="95"/>
      <c r="AO35" s="96"/>
      <c r="AP35" s="97">
        <f>AP34-AP10</f>
        <v>6596</v>
      </c>
      <c r="AQ35" s="98">
        <f>SUM(AQ11:AQ34)</f>
        <v>6596</v>
      </c>
      <c r="AR35" s="99">
        <f>AVERAGE(AR11:AR34)</f>
        <v>0.91666666666666663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257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77"/>
      <c r="D42" s="177"/>
      <c r="E42" s="177"/>
      <c r="F42" s="177"/>
      <c r="G42" s="177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76" t="s">
        <v>128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83" t="s">
        <v>173</v>
      </c>
      <c r="C44" s="193"/>
      <c r="D44" s="193"/>
      <c r="E44" s="193"/>
      <c r="F44" s="193"/>
      <c r="G44" s="193"/>
      <c r="H44" s="193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144</v>
      </c>
      <c r="C46" s="236"/>
      <c r="D46" s="236"/>
      <c r="E46" s="236"/>
      <c r="F46" s="236"/>
      <c r="G46" s="236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76" t="s">
        <v>262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265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3" t="s">
        <v>151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4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3" t="s">
        <v>247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4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76" t="s">
        <v>266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76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3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0" t="s">
        <v>133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 t="s">
        <v>134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80"/>
      <c r="C59" s="180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80"/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80"/>
      <c r="C61" s="180"/>
      <c r="D61" s="177"/>
      <c r="E61" s="177"/>
      <c r="F61" s="177"/>
      <c r="G61" s="177"/>
      <c r="H61" s="177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80"/>
      <c r="C62" s="180"/>
      <c r="D62" s="177"/>
      <c r="E62" s="177"/>
      <c r="F62" s="177"/>
      <c r="G62" s="177"/>
      <c r="H62" s="177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84"/>
      <c r="V67" s="184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67"/>
      <c r="AW69" s="162"/>
      <c r="AX69" s="162"/>
      <c r="AY69" s="162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67"/>
      <c r="AW71" s="162"/>
      <c r="AX71" s="162"/>
      <c r="AY71" s="162"/>
    </row>
    <row r="72" spans="2:51" x14ac:dyDescent="0.35">
      <c r="B72" s="160"/>
      <c r="C72" s="173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31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7"/>
      <c r="AW72" s="162"/>
      <c r="AX72" s="162"/>
      <c r="AY72" s="162"/>
    </row>
    <row r="73" spans="2:51" x14ac:dyDescent="0.35">
      <c r="B73" s="160"/>
      <c r="C73" s="173"/>
      <c r="D73" s="125"/>
      <c r="E73" s="125"/>
      <c r="F73" s="177"/>
      <c r="G73" s="125"/>
      <c r="H73" s="125"/>
      <c r="I73" s="125"/>
      <c r="J73" s="178"/>
      <c r="K73" s="178"/>
      <c r="L73" s="178"/>
      <c r="M73" s="178"/>
      <c r="N73" s="178"/>
      <c r="O73" s="178"/>
      <c r="P73" s="178"/>
      <c r="Q73" s="178"/>
      <c r="R73" s="178"/>
      <c r="S73" s="131"/>
      <c r="T73" s="131"/>
      <c r="U73" s="131"/>
      <c r="V73" s="131"/>
      <c r="W73" s="131"/>
      <c r="X73" s="131"/>
      <c r="Y73" s="131"/>
      <c r="Z73" s="130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67"/>
      <c r="AW73" s="162"/>
      <c r="AX73" s="162"/>
      <c r="AY73" s="162"/>
    </row>
    <row r="74" spans="2:51" x14ac:dyDescent="0.35">
      <c r="B74" s="160"/>
      <c r="C74" s="176"/>
      <c r="D74" s="125"/>
      <c r="E74" s="125"/>
      <c r="F74" s="125"/>
      <c r="G74" s="125"/>
      <c r="H74" s="125"/>
      <c r="I74" s="125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0"/>
      <c r="X74" s="130"/>
      <c r="Y74" s="130"/>
      <c r="Z74" s="168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67"/>
      <c r="AW74" s="162"/>
      <c r="AX74" s="162"/>
      <c r="AY74" s="162"/>
    </row>
    <row r="75" spans="2:51" x14ac:dyDescent="0.35">
      <c r="B75" s="160"/>
      <c r="C75" s="176"/>
      <c r="D75" s="177"/>
      <c r="E75" s="177"/>
      <c r="F75" s="125"/>
      <c r="G75" s="177"/>
      <c r="H75" s="177"/>
      <c r="I75" s="177"/>
      <c r="J75" s="131"/>
      <c r="K75" s="131"/>
      <c r="L75" s="131"/>
      <c r="M75" s="131"/>
      <c r="N75" s="131"/>
      <c r="O75" s="131"/>
      <c r="P75" s="131"/>
      <c r="Q75" s="131"/>
      <c r="R75" s="131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67"/>
      <c r="AW75" s="162"/>
      <c r="AX75" s="162"/>
      <c r="AY75" s="162"/>
    </row>
    <row r="76" spans="2:51" x14ac:dyDescent="0.35">
      <c r="B76" s="127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67"/>
      <c r="AW76" s="162"/>
      <c r="AX76" s="162"/>
      <c r="AY76" s="162"/>
    </row>
    <row r="77" spans="2:51" x14ac:dyDescent="0.35">
      <c r="B77" s="127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67"/>
      <c r="AW77" s="162"/>
      <c r="AX77" s="162"/>
      <c r="AY77" s="162"/>
    </row>
    <row r="78" spans="2:51" x14ac:dyDescent="0.35">
      <c r="B78" s="127"/>
      <c r="C78" s="131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67"/>
      <c r="AW78" s="162"/>
      <c r="AX78" s="162"/>
      <c r="AY78" s="162"/>
    </row>
    <row r="79" spans="2:51" x14ac:dyDescent="0.35">
      <c r="B79" s="127"/>
      <c r="C79" s="176"/>
      <c r="D79" s="131"/>
      <c r="E79" s="131"/>
      <c r="F79" s="177"/>
      <c r="G79" s="131"/>
      <c r="H79" s="131"/>
      <c r="I79" s="131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67"/>
      <c r="AW79" s="162"/>
      <c r="AX79" s="162"/>
      <c r="AY79" s="162"/>
    </row>
    <row r="80" spans="2:51" x14ac:dyDescent="0.35">
      <c r="B80" s="127"/>
      <c r="C80" s="180"/>
      <c r="D80" s="131"/>
      <c r="E80" s="131"/>
      <c r="F80" s="131"/>
      <c r="G80" s="131"/>
      <c r="H80" s="131"/>
      <c r="I80" s="131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V80" s="167"/>
      <c r="AW80" s="162"/>
      <c r="AX80" s="162"/>
      <c r="AY80" s="162"/>
    </row>
    <row r="81" spans="2:51" x14ac:dyDescent="0.35">
      <c r="B81" s="131"/>
      <c r="C81" s="176"/>
      <c r="D81" s="177"/>
      <c r="E81" s="177"/>
      <c r="F81" s="131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U81" s="162"/>
      <c r="AV81" s="167"/>
      <c r="AW81" s="162"/>
      <c r="AX81" s="162"/>
      <c r="AY81" s="162"/>
    </row>
    <row r="82" spans="2:51" x14ac:dyDescent="0.35">
      <c r="B82" s="131"/>
      <c r="C82" s="183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U82" s="162"/>
      <c r="AV82" s="167"/>
      <c r="AW82" s="162"/>
      <c r="AX82" s="162"/>
      <c r="AY82" s="162"/>
    </row>
    <row r="83" spans="2:51" x14ac:dyDescent="0.35">
      <c r="B83" s="127"/>
      <c r="C83" s="183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W83" s="162"/>
      <c r="AX83" s="162"/>
      <c r="AY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U84" s="162"/>
      <c r="AW84" s="162"/>
      <c r="AX84" s="162"/>
      <c r="AY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U85" s="162"/>
      <c r="AW85" s="162"/>
      <c r="AX85" s="162"/>
      <c r="AY85" s="162"/>
    </row>
    <row r="86" spans="2:51" x14ac:dyDescent="0.35">
      <c r="B86" s="127"/>
      <c r="C86" s="180"/>
      <c r="D86" s="177"/>
      <c r="E86" s="177"/>
      <c r="F86" s="177"/>
      <c r="G86" s="177"/>
      <c r="H86" s="177"/>
      <c r="I86" s="177"/>
      <c r="J86" s="181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U86" s="162"/>
      <c r="AW86" s="162"/>
      <c r="AX86" s="162"/>
      <c r="AY86" s="162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U87" s="162"/>
      <c r="AW87" s="162"/>
      <c r="AX87" s="162"/>
      <c r="AY87" s="162"/>
    </row>
    <row r="88" spans="2:51" x14ac:dyDescent="0.35">
      <c r="B88" s="127"/>
      <c r="C88" s="131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82"/>
      <c r="T88" s="133"/>
      <c r="U88" s="133"/>
      <c r="V88" s="134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U88" s="162"/>
      <c r="AV88" s="131"/>
      <c r="AW88" s="162"/>
      <c r="AX88" s="162"/>
      <c r="AY88" s="162"/>
    </row>
    <row r="89" spans="2:51" x14ac:dyDescent="0.35">
      <c r="B89" s="127"/>
      <c r="C89" s="180"/>
      <c r="D89" s="177"/>
      <c r="E89" s="177"/>
      <c r="F89" s="177"/>
      <c r="G89" s="177"/>
      <c r="H89" s="177"/>
      <c r="I89" s="177"/>
      <c r="J89" s="181"/>
      <c r="K89" s="181"/>
      <c r="L89" s="178"/>
      <c r="M89" s="178"/>
      <c r="N89" s="178"/>
      <c r="O89" s="178"/>
      <c r="P89" s="178"/>
      <c r="Q89" s="178"/>
      <c r="R89" s="181"/>
      <c r="S89" s="182"/>
      <c r="T89" s="133"/>
      <c r="U89" s="133"/>
      <c r="V89" s="134"/>
      <c r="W89" s="168"/>
      <c r="X89" s="168"/>
      <c r="Y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T89" s="162"/>
      <c r="AU89" s="162"/>
      <c r="AV89" s="130"/>
      <c r="AW89" s="162"/>
      <c r="AX89" s="162"/>
      <c r="AY89" s="162"/>
    </row>
    <row r="90" spans="2:51" x14ac:dyDescent="0.35">
      <c r="B90" s="127"/>
      <c r="C90" s="180"/>
      <c r="D90" s="177"/>
      <c r="E90" s="177"/>
      <c r="F90" s="177"/>
      <c r="G90" s="177"/>
      <c r="H90" s="177"/>
      <c r="I90" s="177"/>
      <c r="J90" s="181"/>
      <c r="K90" s="181"/>
      <c r="L90" s="178"/>
      <c r="M90" s="178"/>
      <c r="N90" s="178"/>
      <c r="O90" s="178"/>
      <c r="P90" s="178"/>
      <c r="Q90" s="178"/>
      <c r="R90" s="181"/>
      <c r="AS90" s="171"/>
      <c r="AT90" s="162"/>
      <c r="AU90" s="162"/>
      <c r="AW90" s="162"/>
      <c r="AX90" s="162"/>
      <c r="AY90" s="162"/>
    </row>
    <row r="91" spans="2:51" x14ac:dyDescent="0.35">
      <c r="B91" s="127"/>
      <c r="C91" s="173"/>
      <c r="D91" s="180"/>
      <c r="E91" s="180"/>
      <c r="F91" s="177"/>
      <c r="G91" s="180"/>
      <c r="H91" s="180"/>
      <c r="I91" s="180"/>
      <c r="AS91" s="171"/>
      <c r="AT91" s="162"/>
      <c r="AU91" s="162"/>
      <c r="AW91" s="162"/>
      <c r="AX91" s="162"/>
      <c r="AY91" s="162"/>
    </row>
    <row r="92" spans="2:51" x14ac:dyDescent="0.35">
      <c r="B92" s="127"/>
      <c r="C92" s="173"/>
      <c r="D92" s="177"/>
      <c r="E92" s="177"/>
      <c r="F92" s="180"/>
      <c r="G92" s="177"/>
      <c r="H92" s="177"/>
      <c r="I92" s="177"/>
      <c r="AS92" s="171"/>
      <c r="AT92" s="162"/>
      <c r="AU92" s="162"/>
      <c r="AW92" s="162"/>
      <c r="AX92" s="162"/>
      <c r="AY92" s="162"/>
    </row>
    <row r="93" spans="2:51" x14ac:dyDescent="0.35">
      <c r="B93" s="127"/>
      <c r="C93" s="173"/>
      <c r="D93" s="177"/>
      <c r="E93" s="177"/>
      <c r="F93" s="177"/>
      <c r="G93" s="177"/>
      <c r="H93" s="177"/>
      <c r="I93" s="177"/>
      <c r="AS93" s="171"/>
      <c r="AT93" s="162"/>
      <c r="AU93" s="162"/>
      <c r="AW93" s="162"/>
      <c r="AX93" s="162"/>
      <c r="AY93" s="162"/>
    </row>
    <row r="94" spans="2:51" x14ac:dyDescent="0.35">
      <c r="B94" s="127"/>
      <c r="C94" s="173"/>
      <c r="D94" s="180"/>
      <c r="E94" s="180"/>
      <c r="F94" s="177"/>
      <c r="G94" s="180"/>
      <c r="H94" s="180"/>
      <c r="I94" s="180"/>
      <c r="AS94" s="171"/>
      <c r="AT94" s="162"/>
      <c r="AU94" s="162"/>
      <c r="AW94" s="162"/>
      <c r="AX94" s="162"/>
      <c r="AY94" s="162"/>
    </row>
    <row r="95" spans="2:51" x14ac:dyDescent="0.35">
      <c r="B95" s="127"/>
      <c r="D95" s="180"/>
      <c r="E95" s="180"/>
      <c r="F95" s="180"/>
      <c r="G95" s="180"/>
      <c r="H95" s="180"/>
      <c r="I95" s="180"/>
      <c r="AS95" s="171"/>
      <c r="AT95" s="162"/>
      <c r="AU95" s="162"/>
      <c r="AV95" s="162"/>
      <c r="AW95" s="162"/>
      <c r="AX95" s="162"/>
      <c r="AY95" s="162"/>
    </row>
    <row r="96" spans="2:51" x14ac:dyDescent="0.35">
      <c r="B96" s="127"/>
      <c r="F96" s="180"/>
      <c r="AS96" s="171"/>
      <c r="AT96" s="162"/>
      <c r="AU96" s="162"/>
      <c r="AV96" s="162"/>
      <c r="AW96" s="162"/>
      <c r="AX96" s="162"/>
      <c r="AY96" s="162"/>
    </row>
    <row r="97" spans="2:51" x14ac:dyDescent="0.35">
      <c r="B97" s="127"/>
      <c r="AS97" s="171"/>
      <c r="AT97" s="162"/>
      <c r="AU97" s="162"/>
      <c r="AV97" s="162"/>
      <c r="AW97" s="162"/>
      <c r="AX97" s="162"/>
      <c r="AY97" s="162"/>
    </row>
    <row r="98" spans="2:51" x14ac:dyDescent="0.35">
      <c r="AS98" s="171"/>
      <c r="AT98" s="162"/>
      <c r="AU98" s="162"/>
      <c r="AV98" s="162"/>
      <c r="AW98" s="162"/>
      <c r="AX98" s="162"/>
      <c r="AY98" s="162"/>
    </row>
    <row r="99" spans="2:51" x14ac:dyDescent="0.35">
      <c r="AS99" s="171"/>
      <c r="AT99" s="162"/>
      <c r="AU99" s="162"/>
      <c r="AV99" s="162"/>
      <c r="AW99" s="162"/>
      <c r="AX99" s="162"/>
      <c r="AY99" s="162"/>
    </row>
    <row r="100" spans="2:51" x14ac:dyDescent="0.35">
      <c r="AS100" s="171"/>
      <c r="AT100" s="162"/>
      <c r="AU100" s="162"/>
      <c r="AV100" s="162"/>
      <c r="AW100" s="162"/>
      <c r="AX100" s="162"/>
      <c r="AY100" s="162"/>
    </row>
    <row r="101" spans="2:51" x14ac:dyDescent="0.35">
      <c r="AV101" s="162"/>
      <c r="AW101" s="162"/>
      <c r="AX101" s="162"/>
      <c r="AY101" s="162"/>
    </row>
    <row r="102" spans="2:51" x14ac:dyDescent="0.35">
      <c r="AV102" s="162"/>
      <c r="AW102" s="162"/>
      <c r="AX102" s="162"/>
      <c r="AY102" s="162"/>
    </row>
    <row r="103" spans="2:51" x14ac:dyDescent="0.35">
      <c r="AV103" s="162"/>
      <c r="AW103" s="162"/>
      <c r="AX103" s="162"/>
      <c r="AY103" s="162"/>
    </row>
    <row r="104" spans="2:51" x14ac:dyDescent="0.35">
      <c r="AV104" s="162"/>
      <c r="AW104" s="162"/>
      <c r="AX104" s="162"/>
      <c r="AY104" s="162"/>
    </row>
    <row r="105" spans="2:51" x14ac:dyDescent="0.35">
      <c r="AV105" s="162"/>
      <c r="AW105" s="162"/>
      <c r="AX105" s="162"/>
      <c r="AY105" s="162"/>
    </row>
    <row r="106" spans="2:51" x14ac:dyDescent="0.35">
      <c r="AV106" s="162"/>
      <c r="AW106" s="162"/>
      <c r="AX106" s="162"/>
      <c r="AY106" s="162"/>
    </row>
    <row r="107" spans="2:51" x14ac:dyDescent="0.35">
      <c r="AV107" s="162"/>
      <c r="AW107" s="162"/>
      <c r="AX107" s="162"/>
      <c r="AY107" s="162"/>
    </row>
    <row r="108" spans="2:51" x14ac:dyDescent="0.35">
      <c r="AV108" s="162"/>
      <c r="AW108" s="162"/>
      <c r="AX108" s="162"/>
      <c r="AY108" s="162"/>
    </row>
    <row r="109" spans="2:51" x14ac:dyDescent="0.35">
      <c r="AV109" s="162"/>
      <c r="AW109" s="162"/>
      <c r="AX109" s="162"/>
      <c r="AY109" s="162"/>
    </row>
    <row r="110" spans="2:51" x14ac:dyDescent="0.35">
      <c r="AV110" s="162"/>
      <c r="AW110" s="162"/>
      <c r="AX110" s="162"/>
      <c r="AY110" s="162"/>
    </row>
    <row r="111" spans="2:51" x14ac:dyDescent="0.35">
      <c r="AY111" s="162"/>
    </row>
    <row r="112" spans="2:51" x14ac:dyDescent="0.35">
      <c r="AY112" s="162"/>
    </row>
    <row r="113" spans="45:51" x14ac:dyDescent="0.35">
      <c r="AY113" s="162"/>
    </row>
    <row r="114" spans="45:51" x14ac:dyDescent="0.35">
      <c r="AS114" s="163"/>
      <c r="AT114" s="162"/>
      <c r="AU114" s="162"/>
      <c r="AV114" s="162"/>
      <c r="AW114" s="162"/>
      <c r="AX114" s="162"/>
      <c r="AY114" s="162"/>
    </row>
    <row r="115" spans="45:51" x14ac:dyDescent="0.35">
      <c r="AY115" s="162"/>
    </row>
    <row r="129" spans="45:51" x14ac:dyDescent="0.35">
      <c r="AS129" s="162"/>
      <c r="AT129" s="162"/>
      <c r="AU129" s="162"/>
      <c r="AV129" s="162"/>
      <c r="AW129" s="162"/>
      <c r="AX129" s="162"/>
      <c r="AY129" s="162"/>
    </row>
  </sheetData>
  <protectedRanges>
    <protectedRange sqref="B93:B97 N86:R88 C91:C94 J86:J87 J89:R90 S88:S89 S85:T87 D91:E92 D94:E95 F95:F96 F92:F93 G94:I95 G91:I92" name="Range2_6_1_1"/>
    <protectedRange sqref="K86:M87 J88:M88 E93 F94 G93:I93" name="Range2_2_2_1_1"/>
    <protectedRange sqref="D93" name="Range2_1_1_1_1_2_1_1"/>
    <protectedRange sqref="N73:R73 N76:R85 B83:B92 B63:B80 S75:T84 S64:T72 T47 T40:T44 T57:T63" name="Range2_12_5_1_1"/>
    <protectedRange sqref="N10 L10 L6 D6 D8 AD8 AF8 O8:U8 AJ8:AR8 AF10 AR11:AR34 L24:N31 E23:E34 G23:G34 N32:N34 N12:N23 E11:G22 N11:AG11 O12:V34 X12:AG34 W12:W32" name="Range1_16_3_1_1"/>
    <protectedRange sqref="I78 I81:I90 J76:M85 J73:M73 E86:E90 G86:H90 F87:F91" name="Range2_2_12_2_1_1"/>
    <protectedRange sqref="C88" name="Range2_2_1_10_3_1_1"/>
    <protectedRange sqref="L16:M23" name="Range1_1_1_1_10_1_1_1"/>
    <protectedRange sqref="L32:M34" name="Range1_1_10_1_1_1"/>
    <protectedRange sqref="D86:D90" name="Range2_1_1_1_1_11_2_1_1"/>
    <protectedRange sqref="K11:L15 K16:K34 I11:I15 I16:J24 I25:I34 J25" name="Range1_1_2_1_10_2_1_1"/>
    <protectedRange sqref="M11:M15" name="Range1_2_1_2_1_10_1_1_1"/>
    <protectedRange sqref="G78:H78 G81:H85 E78 E81:E85 F82:F86 F79" name="Range2_2_2_9_2_1_1"/>
    <protectedRange sqref="D78 D81:D85" name="Range2_1_1_1_1_1_9_2_1_1"/>
    <protectedRange sqref="Q10" name="Range1_17_1_1_1"/>
    <protectedRange sqref="AG10" name="Range1_18_1_1_1"/>
    <protectedRange sqref="C90 C81 C79" name="Range2_4_1_1_1"/>
    <protectedRange sqref="AS16:AS34" name="Range1_1_1_1"/>
    <protectedRange sqref="P3:U5" name="Range1_16_1_1_1_1"/>
    <protectedRange sqref="C89 C82:C87 C77 C80" name="Range2_1_3_1_1"/>
    <protectedRange sqref="H11:H34" name="Range1_1_1_1_1_1_1"/>
    <protectedRange sqref="B81:B82 J74:R75 D79:E80 F80:F81 G79:I80 Z72:Z73 S73:Y74 AA73:AU74" name="Range2_2_1_10_1_1_1_2"/>
    <protectedRange sqref="C78" name="Range2_2_1_10_2_1_1_1"/>
    <protectedRange sqref="N65:R72 G75:H75 D75:E75 F76" name="Range2_12_1_6_1_1"/>
    <protectedRange sqref="D69:E71 I69:I72 I75:I77 J65:M72 G76:H77 G69:H71 E76:E77 F77:F78 F70:F72" name="Range2_2_12_1_7_1_1"/>
    <protectedRange sqref="D76:D77" name="Range2_1_1_1_1_11_1_2_1_1"/>
    <protectedRange sqref="E72 G72:H72 F73" name="Range2_2_2_9_1_1_1_1"/>
    <protectedRange sqref="D72" name="Range2_1_1_1_1_1_9_1_1_1_1"/>
    <protectedRange sqref="C76 C71 C68 C65" name="Range2_1_1_2_1_1"/>
    <protectedRange sqref="C69 C66" name="Range2_1_4_1_1_1"/>
    <protectedRange sqref="C75" name="Range2_1_2_2_1_1"/>
    <protectedRange sqref="C74" name="Range2_3_2_1_1"/>
    <protectedRange sqref="D64:E68 F65:F69 G65:I68" name="Range2_2_12_1_1_1_1_1"/>
    <protectedRange sqref="C70 C67 C64" name="Range2_1_4_2_1_1_1"/>
    <protectedRange sqref="C72:C73" name="Range2_5_1_1_1"/>
    <protectedRange sqref="E73:E74 F74:F75 G73:I74" name="Range2_2_1_1_1_1"/>
    <protectedRange sqref="D73:D74" name="Range2_1_1_1_1_1_1_1_1"/>
    <protectedRange sqref="AS11:AS15" name="Range1_4_1_1_1_1"/>
    <protectedRange sqref="J11:J15 J26:J34" name="Range1_1_2_1_10_1_1_1_1"/>
    <protectedRange sqref="AV88:AV89" name="Range2_2_1_10_1_1_1_1_1"/>
    <protectedRange sqref="T45:T46" name="Range2_12_5_1_1_4"/>
    <protectedRange sqref="W33:W34" name="Range1_16_3_1_1_2_1"/>
    <protectedRange sqref="T54:T56 T48" name="Range2_12_5_1_1_2"/>
    <protectedRange sqref="I64" name="Range2_2_12_1_7_1_1_5"/>
    <protectedRange sqref="N64:R64" name="Range2_12_1_1_1_1_1_2"/>
    <protectedRange sqref="J64:M64" name="Range2_2_12_1_1_1_1_1_2"/>
    <protectedRange sqref="F64:H64" name="Range2_2_12_1_2_2_1_1_2"/>
    <protectedRange sqref="S40:S44 B40:B42" name="Range2_12_5_1_1_1"/>
    <protectedRange sqref="N40:R44" name="Range2_12_1_6_1_1_1"/>
    <protectedRange sqref="E40:M44 C44" name="Range2_2_12_1_7_1_1_1"/>
    <protectedRange sqref="C40:D42 D43:D44" name="Range2_3_2_1_3_1_1_2_10_1_1_1_1_1"/>
    <protectedRange sqref="C43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B43:B45" name="Range2_12_5_1_1_1_2_2_1"/>
    <protectedRange sqref="B46" name="Range2_12_5_1_1_1_3_1_1"/>
    <protectedRange sqref="S45:S46" name="Range2_12_5_1_1_4_1"/>
    <protectedRange sqref="N45:R45" name="Range2_12_1_6_1_1_2_1"/>
    <protectedRange sqref="K45:M45" name="Range2_2_12_1_7_1_1_2_1"/>
    <protectedRange sqref="Q46:R46" name="Range2_12_1_5_1_1_1_1_1"/>
    <protectedRange sqref="N46:P46" name="Range2_12_1_2_2_1_1_1_1_1"/>
    <protectedRange sqref="K46:M46" name="Range2_2_12_1_4_2_1_1_1_1_1"/>
    <protectedRange sqref="G46:H46" name="Range2_2_12_1_3_1_1_1_1_1_4_1_1"/>
    <protectedRange sqref="C46:F46 I45:J45" name="Range2_2_12_1_7_1_1_3_1_1"/>
    <protectedRange sqref="I46:J46 H45" name="Range2_2_12_1_4_2_1_1_1_2_1_1"/>
    <protectedRange sqref="C45:G45" name="Range2_2_12_1_3_1_1_1_1_1_1_1_1"/>
    <protectedRange sqref="S47:S48" name="Range2_12_5_1_1_2_3_1"/>
    <protectedRange sqref="Q47:R47" name="Range2_12_1_6_1_1_1_1_2_1"/>
    <protectedRange sqref="N47:P47" name="Range2_12_1_2_3_1_1_1_1_2_1"/>
    <protectedRange sqref="I47:M47" name="Range2_2_12_1_4_3_1_1_1_1_2_1"/>
    <protectedRange sqref="D47:H47" name="Range2_2_12_1_3_1_2_1_1_1_1_2_1"/>
    <protectedRange sqref="Q48:R48" name="Range2_12_1_6_1_1_1_2_2_1"/>
    <protectedRange sqref="N48:P48" name="Range2_12_1_2_3_1_1_1_2_2_1"/>
    <protectedRange sqref="J48:M48" name="Range2_2_12_1_4_3_1_1_1_3_2_1"/>
    <protectedRange sqref="D48:E48" name="Range2_2_12_1_3_1_2_1_1_1_2_1_2_1"/>
    <protectedRange sqref="I48" name="Range2_2_12_1_4_2_1_1_1_4_1_2_1_1_1"/>
    <protectedRange sqref="F48:H48" name="Range2_2_12_1_3_1_1_1_1_1_4_1_2_1_2_1"/>
    <protectedRange sqref="S54:S56" name="Range2_12_5_1_1_5_1"/>
    <protectedRange sqref="N54:R54" name="Range2_12_1_6_1_1_4_1_1"/>
    <protectedRange sqref="J54:M54" name="Range2_2_12_1_7_1_1_6_1_1"/>
    <protectedRange sqref="T51:T53" name="Range2_12_5_1_1_3"/>
    <protectedRange sqref="T49:T50" name="Range2_12_5_1_1_4_2"/>
    <protectedRange sqref="S49:S50" name="Range2_12_5_1_1_2_3"/>
    <protectedRange sqref="Q49:R50" name="Range2_12_1_6_1_1_1_2_2"/>
    <protectedRange sqref="N49:P50" name="Range2_12_1_2_3_1_1_1_2_2"/>
    <protectedRange sqref="J49:M50" name="Range2_2_12_1_4_3_1_1_1_3_2"/>
    <protectedRange sqref="D49:E50" name="Range2_2_12_1_3_1_2_1_1_1_2_1_2"/>
    <protectedRange sqref="I49:I50" name="Range2_2_12_1_4_2_1_1_1_4_1_2_1_1"/>
    <protectedRange sqref="F49:H50" name="Range2_2_12_1_3_1_1_1_1_1_4_1_2_1_2"/>
    <protectedRange sqref="S51:S53" name="Range2_12_4_1_1_1_4"/>
    <protectedRange sqref="Q51:R53" name="Range2_12_1_6_1_1_1_2_3"/>
    <protectedRange sqref="N51:P53" name="Range2_12_1_2_3_1_1_1_2_3"/>
    <protectedRange sqref="J51:M53" name="Range2_2_12_1_4_3_1_1_1_3_3"/>
    <protectedRange sqref="S63" name="Range2_12_5_1_1_5"/>
    <protectedRange sqref="S58:S62" name="Range2_12_2_1_1_1_2"/>
    <protectedRange sqref="S57" name="Range2_12_5_1_1_5_2"/>
    <protectedRange sqref="N63:R63" name="Range2_12_1_1_1_1_1_1_2_1"/>
    <protectedRange sqref="J63:M63" name="Range2_2_12_1_1_1_1_1_1_2_1"/>
    <protectedRange sqref="B62" name="Range2_12_5_1_1_2_2_1_3_1_2_1"/>
    <protectedRange sqref="N61:R62" name="Range2_12_1_1_1_1_1_1_1_1_1"/>
    <protectedRange sqref="J61:M62" name="Range2_2_12_1_1_1_1_1_1_1_1_1"/>
    <protectedRange sqref="D51:E51" name="Range2_2_12_1_3_1_2_1_1_1_2_1_2_2"/>
    <protectedRange sqref="I51" name="Range2_2_12_1_4_2_1_1_1_4_1_2_1_1_2"/>
    <protectedRange sqref="F51:H51" name="Range2_2_12_1_3_1_1_1_1_1_4_1_2_1_2_2"/>
    <protectedRange sqref="I52:I54" name="Range2_2_12_1_4_3_1_1_1_2_1_2_1"/>
    <protectedRange sqref="D52:E54 G52:H54" name="Range2_2_12_1_3_1_2_1_1_1_2_1_3_1"/>
    <protectedRange sqref="F52:F54" name="Range2_2_12_1_3_1_2_1_1_1_1_1_2_1"/>
    <protectedRange sqref="C63" name="Range2_1_1_1_2_1_1_1_2_1_1"/>
    <protectedRange sqref="D63:E63" name="Range2_2_12_1_2_1_1_1_1_1_2_1_1"/>
    <protectedRange sqref="I63" name="Range2_2_12_1_7_1_1_1_1_1_1_1"/>
    <protectedRange sqref="G63:H63" name="Range2_2_12_1_2_2_1_1_1_1_1_1_1"/>
    <protectedRange sqref="C61:C62" name="Range2_1_1_1_2_1_1_1_1_1_1_1"/>
    <protectedRange sqref="F63 D61:E62" name="Range2_2_12_1_2_1_1_1_1_1_1_1_1_1"/>
    <protectedRange sqref="I61:I62" name="Range2_2_12_1_7_1_1_5_1_1_1_1_1_1"/>
    <protectedRange sqref="G61:H62" name="Range2_2_12_1_3_3_1_1_1_1_1_1_1_1_1"/>
    <protectedRange sqref="F61:F62" name="Range2_2_12_1_3_1_2_1_1_1_2_1_1_1_1_1"/>
    <protectedRange sqref="B49" name="Range2_12_5_1_1_1_2_1_1_1_1_1"/>
    <protectedRange sqref="B50" name="Range2_12_5_1_1_2_2_2_1_1_1_1"/>
    <protectedRange sqref="B51" name="Range2_12_5_1_1_2_2_1_2_1_1_1_1"/>
    <protectedRange sqref="B59:B61" name="Range2_12_5_1_1_2_2_1_3_1_1_1_1_1_1"/>
    <protectedRange sqref="C60" name="Range2_1_1_1_2_1_1_1_2_1_3"/>
    <protectedRange sqref="D60:E60" name="Range2_2_12_1_2_1_1_1_1_1_2_1_3"/>
    <protectedRange sqref="I60" name="Range2_2_12_1_7_1_1_1_1_1_1_3"/>
    <protectedRange sqref="N60:R60" name="Range2_12_1_1_1_1_1_1_1_1_1_2"/>
    <protectedRange sqref="J60:M60" name="Range2_2_12_1_1_1_1_1_1_1_1_1_2"/>
    <protectedRange sqref="G60:H60" name="Range2_2_12_1_2_2_1_1_1_1_1_1_3"/>
    <protectedRange sqref="C59" name="Range2_1_1_1_2_1_1_1_1_1_1_3"/>
    <protectedRange sqref="D59:E59 F60" name="Range2_2_12_1_2_1_1_1_1_1_1_1_1_3"/>
    <protectedRange sqref="N58:R59" name="Range2_12_1_6_1_1_4_1_1_1_1_2"/>
    <protectedRange sqref="J58:M59" name="Range2_2_12_1_7_1_1_6_1_1_1_1_2"/>
    <protectedRange sqref="I59" name="Range2_2_12_1_7_1_1_5_1_1_1_1_1_3"/>
    <protectedRange sqref="G59:H59" name="Range2_2_12_1_3_3_1_1_1_1_1_1_1_1_3"/>
    <protectedRange sqref="I58" name="Range2_2_12_1_4_3_1_1_1_5_1_1_1_1_3"/>
    <protectedRange sqref="D58:E58 G58:H58 F59" name="Range2_2_12_1_3_1_2_1_1_1_2_1_1_1_1_3"/>
    <protectedRange sqref="Q57:R57" name="Range2_12_1_4_1_1_1_1_1_1_1_1_1"/>
    <protectedRange sqref="N57:P57" name="Range2_12_1_2_1_1_1_1_1_1_1_1_1_1"/>
    <protectedRange sqref="J57:M57" name="Range2_2_12_1_4_1_1_1_1_1_1_1_1_1_1"/>
    <protectedRange sqref="B56" name="Range2_12_5_1_1_2_1_4_1_1_1_2"/>
    <protectedRange sqref="Q55:R56" name="Range2_12_1_6_1_1_1_2_3_1_1_3_2"/>
    <protectedRange sqref="N55:P56" name="Range2_12_1_2_3_1_1_1_2_3_1_1_3_2"/>
    <protectedRange sqref="I57 J55:M56" name="Range2_2_12_1_4_3_1_1_1_3_3_1_1_3_2"/>
    <protectedRange sqref="D57:E57 G57:H57 F58" name="Range2_2_12_1_3_1_2_1_1_1_3_1_1_1_1_1_3"/>
    <protectedRange sqref="B55 B57:B58 B53" name="Range2_12_5_1_1_2_2_1_3_1_1_1_1_2"/>
    <protectedRange sqref="I56" name="Range2_2_12_1_7_1_1_5_2_1_1_1_1_1_3"/>
    <protectedRange sqref="D56:E56 G56:H56 F57" name="Range2_2_12_1_3_3_1_1_1_2_1_1_1_1_1_3"/>
    <protectedRange sqref="I55" name="Range2_2_12_1_4_3_1_1_1_2_1_2_1_1_3_1"/>
    <protectedRange sqref="G55:H55 F55:F56" name="Range2_2_12_1_3_1_2_1_1_1_2_1_3_1_1_3_3"/>
    <protectedRange sqref="D55:E55" name="Range2_2_12_1_3_1_1_1_1_1_4_1_2_1_3_1_1_1_1"/>
    <protectedRange sqref="B54" name="Range2_12_5_1_1_2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323" priority="9" operator="containsText" text="N/A">
      <formula>NOT(ISERROR(SEARCH("N/A",X11)))</formula>
    </cfRule>
    <cfRule type="cellIs" dxfId="322" priority="27" operator="equal">
      <formula>0</formula>
    </cfRule>
  </conditionalFormatting>
  <conditionalFormatting sqref="X11:AE34">
    <cfRule type="cellIs" dxfId="321" priority="26" operator="greaterThanOrEqual">
      <formula>1185</formula>
    </cfRule>
  </conditionalFormatting>
  <conditionalFormatting sqref="X11:AE34">
    <cfRule type="cellIs" dxfId="320" priority="25" operator="between">
      <formula>0.1</formula>
      <formula>1184</formula>
    </cfRule>
  </conditionalFormatting>
  <conditionalFormatting sqref="X8">
    <cfRule type="cellIs" dxfId="319" priority="24" operator="equal">
      <formula>0</formula>
    </cfRule>
  </conditionalFormatting>
  <conditionalFormatting sqref="X8">
    <cfRule type="cellIs" dxfId="318" priority="23" operator="greaterThan">
      <formula>1179</formula>
    </cfRule>
  </conditionalFormatting>
  <conditionalFormatting sqref="X8">
    <cfRule type="cellIs" dxfId="317" priority="22" operator="greaterThan">
      <formula>99</formula>
    </cfRule>
  </conditionalFormatting>
  <conditionalFormatting sqref="X8">
    <cfRule type="cellIs" dxfId="316" priority="21" operator="greaterThan">
      <formula>0.99</formula>
    </cfRule>
  </conditionalFormatting>
  <conditionalFormatting sqref="AB8">
    <cfRule type="cellIs" dxfId="315" priority="20" operator="equal">
      <formula>0</formula>
    </cfRule>
  </conditionalFormatting>
  <conditionalFormatting sqref="AB8">
    <cfRule type="cellIs" dxfId="314" priority="19" operator="greaterThan">
      <formula>1179</formula>
    </cfRule>
  </conditionalFormatting>
  <conditionalFormatting sqref="AB8">
    <cfRule type="cellIs" dxfId="313" priority="18" operator="greaterThan">
      <formula>99</formula>
    </cfRule>
  </conditionalFormatting>
  <conditionalFormatting sqref="AB8">
    <cfRule type="cellIs" dxfId="312" priority="17" operator="greaterThan">
      <formula>0.99</formula>
    </cfRule>
  </conditionalFormatting>
  <conditionalFormatting sqref="AQ11:AQ34 AJ11:AO23 AO24:AO32 AJ24:AJ34 AK24:AK32 AL24:AL34 AM24:AM27 AN24:AN34">
    <cfRule type="cellIs" dxfId="311" priority="16" operator="equal">
      <formula>0</formula>
    </cfRule>
  </conditionalFormatting>
  <conditionalFormatting sqref="AQ11:AQ34 AJ11:AO23 AO24:AO32 AJ24:AJ34 AK24:AK32 AL24:AL34 AM24:AM27 AN24:AN34">
    <cfRule type="cellIs" dxfId="310" priority="15" operator="greaterThan">
      <formula>1179</formula>
    </cfRule>
  </conditionalFormatting>
  <conditionalFormatting sqref="AQ11:AQ34 AJ11:AO23 AO24:AO32 AJ24:AJ34 AK24:AK32 AL24:AL34 AM24:AM27 AN24:AN34">
    <cfRule type="cellIs" dxfId="309" priority="14" operator="greaterThan">
      <formula>99</formula>
    </cfRule>
  </conditionalFormatting>
  <conditionalFormatting sqref="AQ11:AQ34 AJ11:AO23 AO24:AO32 AJ24:AJ34 AK24:AK32 AL24:AL34 AM24:AM27 AN24:AN34">
    <cfRule type="cellIs" dxfId="308" priority="13" operator="greaterThan">
      <formula>0.99</formula>
    </cfRule>
  </conditionalFormatting>
  <conditionalFormatting sqref="AI11:AI34">
    <cfRule type="cellIs" dxfId="307" priority="12" operator="greaterThan">
      <formula>$AI$8</formula>
    </cfRule>
  </conditionalFormatting>
  <conditionalFormatting sqref="AH11:AH34">
    <cfRule type="cellIs" dxfId="306" priority="10" operator="greaterThan">
      <formula>$AH$8</formula>
    </cfRule>
    <cfRule type="cellIs" dxfId="305" priority="11" operator="greaterThan">
      <formula>$AH$8</formula>
    </cfRule>
  </conditionalFormatting>
  <conditionalFormatting sqref="AP11:AP34">
    <cfRule type="cellIs" dxfId="304" priority="8" operator="equal">
      <formula>0</formula>
    </cfRule>
  </conditionalFormatting>
  <conditionalFormatting sqref="AP11:AP34">
    <cfRule type="cellIs" dxfId="303" priority="7" operator="greaterThan">
      <formula>1179</formula>
    </cfRule>
  </conditionalFormatting>
  <conditionalFormatting sqref="AP11:AP34">
    <cfRule type="cellIs" dxfId="302" priority="6" operator="greaterThan">
      <formula>99</formula>
    </cfRule>
  </conditionalFormatting>
  <conditionalFormatting sqref="AP11:AP34">
    <cfRule type="cellIs" dxfId="301" priority="5" operator="greaterThan">
      <formula>0.99</formula>
    </cfRule>
  </conditionalFormatting>
  <conditionalFormatting sqref="AK33:AK34 AO33:AO34 AM28:AM34">
    <cfRule type="cellIs" dxfId="300" priority="4" operator="equal">
      <formula>0</formula>
    </cfRule>
  </conditionalFormatting>
  <conditionalFormatting sqref="AK33:AK34 AO33:AO34 AM28:AM34">
    <cfRule type="cellIs" dxfId="299" priority="3" operator="greaterThan">
      <formula>1179</formula>
    </cfRule>
  </conditionalFormatting>
  <conditionalFormatting sqref="AK33:AK34 AO33:AO34 AM28:AM34">
    <cfRule type="cellIs" dxfId="298" priority="2" operator="greaterThan">
      <formula>99</formula>
    </cfRule>
  </conditionalFormatting>
  <conditionalFormatting sqref="AK33:AK34 AO33:AO34 AM28:AM34">
    <cfRule type="cellIs" dxfId="297" priority="1" operator="greaterThan">
      <formula>0.99</formula>
    </cfRule>
  </conditionalFormatting>
  <dataValidations count="4">
    <dataValidation type="list" allowBlank="1" showInputMessage="1" showErrorMessage="1" sqref="P3:P5" xr:uid="{00000000-0002-0000-1300-000000000000}">
      <formula1>$AY$10:$AY$40</formula1>
    </dataValidation>
    <dataValidation type="list" allowBlank="1" showInputMessage="1" showErrorMessage="1" sqref="AV31:AW31" xr:uid="{00000000-0002-0000-1300-000001000000}">
      <formula1>$AV$24:$AV$28</formula1>
    </dataValidation>
    <dataValidation type="list" allowBlank="1" showInputMessage="1" showErrorMessage="1" sqref="H11:H34" xr:uid="{00000000-0002-0000-1300-000002000000}">
      <formula1>$AV$10:$AV$19</formula1>
    </dataValidation>
    <dataValidation type="list" allowBlank="1" showInputMessage="1" showErrorMessage="1" sqref="AP8:AQ8 N10 L10 D8 O8:T8" xr:uid="{00000000-0002-0000-1300-000003000000}">
      <formula1>#REF!</formula1>
    </dataValidation>
  </dataValidations>
  <hyperlinks>
    <hyperlink ref="H9:H10" location="'1'!AH8" display="Plant Status" xr:uid="{00000000-0004-0000-13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2:AY131"/>
  <sheetViews>
    <sheetView showGridLines="0" topLeftCell="A31" zoomScaleNormal="100" workbookViewId="0">
      <selection activeCell="U39" sqref="U39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237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88" t="s">
        <v>11</v>
      </c>
      <c r="I7" s="289" t="s">
        <v>12</v>
      </c>
      <c r="J7" s="289" t="s">
        <v>13</v>
      </c>
      <c r="K7" s="289" t="s">
        <v>14</v>
      </c>
      <c r="L7" s="15"/>
      <c r="M7" s="15"/>
      <c r="N7" s="15"/>
      <c r="O7" s="288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89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89" t="s">
        <v>23</v>
      </c>
      <c r="AG7" s="289" t="s">
        <v>24</v>
      </c>
      <c r="AH7" s="289" t="s">
        <v>25</v>
      </c>
      <c r="AI7" s="289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89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41872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29148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89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90" t="s">
        <v>52</v>
      </c>
      <c r="V9" s="290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92" t="s">
        <v>56</v>
      </c>
      <c r="AG9" s="292" t="s">
        <v>57</v>
      </c>
      <c r="AH9" s="341" t="s">
        <v>58</v>
      </c>
      <c r="AI9" s="357" t="s">
        <v>59</v>
      </c>
      <c r="AJ9" s="290" t="s">
        <v>60</v>
      </c>
      <c r="AK9" s="290" t="s">
        <v>61</v>
      </c>
      <c r="AL9" s="290" t="s">
        <v>62</v>
      </c>
      <c r="AM9" s="290" t="s">
        <v>63</v>
      </c>
      <c r="AN9" s="290" t="s">
        <v>64</v>
      </c>
      <c r="AO9" s="290" t="s">
        <v>65</v>
      </c>
      <c r="AP9" s="290" t="s">
        <v>66</v>
      </c>
      <c r="AQ9" s="359" t="s">
        <v>67</v>
      </c>
      <c r="AR9" s="290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90" t="s">
        <v>73</v>
      </c>
      <c r="C10" s="290" t="s">
        <v>74</v>
      </c>
      <c r="D10" s="290" t="s">
        <v>75</v>
      </c>
      <c r="E10" s="290" t="s">
        <v>76</v>
      </c>
      <c r="F10" s="290" t="s">
        <v>75</v>
      </c>
      <c r="G10" s="290" t="s">
        <v>76</v>
      </c>
      <c r="H10" s="368"/>
      <c r="I10" s="290" t="s">
        <v>76</v>
      </c>
      <c r="J10" s="290" t="s">
        <v>76</v>
      </c>
      <c r="K10" s="290" t="s">
        <v>76</v>
      </c>
      <c r="L10" s="31" t="s">
        <v>30</v>
      </c>
      <c r="M10" s="369"/>
      <c r="N10" s="31" t="s">
        <v>30</v>
      </c>
      <c r="O10" s="360"/>
      <c r="P10" s="360"/>
      <c r="Q10" s="3">
        <v>3661867</v>
      </c>
      <c r="R10" s="350"/>
      <c r="S10" s="351"/>
      <c r="T10" s="352"/>
      <c r="U10" s="290" t="s">
        <v>76</v>
      </c>
      <c r="V10" s="290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30253320</v>
      </c>
      <c r="AH10" s="341"/>
      <c r="AI10" s="358"/>
      <c r="AJ10" s="290" t="s">
        <v>85</v>
      </c>
      <c r="AK10" s="290" t="s">
        <v>85</v>
      </c>
      <c r="AL10" s="290" t="s">
        <v>85</v>
      </c>
      <c r="AM10" s="290" t="s">
        <v>85</v>
      </c>
      <c r="AN10" s="290" t="s">
        <v>85</v>
      </c>
      <c r="AO10" s="290" t="s">
        <v>85</v>
      </c>
      <c r="AP10" s="2">
        <v>6644957</v>
      </c>
      <c r="AQ10" s="360"/>
      <c r="AR10" s="291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13</v>
      </c>
      <c r="E11" s="46">
        <f>D11/1.42</f>
        <v>9.1549295774647899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126</v>
      </c>
      <c r="P11" s="52">
        <v>90</v>
      </c>
      <c r="Q11" s="52">
        <v>3665688</v>
      </c>
      <c r="R11" s="53">
        <f t="shared" ref="R11:R34" si="0">Q11-Q10</f>
        <v>3821</v>
      </c>
      <c r="S11" s="54">
        <f>R11*24/1000</f>
        <v>91.703999999999994</v>
      </c>
      <c r="T11" s="54">
        <f>R11/1000</f>
        <v>3.8210000000000002</v>
      </c>
      <c r="U11" s="55">
        <v>4.7</v>
      </c>
      <c r="V11" s="55">
        <f>U11</f>
        <v>4.7</v>
      </c>
      <c r="W11" s="174" t="s">
        <v>136</v>
      </c>
      <c r="X11" s="166">
        <v>0</v>
      </c>
      <c r="Y11" s="166">
        <v>0</v>
      </c>
      <c r="Z11" s="166">
        <v>985</v>
      </c>
      <c r="AA11" s="166">
        <v>0</v>
      </c>
      <c r="AB11" s="166">
        <v>1109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30253945</v>
      </c>
      <c r="AH11" s="60">
        <f>IF(ISBLANK(AG11),"-",AG11-AG10)</f>
        <v>625</v>
      </c>
      <c r="AI11" s="61">
        <f>AH11/T11</f>
        <v>163.56974613975399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6646123</v>
      </c>
      <c r="AQ11" s="166">
        <f t="shared" ref="AQ11:AQ34" si="1">AP11-AP10</f>
        <v>1166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16</v>
      </c>
      <c r="E12" s="46">
        <f t="shared" ref="E12:E34" si="2">D12/1.42</f>
        <v>11.267605633802818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121</v>
      </c>
      <c r="P12" s="52">
        <v>88</v>
      </c>
      <c r="Q12" s="52">
        <v>3669515</v>
      </c>
      <c r="R12" s="53">
        <f t="shared" si="0"/>
        <v>3827</v>
      </c>
      <c r="S12" s="54">
        <f t="shared" ref="S12:S34" si="5">R12*24/1000</f>
        <v>91.847999999999999</v>
      </c>
      <c r="T12" s="54">
        <f t="shared" ref="T12:T34" si="6">R12/1000</f>
        <v>3.827</v>
      </c>
      <c r="U12" s="55">
        <v>6</v>
      </c>
      <c r="V12" s="55">
        <f t="shared" ref="V12:V34" si="7">U12</f>
        <v>6</v>
      </c>
      <c r="W12" s="174" t="s">
        <v>136</v>
      </c>
      <c r="X12" s="166">
        <v>0</v>
      </c>
      <c r="Y12" s="166">
        <v>0</v>
      </c>
      <c r="Z12" s="166">
        <v>931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30254580</v>
      </c>
      <c r="AH12" s="60">
        <f t="shared" ref="AH12:AH34" si="8">IF(ISBLANK(AG12),"-",AG12-AG11)</f>
        <v>635</v>
      </c>
      <c r="AI12" s="61">
        <f t="shared" ref="AI12:AI34" si="9">AH12/T12</f>
        <v>165.9263130389339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6647290</v>
      </c>
      <c r="AQ12" s="166">
        <f t="shared" si="1"/>
        <v>1167</v>
      </c>
      <c r="AR12" s="65">
        <v>0.99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18</v>
      </c>
      <c r="E13" s="46">
        <f t="shared" si="2"/>
        <v>12.67605633802817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122</v>
      </c>
      <c r="P13" s="52">
        <v>91</v>
      </c>
      <c r="Q13" s="52">
        <v>3673168</v>
      </c>
      <c r="R13" s="53">
        <f t="shared" si="0"/>
        <v>3653</v>
      </c>
      <c r="S13" s="54">
        <f t="shared" si="5"/>
        <v>87.671999999999997</v>
      </c>
      <c r="T13" s="54">
        <f t="shared" si="6"/>
        <v>3.653</v>
      </c>
      <c r="U13" s="55">
        <v>7.3</v>
      </c>
      <c r="V13" s="55">
        <f t="shared" si="7"/>
        <v>7.3</v>
      </c>
      <c r="W13" s="174" t="s">
        <v>136</v>
      </c>
      <c r="X13" s="166">
        <v>0</v>
      </c>
      <c r="Y13" s="166">
        <v>0</v>
      </c>
      <c r="Z13" s="166">
        <v>905</v>
      </c>
      <c r="AA13" s="166">
        <v>0</v>
      </c>
      <c r="AB13" s="166">
        <v>1109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30255150</v>
      </c>
      <c r="AH13" s="60">
        <f t="shared" si="8"/>
        <v>570</v>
      </c>
      <c r="AI13" s="61">
        <f t="shared" si="9"/>
        <v>156.0361346838215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6648570</v>
      </c>
      <c r="AQ13" s="166">
        <f t="shared" si="1"/>
        <v>1280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21</v>
      </c>
      <c r="E14" s="46">
        <f t="shared" si="2"/>
        <v>14.788732394366198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119</v>
      </c>
      <c r="P14" s="52">
        <v>90</v>
      </c>
      <c r="Q14" s="52">
        <v>3676828</v>
      </c>
      <c r="R14" s="53">
        <f t="shared" si="0"/>
        <v>3660</v>
      </c>
      <c r="S14" s="54">
        <f t="shared" si="5"/>
        <v>87.84</v>
      </c>
      <c r="T14" s="54">
        <f t="shared" si="6"/>
        <v>3.66</v>
      </c>
      <c r="U14" s="55">
        <v>8.6999999999999993</v>
      </c>
      <c r="V14" s="55">
        <f>U14</f>
        <v>8.6999999999999993</v>
      </c>
      <c r="W14" s="174" t="s">
        <v>136</v>
      </c>
      <c r="X14" s="166">
        <v>0</v>
      </c>
      <c r="Y14" s="166">
        <v>0</v>
      </c>
      <c r="Z14" s="166">
        <v>891</v>
      </c>
      <c r="AA14" s="166">
        <v>0</v>
      </c>
      <c r="AB14" s="166">
        <v>1109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30255730</v>
      </c>
      <c r="AH14" s="60">
        <f t="shared" si="8"/>
        <v>580</v>
      </c>
      <c r="AI14" s="61">
        <f t="shared" si="9"/>
        <v>158.46994535519124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6649851</v>
      </c>
      <c r="AQ14" s="166">
        <f t="shared" si="1"/>
        <v>1281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28</v>
      </c>
      <c r="E15" s="46">
        <f t="shared" si="2"/>
        <v>19.718309859154932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97</v>
      </c>
      <c r="P15" s="52">
        <v>91</v>
      </c>
      <c r="Q15" s="52">
        <v>3680489</v>
      </c>
      <c r="R15" s="53">
        <f t="shared" si="0"/>
        <v>3661</v>
      </c>
      <c r="S15" s="54">
        <f t="shared" si="5"/>
        <v>87.864000000000004</v>
      </c>
      <c r="T15" s="54">
        <f t="shared" si="6"/>
        <v>3.661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166">
        <v>812</v>
      </c>
      <c r="AA15" s="166">
        <v>0</v>
      </c>
      <c r="AB15" s="166">
        <v>1109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30256242</v>
      </c>
      <c r="AH15" s="60">
        <f t="shared" si="8"/>
        <v>512</v>
      </c>
      <c r="AI15" s="61">
        <f t="shared" si="9"/>
        <v>139.85249931712647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6650616</v>
      </c>
      <c r="AQ15" s="166">
        <f t="shared" si="1"/>
        <v>765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18</v>
      </c>
      <c r="E16" s="46">
        <f t="shared" si="2"/>
        <v>12.67605633802817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115</v>
      </c>
      <c r="P16" s="52">
        <v>110</v>
      </c>
      <c r="Q16" s="52">
        <v>3684955</v>
      </c>
      <c r="R16" s="53">
        <f t="shared" si="0"/>
        <v>4466</v>
      </c>
      <c r="S16" s="54">
        <f t="shared" si="5"/>
        <v>107.184</v>
      </c>
      <c r="T16" s="54">
        <f t="shared" si="6"/>
        <v>4.4660000000000002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1100</v>
      </c>
      <c r="AA16" s="166">
        <v>0</v>
      </c>
      <c r="AB16" s="166">
        <v>1000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30256856</v>
      </c>
      <c r="AH16" s="60">
        <f t="shared" si="8"/>
        <v>614</v>
      </c>
      <c r="AI16" s="61">
        <f t="shared" si="9"/>
        <v>137.48320644872368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6650616</v>
      </c>
      <c r="AQ16" s="166">
        <f t="shared" si="1"/>
        <v>0</v>
      </c>
      <c r="AR16" s="65">
        <v>0.95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12</v>
      </c>
      <c r="E17" s="46">
        <f t="shared" si="2"/>
        <v>8.4507042253521139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144</v>
      </c>
      <c r="P17" s="52">
        <v>148</v>
      </c>
      <c r="Q17" s="52">
        <v>3690376</v>
      </c>
      <c r="R17" s="53">
        <f t="shared" si="0"/>
        <v>5421</v>
      </c>
      <c r="S17" s="54">
        <f t="shared" si="5"/>
        <v>130.10400000000001</v>
      </c>
      <c r="T17" s="54">
        <f t="shared" si="6"/>
        <v>5.4210000000000003</v>
      </c>
      <c r="U17" s="55">
        <v>9.5</v>
      </c>
      <c r="V17" s="55">
        <f t="shared" si="7"/>
        <v>9.5</v>
      </c>
      <c r="W17" s="174" t="s">
        <v>172</v>
      </c>
      <c r="X17" s="166">
        <v>0</v>
      </c>
      <c r="Y17" s="166">
        <v>0</v>
      </c>
      <c r="Z17" s="166">
        <v>1166</v>
      </c>
      <c r="AA17" s="166">
        <v>1185</v>
      </c>
      <c r="AB17" s="166">
        <v>1181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30257980</v>
      </c>
      <c r="AH17" s="60">
        <f t="shared" si="8"/>
        <v>1124</v>
      </c>
      <c r="AI17" s="61">
        <f t="shared" si="9"/>
        <v>207.3418188526102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6650616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9</v>
      </c>
      <c r="E18" s="46">
        <f t="shared" si="2"/>
        <v>6.3380281690140849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142</v>
      </c>
      <c r="P18" s="52">
        <v>152</v>
      </c>
      <c r="Q18" s="52">
        <v>3696777</v>
      </c>
      <c r="R18" s="53">
        <f t="shared" si="0"/>
        <v>6401</v>
      </c>
      <c r="S18" s="54">
        <f t="shared" si="5"/>
        <v>153.624</v>
      </c>
      <c r="T18" s="54">
        <f t="shared" si="6"/>
        <v>6.4009999999999998</v>
      </c>
      <c r="U18" s="55">
        <v>9.4</v>
      </c>
      <c r="V18" s="55">
        <f t="shared" si="7"/>
        <v>9.4</v>
      </c>
      <c r="W18" s="174" t="s">
        <v>146</v>
      </c>
      <c r="X18" s="166">
        <v>0</v>
      </c>
      <c r="Y18" s="166">
        <v>1004</v>
      </c>
      <c r="Z18" s="166">
        <v>1196</v>
      </c>
      <c r="AA18" s="166">
        <v>1185</v>
      </c>
      <c r="AB18" s="166">
        <v>1198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30259392</v>
      </c>
      <c r="AH18" s="60">
        <f t="shared" si="8"/>
        <v>1412</v>
      </c>
      <c r="AI18" s="61">
        <f t="shared" si="9"/>
        <v>220.59053272926107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6650616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16</v>
      </c>
      <c r="E19" s="46">
        <f t="shared" si="2"/>
        <v>11.267605633802818</v>
      </c>
      <c r="F19" s="67">
        <v>72</v>
      </c>
      <c r="G19" s="46">
        <f t="shared" si="3"/>
        <v>50.70422535211268</v>
      </c>
      <c r="H19" s="48" t="s">
        <v>89</v>
      </c>
      <c r="I19" s="48">
        <f t="shared" si="4"/>
        <v>49.295774647887328</v>
      </c>
      <c r="J19" s="49">
        <f t="shared" si="10"/>
        <v>50.70422535211268</v>
      </c>
      <c r="K19" s="48">
        <f t="shared" si="11"/>
        <v>52.124225352112681</v>
      </c>
      <c r="L19" s="50">
        <v>19</v>
      </c>
      <c r="M19" s="51" t="s">
        <v>101</v>
      </c>
      <c r="N19" s="51">
        <v>18.399999999999999</v>
      </c>
      <c r="O19" s="52">
        <v>108</v>
      </c>
      <c r="P19" s="52">
        <v>140</v>
      </c>
      <c r="Q19" s="52">
        <v>3701944</v>
      </c>
      <c r="R19" s="53">
        <f t="shared" si="0"/>
        <v>5167</v>
      </c>
      <c r="S19" s="54">
        <f t="shared" si="5"/>
        <v>124.008</v>
      </c>
      <c r="T19" s="54">
        <f t="shared" si="6"/>
        <v>5.1669999999999998</v>
      </c>
      <c r="U19" s="55">
        <v>8.6999999999999993</v>
      </c>
      <c r="V19" s="55">
        <f t="shared" si="7"/>
        <v>8.6999999999999993</v>
      </c>
      <c r="W19" s="174" t="s">
        <v>146</v>
      </c>
      <c r="X19" s="166">
        <v>0</v>
      </c>
      <c r="Y19" s="166">
        <v>1190</v>
      </c>
      <c r="Z19" s="166">
        <v>1196</v>
      </c>
      <c r="AA19" s="166">
        <v>1185</v>
      </c>
      <c r="AB19" s="166">
        <v>1198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30260646</v>
      </c>
      <c r="AH19" s="60">
        <f t="shared" si="8"/>
        <v>1254</v>
      </c>
      <c r="AI19" s="61">
        <f t="shared" si="9"/>
        <v>242.6940197406619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6650616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13</v>
      </c>
      <c r="E20" s="46">
        <f t="shared" si="2"/>
        <v>9.1549295774647899</v>
      </c>
      <c r="F20" s="67">
        <v>69</v>
      </c>
      <c r="G20" s="46">
        <f t="shared" si="3"/>
        <v>48.591549295774648</v>
      </c>
      <c r="H20" s="48" t="s">
        <v>89</v>
      </c>
      <c r="I20" s="48">
        <f t="shared" si="4"/>
        <v>47.183098591549296</v>
      </c>
      <c r="J20" s="49">
        <f t="shared" si="10"/>
        <v>48.591549295774648</v>
      </c>
      <c r="K20" s="48">
        <f t="shared" si="11"/>
        <v>50.01154929577465</v>
      </c>
      <c r="L20" s="50">
        <v>19</v>
      </c>
      <c r="M20" s="51" t="s">
        <v>101</v>
      </c>
      <c r="N20" s="51">
        <v>17.7</v>
      </c>
      <c r="O20" s="52">
        <v>105</v>
      </c>
      <c r="P20" s="52">
        <v>120</v>
      </c>
      <c r="Q20" s="52">
        <v>3707227</v>
      </c>
      <c r="R20" s="53">
        <f t="shared" si="0"/>
        <v>5283</v>
      </c>
      <c r="S20" s="54">
        <f t="shared" si="5"/>
        <v>126.792</v>
      </c>
      <c r="T20" s="54">
        <f t="shared" si="6"/>
        <v>5.2830000000000004</v>
      </c>
      <c r="U20" s="55">
        <v>7.5</v>
      </c>
      <c r="V20" s="55">
        <f t="shared" si="7"/>
        <v>7.5</v>
      </c>
      <c r="W20" s="174" t="s">
        <v>146</v>
      </c>
      <c r="X20" s="166">
        <v>0</v>
      </c>
      <c r="Y20" s="166">
        <v>1190</v>
      </c>
      <c r="Z20" s="166">
        <v>1196</v>
      </c>
      <c r="AA20" s="166">
        <v>1185</v>
      </c>
      <c r="AB20" s="166">
        <v>1198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30262330</v>
      </c>
      <c r="AH20" s="60">
        <f t="shared" si="8"/>
        <v>1684</v>
      </c>
      <c r="AI20" s="61">
        <f t="shared" si="9"/>
        <v>318.75828127957595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6650616</v>
      </c>
      <c r="AQ20" s="166">
        <f t="shared" si="1"/>
        <v>0</v>
      </c>
      <c r="AR20" s="65">
        <v>0.88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14</v>
      </c>
      <c r="E21" s="46">
        <f t="shared" si="2"/>
        <v>9.8591549295774659</v>
      </c>
      <c r="F21" s="67">
        <v>69</v>
      </c>
      <c r="G21" s="46">
        <f t="shared" si="3"/>
        <v>48.591549295774648</v>
      </c>
      <c r="H21" s="48" t="s">
        <v>89</v>
      </c>
      <c r="I21" s="48">
        <f t="shared" si="4"/>
        <v>47.183098591549296</v>
      </c>
      <c r="J21" s="49">
        <f t="shared" si="10"/>
        <v>48.591549295774648</v>
      </c>
      <c r="K21" s="48">
        <f t="shared" si="11"/>
        <v>50.01154929577465</v>
      </c>
      <c r="L21" s="50">
        <v>19</v>
      </c>
      <c r="M21" s="51" t="s">
        <v>101</v>
      </c>
      <c r="N21" s="51">
        <v>17.7</v>
      </c>
      <c r="O21" s="52">
        <v>107</v>
      </c>
      <c r="P21" s="52">
        <v>129</v>
      </c>
      <c r="Q21" s="52">
        <v>3712548</v>
      </c>
      <c r="R21" s="53">
        <f>Q21-Q20</f>
        <v>5321</v>
      </c>
      <c r="S21" s="54">
        <f t="shared" si="5"/>
        <v>127.70399999999999</v>
      </c>
      <c r="T21" s="54">
        <f t="shared" si="6"/>
        <v>5.3209999999999997</v>
      </c>
      <c r="U21" s="55">
        <v>6.3</v>
      </c>
      <c r="V21" s="55">
        <f t="shared" si="7"/>
        <v>6.3</v>
      </c>
      <c r="W21" s="174" t="s">
        <v>146</v>
      </c>
      <c r="X21" s="166">
        <v>0</v>
      </c>
      <c r="Y21" s="166">
        <v>1190</v>
      </c>
      <c r="Z21" s="166">
        <v>1196</v>
      </c>
      <c r="AA21" s="166">
        <v>1185</v>
      </c>
      <c r="AB21" s="166">
        <v>1198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30263974</v>
      </c>
      <c r="AH21" s="60">
        <f t="shared" si="8"/>
        <v>1644</v>
      </c>
      <c r="AI21" s="61">
        <f t="shared" si="9"/>
        <v>308.96448036083444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6650616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11</v>
      </c>
      <c r="E22" s="46">
        <f t="shared" si="2"/>
        <v>7.746478873239437</v>
      </c>
      <c r="F22" s="67">
        <v>67</v>
      </c>
      <c r="G22" s="46">
        <f t="shared" si="3"/>
        <v>47.183098591549296</v>
      </c>
      <c r="H22" s="48" t="s">
        <v>89</v>
      </c>
      <c r="I22" s="48">
        <f t="shared" si="4"/>
        <v>45.774647887323944</v>
      </c>
      <c r="J22" s="49">
        <f t="shared" si="10"/>
        <v>47.183098591549296</v>
      </c>
      <c r="K22" s="48">
        <f t="shared" si="11"/>
        <v>48.603098591549298</v>
      </c>
      <c r="L22" s="50">
        <v>19</v>
      </c>
      <c r="M22" s="51" t="s">
        <v>101</v>
      </c>
      <c r="N22" s="51">
        <v>17.3</v>
      </c>
      <c r="O22" s="52">
        <v>104</v>
      </c>
      <c r="P22" s="52">
        <v>122</v>
      </c>
      <c r="Q22" s="52">
        <v>3717880</v>
      </c>
      <c r="R22" s="53">
        <f t="shared" si="0"/>
        <v>5332</v>
      </c>
      <c r="S22" s="54">
        <f t="shared" si="5"/>
        <v>127.968</v>
      </c>
      <c r="T22" s="54">
        <f t="shared" si="6"/>
        <v>5.3319999999999999</v>
      </c>
      <c r="U22" s="55">
        <v>5.2</v>
      </c>
      <c r="V22" s="55">
        <f t="shared" si="7"/>
        <v>5.2</v>
      </c>
      <c r="W22" s="174" t="s">
        <v>146</v>
      </c>
      <c r="X22" s="166">
        <v>0</v>
      </c>
      <c r="Y22" s="166">
        <v>1190</v>
      </c>
      <c r="Z22" s="166">
        <v>1196</v>
      </c>
      <c r="AA22" s="166">
        <v>1185</v>
      </c>
      <c r="AB22" s="166">
        <v>1198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30265603</v>
      </c>
      <c r="AH22" s="60">
        <f t="shared" si="8"/>
        <v>1629</v>
      </c>
      <c r="AI22" s="61">
        <f t="shared" si="9"/>
        <v>305.5138784696174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6650616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11</v>
      </c>
      <c r="E23" s="46">
        <f t="shared" si="2"/>
        <v>7.746478873239437</v>
      </c>
      <c r="F23" s="164">
        <v>68</v>
      </c>
      <c r="G23" s="46">
        <f t="shared" si="3"/>
        <v>47.887323943661976</v>
      </c>
      <c r="H23" s="48" t="s">
        <v>89</v>
      </c>
      <c r="I23" s="48">
        <f t="shared" si="4"/>
        <v>46.478873239436624</v>
      </c>
      <c r="J23" s="49">
        <f t="shared" si="10"/>
        <v>47.887323943661976</v>
      </c>
      <c r="K23" s="48">
        <f>J23+(6/1.42)</f>
        <v>52.112676056338032</v>
      </c>
      <c r="L23" s="50">
        <v>19</v>
      </c>
      <c r="M23" s="51" t="s">
        <v>101</v>
      </c>
      <c r="N23" s="51">
        <v>17.5</v>
      </c>
      <c r="O23" s="52">
        <v>103</v>
      </c>
      <c r="P23" s="52">
        <v>121</v>
      </c>
      <c r="Q23" s="52">
        <v>3723149</v>
      </c>
      <c r="R23" s="53">
        <f t="shared" si="0"/>
        <v>5269</v>
      </c>
      <c r="S23" s="54">
        <f t="shared" si="5"/>
        <v>126.456</v>
      </c>
      <c r="T23" s="54">
        <f t="shared" si="6"/>
        <v>5.2690000000000001</v>
      </c>
      <c r="U23" s="55">
        <v>3.9</v>
      </c>
      <c r="V23" s="55">
        <f t="shared" si="7"/>
        <v>3.9</v>
      </c>
      <c r="W23" s="174" t="s">
        <v>146</v>
      </c>
      <c r="X23" s="166">
        <v>0</v>
      </c>
      <c r="Y23" s="166">
        <v>1190</v>
      </c>
      <c r="Z23" s="166">
        <v>1196</v>
      </c>
      <c r="AA23" s="166">
        <v>1185</v>
      </c>
      <c r="AB23" s="166">
        <v>1198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30267278</v>
      </c>
      <c r="AH23" s="60">
        <f t="shared" si="8"/>
        <v>1675</v>
      </c>
      <c r="AI23" s="61">
        <f t="shared" si="9"/>
        <v>317.89713418105902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6650616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11</v>
      </c>
      <c r="E24" s="46">
        <f t="shared" si="2"/>
        <v>7.746478873239437</v>
      </c>
      <c r="F24" s="164">
        <v>69</v>
      </c>
      <c r="G24" s="46">
        <f t="shared" si="3"/>
        <v>48.591549295774648</v>
      </c>
      <c r="H24" s="48" t="s">
        <v>89</v>
      </c>
      <c r="I24" s="48">
        <f t="shared" si="4"/>
        <v>47.183098591549296</v>
      </c>
      <c r="J24" s="49">
        <f t="shared" si="10"/>
        <v>48.591549295774648</v>
      </c>
      <c r="K24" s="48">
        <f t="shared" ref="K24:K34" si="12">J24+(6/1.42)</f>
        <v>52.816901408450704</v>
      </c>
      <c r="L24" s="50">
        <v>18</v>
      </c>
      <c r="M24" s="51" t="s">
        <v>101</v>
      </c>
      <c r="N24" s="51">
        <v>17.3</v>
      </c>
      <c r="O24" s="52">
        <v>121</v>
      </c>
      <c r="P24" s="52">
        <v>124</v>
      </c>
      <c r="Q24" s="52">
        <v>3728153</v>
      </c>
      <c r="R24" s="53">
        <f t="shared" si="0"/>
        <v>5004</v>
      </c>
      <c r="S24" s="54">
        <f t="shared" si="5"/>
        <v>120.096</v>
      </c>
      <c r="T24" s="54">
        <f t="shared" si="6"/>
        <v>5.0039999999999996</v>
      </c>
      <c r="U24" s="55">
        <v>2.8</v>
      </c>
      <c r="V24" s="55">
        <f t="shared" si="7"/>
        <v>2.8</v>
      </c>
      <c r="W24" s="174" t="s">
        <v>146</v>
      </c>
      <c r="X24" s="166">
        <v>0</v>
      </c>
      <c r="Y24" s="166">
        <v>1190</v>
      </c>
      <c r="Z24" s="166">
        <v>1196</v>
      </c>
      <c r="AA24" s="166">
        <v>1185</v>
      </c>
      <c r="AB24" s="166">
        <v>1198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30268871</v>
      </c>
      <c r="AH24" s="60">
        <f t="shared" si="8"/>
        <v>1593</v>
      </c>
      <c r="AI24" s="61">
        <f t="shared" si="9"/>
        <v>318.34532374100723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6650616</v>
      </c>
      <c r="AQ24" s="166">
        <f t="shared" si="1"/>
        <v>0</v>
      </c>
      <c r="AR24" s="65">
        <v>1.02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13</v>
      </c>
      <c r="E25" s="46">
        <f t="shared" si="2"/>
        <v>9.1549295774647899</v>
      </c>
      <c r="F25" s="164">
        <v>70</v>
      </c>
      <c r="G25" s="46">
        <f t="shared" si="3"/>
        <v>49.295774647887328</v>
      </c>
      <c r="H25" s="48" t="s">
        <v>89</v>
      </c>
      <c r="I25" s="48">
        <f t="shared" si="4"/>
        <v>47.887323943661976</v>
      </c>
      <c r="J25" s="49">
        <f t="shared" si="10"/>
        <v>49.295774647887328</v>
      </c>
      <c r="K25" s="48">
        <f t="shared" si="12"/>
        <v>53.521126760563384</v>
      </c>
      <c r="L25" s="50">
        <v>18</v>
      </c>
      <c r="M25" s="51" t="s">
        <v>101</v>
      </c>
      <c r="N25" s="51">
        <v>16.899999999999999</v>
      </c>
      <c r="O25" s="52">
        <v>118</v>
      </c>
      <c r="P25" s="52">
        <v>122</v>
      </c>
      <c r="Q25" s="52">
        <v>3733192</v>
      </c>
      <c r="R25" s="53">
        <f t="shared" si="0"/>
        <v>5039</v>
      </c>
      <c r="S25" s="54">
        <f t="shared" si="5"/>
        <v>120.93600000000001</v>
      </c>
      <c r="T25" s="54">
        <f t="shared" si="6"/>
        <v>5.0389999999999997</v>
      </c>
      <c r="U25" s="55">
        <v>1.5</v>
      </c>
      <c r="V25" s="55">
        <f t="shared" si="7"/>
        <v>1.5</v>
      </c>
      <c r="W25" s="174" t="s">
        <v>146</v>
      </c>
      <c r="X25" s="166">
        <v>0</v>
      </c>
      <c r="Y25" s="166">
        <v>1190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30270512</v>
      </c>
      <c r="AH25" s="60">
        <f t="shared" si="8"/>
        <v>1641</v>
      </c>
      <c r="AI25" s="61">
        <f t="shared" si="9"/>
        <v>325.65985314546538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6650616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10</v>
      </c>
      <c r="E26" s="46">
        <f t="shared" si="2"/>
        <v>7.042253521126761</v>
      </c>
      <c r="F26" s="164">
        <v>63</v>
      </c>
      <c r="G26" s="46">
        <f t="shared" si="3"/>
        <v>44.366197183098592</v>
      </c>
      <c r="H26" s="48" t="s">
        <v>89</v>
      </c>
      <c r="I26" s="48">
        <f t="shared" si="4"/>
        <v>40.845070422535215</v>
      </c>
      <c r="J26" s="49">
        <f>(F26-3)/1.42</f>
        <v>42.253521126760567</v>
      </c>
      <c r="K26" s="48">
        <f t="shared" si="12"/>
        <v>46.478873239436624</v>
      </c>
      <c r="L26" s="50">
        <v>18</v>
      </c>
      <c r="M26" s="51" t="s">
        <v>101</v>
      </c>
      <c r="N26" s="51">
        <v>16.7</v>
      </c>
      <c r="O26" s="52">
        <v>119</v>
      </c>
      <c r="P26" s="52">
        <v>115</v>
      </c>
      <c r="Q26" s="52">
        <v>3738154</v>
      </c>
      <c r="R26" s="53">
        <f t="shared" si="0"/>
        <v>4962</v>
      </c>
      <c r="S26" s="54">
        <f t="shared" si="5"/>
        <v>119.08799999999999</v>
      </c>
      <c r="T26" s="54">
        <f t="shared" si="6"/>
        <v>4.9619999999999997</v>
      </c>
      <c r="U26" s="55">
        <v>1.3</v>
      </c>
      <c r="V26" s="55">
        <f t="shared" si="7"/>
        <v>1.3</v>
      </c>
      <c r="W26" s="174" t="s">
        <v>172</v>
      </c>
      <c r="X26" s="166">
        <v>0</v>
      </c>
      <c r="Y26" s="166">
        <v>0</v>
      </c>
      <c r="Z26" s="166">
        <v>1196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30272070</v>
      </c>
      <c r="AH26" s="60">
        <f t="shared" si="8"/>
        <v>1558</v>
      </c>
      <c r="AI26" s="61">
        <f t="shared" si="9"/>
        <v>313.98629584844821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6650616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11</v>
      </c>
      <c r="E27" s="46">
        <f t="shared" si="2"/>
        <v>7.746478873239437</v>
      </c>
      <c r="F27" s="164">
        <v>63</v>
      </c>
      <c r="G27" s="46">
        <f t="shared" si="3"/>
        <v>44.366197183098592</v>
      </c>
      <c r="H27" s="48" t="s">
        <v>89</v>
      </c>
      <c r="I27" s="48">
        <f t="shared" si="4"/>
        <v>40.845070422535215</v>
      </c>
      <c r="J27" s="49">
        <f t="shared" ref="J27:J32" si="13">(F27-3)/1.42</f>
        <v>42.253521126760567</v>
      </c>
      <c r="K27" s="48">
        <f t="shared" si="12"/>
        <v>46.478873239436624</v>
      </c>
      <c r="L27" s="50">
        <v>18</v>
      </c>
      <c r="M27" s="51" t="s">
        <v>101</v>
      </c>
      <c r="N27" s="51">
        <v>16.7</v>
      </c>
      <c r="O27" s="52">
        <v>118</v>
      </c>
      <c r="P27" s="52">
        <v>116</v>
      </c>
      <c r="Q27" s="52">
        <v>3742950</v>
      </c>
      <c r="R27" s="53">
        <f t="shared" si="0"/>
        <v>4796</v>
      </c>
      <c r="S27" s="54">
        <f t="shared" si="5"/>
        <v>115.104</v>
      </c>
      <c r="T27" s="54">
        <f t="shared" si="6"/>
        <v>4.7960000000000003</v>
      </c>
      <c r="U27" s="55">
        <v>1.3</v>
      </c>
      <c r="V27" s="55">
        <f t="shared" si="7"/>
        <v>1.3</v>
      </c>
      <c r="W27" s="174" t="s">
        <v>172</v>
      </c>
      <c r="X27" s="166">
        <v>0</v>
      </c>
      <c r="Y27" s="166">
        <v>0</v>
      </c>
      <c r="Z27" s="166">
        <v>1196</v>
      </c>
      <c r="AA27" s="166">
        <v>1185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30273465</v>
      </c>
      <c r="AH27" s="60">
        <f t="shared" si="8"/>
        <v>1395</v>
      </c>
      <c r="AI27" s="61">
        <f t="shared" si="9"/>
        <v>290.8673894912427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6650616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11</v>
      </c>
      <c r="E28" s="46">
        <f t="shared" si="2"/>
        <v>7.746478873239437</v>
      </c>
      <c r="F28" s="164">
        <v>63</v>
      </c>
      <c r="G28" s="46">
        <f t="shared" si="3"/>
        <v>44.366197183098592</v>
      </c>
      <c r="H28" s="48" t="s">
        <v>89</v>
      </c>
      <c r="I28" s="48">
        <f t="shared" si="4"/>
        <v>40.845070422535215</v>
      </c>
      <c r="J28" s="49">
        <f t="shared" si="13"/>
        <v>42.253521126760567</v>
      </c>
      <c r="K28" s="48">
        <f t="shared" si="12"/>
        <v>46.478873239436624</v>
      </c>
      <c r="L28" s="50">
        <v>18</v>
      </c>
      <c r="M28" s="51" t="s">
        <v>101</v>
      </c>
      <c r="N28" s="51">
        <v>16.7</v>
      </c>
      <c r="O28" s="52">
        <v>119</v>
      </c>
      <c r="P28" s="52">
        <v>117</v>
      </c>
      <c r="Q28" s="52">
        <v>3747752</v>
      </c>
      <c r="R28" s="53">
        <f t="shared" si="0"/>
        <v>4802</v>
      </c>
      <c r="S28" s="54">
        <f t="shared" si="5"/>
        <v>115.248</v>
      </c>
      <c r="T28" s="54">
        <f t="shared" si="6"/>
        <v>4.8019999999999996</v>
      </c>
      <c r="U28" s="55">
        <v>1.3</v>
      </c>
      <c r="V28" s="55">
        <f t="shared" si="7"/>
        <v>1.3</v>
      </c>
      <c r="W28" s="174" t="s">
        <v>172</v>
      </c>
      <c r="X28" s="166">
        <v>0</v>
      </c>
      <c r="Y28" s="166">
        <v>0</v>
      </c>
      <c r="Z28" s="166">
        <v>1196</v>
      </c>
      <c r="AA28" s="166">
        <v>1185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30274864</v>
      </c>
      <c r="AH28" s="60">
        <f t="shared" si="8"/>
        <v>1399</v>
      </c>
      <c r="AI28" s="61">
        <f t="shared" si="9"/>
        <v>291.33694294044153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6650616</v>
      </c>
      <c r="AQ28" s="166">
        <f t="shared" si="1"/>
        <v>0</v>
      </c>
      <c r="AR28" s="65">
        <v>0.92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11</v>
      </c>
      <c r="E29" s="46">
        <f t="shared" si="2"/>
        <v>7.746478873239437</v>
      </c>
      <c r="F29" s="164">
        <v>63</v>
      </c>
      <c r="G29" s="46">
        <f t="shared" si="3"/>
        <v>44.366197183098592</v>
      </c>
      <c r="H29" s="48" t="s">
        <v>89</v>
      </c>
      <c r="I29" s="48">
        <f t="shared" si="4"/>
        <v>40.845070422535215</v>
      </c>
      <c r="J29" s="49">
        <f t="shared" si="13"/>
        <v>42.253521126760567</v>
      </c>
      <c r="K29" s="48">
        <f t="shared" si="12"/>
        <v>46.478873239436624</v>
      </c>
      <c r="L29" s="50">
        <v>18</v>
      </c>
      <c r="M29" s="51" t="s">
        <v>101</v>
      </c>
      <c r="N29" s="51">
        <v>16.600000000000001</v>
      </c>
      <c r="O29" s="52">
        <v>119</v>
      </c>
      <c r="P29" s="52">
        <v>118</v>
      </c>
      <c r="Q29" s="52">
        <v>3752558</v>
      </c>
      <c r="R29" s="53">
        <f t="shared" si="0"/>
        <v>4806</v>
      </c>
      <c r="S29" s="54">
        <f t="shared" si="5"/>
        <v>115.34399999999999</v>
      </c>
      <c r="T29" s="54">
        <f t="shared" si="6"/>
        <v>4.806</v>
      </c>
      <c r="U29" s="55">
        <v>1.3</v>
      </c>
      <c r="V29" s="55">
        <f t="shared" si="7"/>
        <v>1.3</v>
      </c>
      <c r="W29" s="174" t="s">
        <v>172</v>
      </c>
      <c r="X29" s="166">
        <v>0</v>
      </c>
      <c r="Y29" s="166">
        <v>0</v>
      </c>
      <c r="Z29" s="166">
        <v>1196</v>
      </c>
      <c r="AA29" s="166">
        <v>1185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30276264</v>
      </c>
      <c r="AH29" s="60">
        <f t="shared" si="8"/>
        <v>1400</v>
      </c>
      <c r="AI29" s="61">
        <f t="shared" si="9"/>
        <v>291.30253849354972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6650616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10</v>
      </c>
      <c r="E30" s="46">
        <f t="shared" si="2"/>
        <v>7.042253521126761</v>
      </c>
      <c r="F30" s="164">
        <v>63</v>
      </c>
      <c r="G30" s="46">
        <f t="shared" si="3"/>
        <v>44.366197183098592</v>
      </c>
      <c r="H30" s="48" t="s">
        <v>89</v>
      </c>
      <c r="I30" s="48">
        <f t="shared" si="4"/>
        <v>40.845070422535215</v>
      </c>
      <c r="J30" s="49">
        <f t="shared" si="13"/>
        <v>42.253521126760567</v>
      </c>
      <c r="K30" s="48">
        <f t="shared" si="12"/>
        <v>46.478873239436624</v>
      </c>
      <c r="L30" s="50">
        <v>18</v>
      </c>
      <c r="M30" s="51" t="s">
        <v>101</v>
      </c>
      <c r="N30" s="51">
        <v>16.600000000000001</v>
      </c>
      <c r="O30" s="52">
        <v>118</v>
      </c>
      <c r="P30" s="52">
        <v>114</v>
      </c>
      <c r="Q30" s="52">
        <v>3757302</v>
      </c>
      <c r="R30" s="53">
        <f t="shared" si="0"/>
        <v>4744</v>
      </c>
      <c r="S30" s="54">
        <f t="shared" si="5"/>
        <v>113.85599999999999</v>
      </c>
      <c r="T30" s="54">
        <f t="shared" si="6"/>
        <v>4.7439999999999998</v>
      </c>
      <c r="U30" s="55">
        <v>1.3</v>
      </c>
      <c r="V30" s="55">
        <f t="shared" si="7"/>
        <v>1.3</v>
      </c>
      <c r="W30" s="174" t="s">
        <v>172</v>
      </c>
      <c r="X30" s="166">
        <v>0</v>
      </c>
      <c r="Y30" s="166">
        <v>0</v>
      </c>
      <c r="Z30" s="166">
        <v>1196</v>
      </c>
      <c r="AA30" s="166">
        <v>1185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30277674</v>
      </c>
      <c r="AH30" s="60">
        <f t="shared" si="8"/>
        <v>1410</v>
      </c>
      <c r="AI30" s="61">
        <f t="shared" si="9"/>
        <v>297.21753794266442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6650616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11</v>
      </c>
      <c r="E31" s="46">
        <f>D31/1.42</f>
        <v>7.746478873239437</v>
      </c>
      <c r="F31" s="164">
        <v>64</v>
      </c>
      <c r="G31" s="46">
        <f t="shared" si="3"/>
        <v>45.070422535211272</v>
      </c>
      <c r="H31" s="48" t="s">
        <v>89</v>
      </c>
      <c r="I31" s="48">
        <f t="shared" si="4"/>
        <v>41.549295774647888</v>
      </c>
      <c r="J31" s="49">
        <f t="shared" si="13"/>
        <v>42.95774647887324</v>
      </c>
      <c r="K31" s="48">
        <f t="shared" si="12"/>
        <v>47.183098591549296</v>
      </c>
      <c r="L31" s="50">
        <v>18</v>
      </c>
      <c r="M31" s="51" t="s">
        <v>101</v>
      </c>
      <c r="N31" s="51">
        <v>16.100000000000001</v>
      </c>
      <c r="O31" s="52">
        <v>117</v>
      </c>
      <c r="P31" s="52">
        <v>113</v>
      </c>
      <c r="Q31" s="52">
        <v>3762113</v>
      </c>
      <c r="R31" s="53">
        <f t="shared" si="0"/>
        <v>4811</v>
      </c>
      <c r="S31" s="54">
        <f t="shared" si="5"/>
        <v>115.464</v>
      </c>
      <c r="T31" s="54">
        <f t="shared" si="6"/>
        <v>4.8109999999999999</v>
      </c>
      <c r="U31" s="55">
        <v>1.3</v>
      </c>
      <c r="V31" s="55">
        <f t="shared" si="7"/>
        <v>1.3</v>
      </c>
      <c r="W31" s="174" t="s">
        <v>172</v>
      </c>
      <c r="X31" s="166">
        <v>0</v>
      </c>
      <c r="Y31" s="166">
        <v>0</v>
      </c>
      <c r="Z31" s="166">
        <v>1196</v>
      </c>
      <c r="AA31" s="166">
        <v>1185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30279078</v>
      </c>
      <c r="AH31" s="60">
        <f t="shared" si="8"/>
        <v>1404</v>
      </c>
      <c r="AI31" s="61">
        <f t="shared" si="9"/>
        <v>291.83122012055708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6650616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14</v>
      </c>
      <c r="E32" s="46">
        <f t="shared" si="2"/>
        <v>9.8591549295774659</v>
      </c>
      <c r="F32" s="164">
        <v>68</v>
      </c>
      <c r="G32" s="46">
        <f t="shared" si="3"/>
        <v>47.887323943661976</v>
      </c>
      <c r="H32" s="48" t="s">
        <v>89</v>
      </c>
      <c r="I32" s="48">
        <f t="shared" si="4"/>
        <v>44.366197183098592</v>
      </c>
      <c r="J32" s="49">
        <f t="shared" si="13"/>
        <v>45.774647887323944</v>
      </c>
      <c r="K32" s="48">
        <f t="shared" si="12"/>
        <v>50</v>
      </c>
      <c r="L32" s="50">
        <v>14</v>
      </c>
      <c r="M32" s="51" t="s">
        <v>119</v>
      </c>
      <c r="N32" s="51">
        <v>12.6</v>
      </c>
      <c r="O32" s="52">
        <v>116</v>
      </c>
      <c r="P32" s="52">
        <v>109</v>
      </c>
      <c r="Q32" s="52">
        <v>3766841</v>
      </c>
      <c r="R32" s="53">
        <f t="shared" si="0"/>
        <v>4728</v>
      </c>
      <c r="S32" s="54">
        <f t="shared" si="5"/>
        <v>113.47199999999999</v>
      </c>
      <c r="T32" s="54">
        <f t="shared" si="6"/>
        <v>4.7279999999999998</v>
      </c>
      <c r="U32" s="55">
        <v>1.4</v>
      </c>
      <c r="V32" s="55">
        <f t="shared" si="7"/>
        <v>1.4</v>
      </c>
      <c r="W32" s="174" t="s">
        <v>172</v>
      </c>
      <c r="X32" s="166">
        <v>0</v>
      </c>
      <c r="Y32" s="166">
        <v>0</v>
      </c>
      <c r="Z32" s="166">
        <v>1196</v>
      </c>
      <c r="AA32" s="166">
        <v>1185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30280510</v>
      </c>
      <c r="AH32" s="60">
        <f t="shared" si="8"/>
        <v>1432</v>
      </c>
      <c r="AI32" s="61">
        <f t="shared" si="9"/>
        <v>302.87648054145518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6650616</v>
      </c>
      <c r="AQ32" s="166">
        <f t="shared" si="1"/>
        <v>0</v>
      </c>
      <c r="AR32" s="262">
        <v>0.89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10</v>
      </c>
      <c r="E33" s="46">
        <f t="shared" si="2"/>
        <v>7.042253521126761</v>
      </c>
      <c r="F33" s="164">
        <v>49</v>
      </c>
      <c r="G33" s="46">
        <f t="shared" si="3"/>
        <v>34.507042253521128</v>
      </c>
      <c r="H33" s="48" t="s">
        <v>89</v>
      </c>
      <c r="I33" s="48">
        <f t="shared" si="4"/>
        <v>29.577464788732396</v>
      </c>
      <c r="J33" s="49">
        <f t="shared" ref="J33:J34" si="14">(F33-5)/1.42</f>
        <v>30.985915492957748</v>
      </c>
      <c r="K33" s="48">
        <f t="shared" si="12"/>
        <v>35.211267605633807</v>
      </c>
      <c r="L33" s="50">
        <v>14</v>
      </c>
      <c r="M33" s="51" t="s">
        <v>119</v>
      </c>
      <c r="N33" s="51">
        <v>11.9</v>
      </c>
      <c r="O33" s="52">
        <v>115</v>
      </c>
      <c r="P33" s="52">
        <v>80</v>
      </c>
      <c r="Q33" s="52">
        <v>3769932</v>
      </c>
      <c r="R33" s="53">
        <f t="shared" si="0"/>
        <v>3091</v>
      </c>
      <c r="S33" s="54">
        <f t="shared" si="5"/>
        <v>74.183999999999997</v>
      </c>
      <c r="T33" s="54">
        <f t="shared" si="6"/>
        <v>3.0910000000000002</v>
      </c>
      <c r="U33" s="55">
        <v>2.5</v>
      </c>
      <c r="V33" s="55">
        <f t="shared" si="7"/>
        <v>2.5</v>
      </c>
      <c r="W33" s="174" t="s">
        <v>136</v>
      </c>
      <c r="X33" s="166">
        <v>0</v>
      </c>
      <c r="Y33" s="166">
        <v>0</v>
      </c>
      <c r="Z33" s="166">
        <v>1197</v>
      </c>
      <c r="AA33" s="166">
        <v>0</v>
      </c>
      <c r="AB33" s="166">
        <v>1199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30281484</v>
      </c>
      <c r="AH33" s="60">
        <f t="shared" si="8"/>
        <v>974</v>
      </c>
      <c r="AI33" s="61">
        <f t="shared" si="9"/>
        <v>315.10837916531864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6651831</v>
      </c>
      <c r="AQ33" s="166">
        <f t="shared" si="1"/>
        <v>1215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12</v>
      </c>
      <c r="E34" s="46">
        <f t="shared" si="2"/>
        <v>8.4507042253521139</v>
      </c>
      <c r="F34" s="164">
        <v>52</v>
      </c>
      <c r="G34" s="46">
        <f t="shared" si="3"/>
        <v>36.619718309859159</v>
      </c>
      <c r="H34" s="48" t="s">
        <v>89</v>
      </c>
      <c r="I34" s="48">
        <f t="shared" si="4"/>
        <v>31.690140845070424</v>
      </c>
      <c r="J34" s="49">
        <f t="shared" si="14"/>
        <v>33.098591549295776</v>
      </c>
      <c r="K34" s="48">
        <f t="shared" si="12"/>
        <v>37.323943661971832</v>
      </c>
      <c r="L34" s="50">
        <v>14</v>
      </c>
      <c r="M34" s="51" t="s">
        <v>119</v>
      </c>
      <c r="N34" s="76">
        <v>11.5</v>
      </c>
      <c r="O34" s="52">
        <v>115</v>
      </c>
      <c r="P34" s="52">
        <v>85</v>
      </c>
      <c r="Q34" s="52">
        <v>3773080</v>
      </c>
      <c r="R34" s="53">
        <f t="shared" si="0"/>
        <v>3148</v>
      </c>
      <c r="S34" s="54">
        <f t="shared" si="5"/>
        <v>75.552000000000007</v>
      </c>
      <c r="T34" s="54">
        <f t="shared" si="6"/>
        <v>3.1480000000000001</v>
      </c>
      <c r="U34" s="55">
        <v>3.8</v>
      </c>
      <c r="V34" s="55">
        <f t="shared" si="7"/>
        <v>3.8</v>
      </c>
      <c r="W34" s="174" t="s">
        <v>136</v>
      </c>
      <c r="X34" s="166">
        <v>0</v>
      </c>
      <c r="Y34" s="166">
        <v>0</v>
      </c>
      <c r="Z34" s="166">
        <v>1198</v>
      </c>
      <c r="AA34" s="166">
        <v>0</v>
      </c>
      <c r="AB34" s="166">
        <v>1199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30282468</v>
      </c>
      <c r="AH34" s="60">
        <f t="shared" si="8"/>
        <v>984</v>
      </c>
      <c r="AI34" s="61">
        <f t="shared" si="9"/>
        <v>312.57941550190594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6653046</v>
      </c>
      <c r="AQ34" s="166">
        <f t="shared" si="1"/>
        <v>1215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112.70833333333333</v>
      </c>
      <c r="Q35" s="84">
        <f>Q34-Q10</f>
        <v>111213</v>
      </c>
      <c r="R35" s="85">
        <f>SUM(R11:R34)</f>
        <v>111213</v>
      </c>
      <c r="S35" s="86">
        <f>AVERAGE(S11:S34)</f>
        <v>111.21300000000001</v>
      </c>
      <c r="T35" s="86">
        <f>SUM(T11:T34)</f>
        <v>111.21299999999999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29148</v>
      </c>
      <c r="AH35" s="92">
        <f>SUM(AH11:AH34)</f>
        <v>29148</v>
      </c>
      <c r="AI35" s="93">
        <f>$AH$35/$T35</f>
        <v>262.09166194599555</v>
      </c>
      <c r="AJ35" s="90"/>
      <c r="AK35" s="94"/>
      <c r="AL35" s="94"/>
      <c r="AM35" s="94"/>
      <c r="AN35" s="95"/>
      <c r="AO35" s="96"/>
      <c r="AP35" s="97">
        <f>AP34-AP10</f>
        <v>8089</v>
      </c>
      <c r="AQ35" s="98">
        <f>SUM(AQ11:AQ34)</f>
        <v>8089</v>
      </c>
      <c r="AR35" s="99">
        <f>AVERAGE(AR11:AR34)</f>
        <v>0.94166666666666654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269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93"/>
      <c r="D42" s="193"/>
      <c r="E42" s="177"/>
      <c r="F42" s="177"/>
      <c r="G42" s="177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83" t="s">
        <v>173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76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236"/>
      <c r="F45" s="236"/>
      <c r="G45" s="236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270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80" t="s">
        <v>273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80" t="s">
        <v>272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0" t="s">
        <v>271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76" t="s">
        <v>267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76" t="s">
        <v>148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83" t="s">
        <v>193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2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3" t="s">
        <v>274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4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85" t="s">
        <v>150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4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76" t="s">
        <v>152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4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3" t="s">
        <v>275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3" t="s">
        <v>276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76" t="s">
        <v>268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76" t="s">
        <v>153</v>
      </c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83" t="s">
        <v>200</v>
      </c>
      <c r="C60" s="177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80" t="s">
        <v>133</v>
      </c>
      <c r="C61" s="180"/>
      <c r="D61" s="177"/>
      <c r="E61" s="177"/>
      <c r="F61" s="177"/>
      <c r="G61" s="177"/>
      <c r="H61" s="177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80" t="s">
        <v>134</v>
      </c>
      <c r="C62" s="180"/>
      <c r="D62" s="177"/>
      <c r="E62" s="177"/>
      <c r="F62" s="177"/>
      <c r="G62" s="177"/>
      <c r="H62" s="177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80"/>
      <c r="C63" s="180"/>
      <c r="D63" s="177"/>
      <c r="E63" s="177"/>
      <c r="F63" s="177"/>
      <c r="G63" s="177"/>
      <c r="H63" s="177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80"/>
      <c r="C64" s="180"/>
      <c r="D64" s="177"/>
      <c r="E64" s="177"/>
      <c r="F64" s="177"/>
      <c r="G64" s="177"/>
      <c r="H64" s="177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8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8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2"/>
      <c r="U67" s="182"/>
      <c r="V67" s="182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2"/>
      <c r="U68" s="182"/>
      <c r="V68" s="182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84"/>
      <c r="V69" s="184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67"/>
      <c r="AW69" s="162"/>
      <c r="AX69" s="162"/>
      <c r="AY69" s="162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67"/>
      <c r="AW71" s="162"/>
      <c r="AX71" s="162"/>
      <c r="AY71" s="162"/>
    </row>
    <row r="72" spans="2:51" x14ac:dyDescent="0.35">
      <c r="B72" s="160"/>
      <c r="C72" s="173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7"/>
      <c r="AW72" s="162"/>
      <c r="AX72" s="162"/>
      <c r="AY72" s="162"/>
    </row>
    <row r="73" spans="2:51" x14ac:dyDescent="0.35">
      <c r="B73" s="160"/>
      <c r="C73" s="173"/>
      <c r="D73" s="125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7"/>
      <c r="AW73" s="162"/>
      <c r="AX73" s="162"/>
      <c r="AY73" s="162"/>
    </row>
    <row r="74" spans="2:51" x14ac:dyDescent="0.35">
      <c r="B74" s="160"/>
      <c r="C74" s="176"/>
      <c r="D74" s="125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31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67"/>
      <c r="AW74" s="162"/>
      <c r="AX74" s="162"/>
      <c r="AY74" s="162"/>
    </row>
    <row r="75" spans="2:51" x14ac:dyDescent="0.35">
      <c r="B75" s="160"/>
      <c r="C75" s="176"/>
      <c r="D75" s="177"/>
      <c r="E75" s="125"/>
      <c r="F75" s="177"/>
      <c r="G75" s="125"/>
      <c r="H75" s="125"/>
      <c r="I75" s="125"/>
      <c r="J75" s="178"/>
      <c r="K75" s="178"/>
      <c r="L75" s="178"/>
      <c r="M75" s="178"/>
      <c r="N75" s="178"/>
      <c r="O75" s="178"/>
      <c r="P75" s="178"/>
      <c r="Q75" s="178"/>
      <c r="R75" s="178"/>
      <c r="S75" s="131"/>
      <c r="T75" s="131"/>
      <c r="U75" s="131"/>
      <c r="V75" s="131"/>
      <c r="W75" s="131"/>
      <c r="X75" s="131"/>
      <c r="Y75" s="131"/>
      <c r="Z75" s="130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1"/>
      <c r="AL75" s="131"/>
      <c r="AM75" s="131"/>
      <c r="AN75" s="131"/>
      <c r="AO75" s="131"/>
      <c r="AP75" s="131"/>
      <c r="AQ75" s="131"/>
      <c r="AR75" s="131"/>
      <c r="AS75" s="131"/>
      <c r="AT75" s="131"/>
      <c r="AU75" s="131"/>
      <c r="AV75" s="167"/>
      <c r="AW75" s="162"/>
      <c r="AX75" s="162"/>
      <c r="AY75" s="162"/>
    </row>
    <row r="76" spans="2:51" x14ac:dyDescent="0.35">
      <c r="B76" s="160"/>
      <c r="C76" s="180"/>
      <c r="D76" s="177"/>
      <c r="E76" s="125"/>
      <c r="F76" s="125"/>
      <c r="G76" s="125"/>
      <c r="H76" s="125"/>
      <c r="I76" s="125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0"/>
      <c r="X76" s="130"/>
      <c r="Y76" s="130"/>
      <c r="Z76" s="168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  <c r="AL76" s="130"/>
      <c r="AM76" s="130"/>
      <c r="AN76" s="130"/>
      <c r="AO76" s="130"/>
      <c r="AP76" s="130"/>
      <c r="AQ76" s="130"/>
      <c r="AR76" s="130"/>
      <c r="AS76" s="130"/>
      <c r="AT76" s="130"/>
      <c r="AU76" s="130"/>
      <c r="AV76" s="167"/>
      <c r="AW76" s="162"/>
      <c r="AX76" s="162"/>
      <c r="AY76" s="162"/>
    </row>
    <row r="77" spans="2:51" x14ac:dyDescent="0.35">
      <c r="B77" s="160"/>
      <c r="C77" s="180"/>
      <c r="D77" s="177"/>
      <c r="E77" s="177"/>
      <c r="F77" s="125"/>
      <c r="G77" s="177"/>
      <c r="H77" s="177"/>
      <c r="I77" s="177"/>
      <c r="J77" s="131"/>
      <c r="K77" s="131"/>
      <c r="L77" s="131"/>
      <c r="M77" s="131"/>
      <c r="N77" s="131"/>
      <c r="O77" s="131"/>
      <c r="P77" s="131"/>
      <c r="Q77" s="131"/>
      <c r="R77" s="131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67"/>
      <c r="AW77" s="162"/>
      <c r="AX77" s="162"/>
      <c r="AY77" s="162"/>
    </row>
    <row r="78" spans="2:51" x14ac:dyDescent="0.35">
      <c r="B78" s="160"/>
      <c r="C78" s="131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67"/>
      <c r="AW78" s="162"/>
      <c r="AX78" s="162"/>
      <c r="AY78" s="162"/>
    </row>
    <row r="79" spans="2:51" x14ac:dyDescent="0.35">
      <c r="B79" s="160"/>
      <c r="C79" s="176"/>
      <c r="D79" s="131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67"/>
      <c r="AW79" s="162"/>
      <c r="AX79" s="162"/>
      <c r="AY79" s="162"/>
    </row>
    <row r="80" spans="2:51" x14ac:dyDescent="0.35">
      <c r="B80" s="127"/>
      <c r="C80" s="180"/>
      <c r="D80" s="131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67"/>
      <c r="AW80" s="162"/>
      <c r="AX80" s="162"/>
      <c r="AY80" s="162"/>
    </row>
    <row r="81" spans="2:51" x14ac:dyDescent="0.35">
      <c r="B81" s="127"/>
      <c r="C81" s="176"/>
      <c r="D81" s="177"/>
      <c r="E81" s="131"/>
      <c r="F81" s="177"/>
      <c r="G81" s="131"/>
      <c r="H81" s="131"/>
      <c r="I81" s="131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67"/>
      <c r="AW81" s="162"/>
      <c r="AX81" s="162"/>
      <c r="AY81" s="162"/>
    </row>
    <row r="82" spans="2:51" x14ac:dyDescent="0.35">
      <c r="B82" s="127"/>
      <c r="C82" s="183"/>
      <c r="D82" s="177"/>
      <c r="E82" s="131"/>
      <c r="F82" s="131"/>
      <c r="G82" s="131"/>
      <c r="H82" s="131"/>
      <c r="I82" s="131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U82" s="162"/>
      <c r="AV82" s="167"/>
      <c r="AW82" s="162"/>
      <c r="AX82" s="162"/>
      <c r="AY82" s="162"/>
    </row>
    <row r="83" spans="2:51" x14ac:dyDescent="0.35">
      <c r="B83" s="127"/>
      <c r="C83" s="183"/>
      <c r="D83" s="177"/>
      <c r="E83" s="177"/>
      <c r="F83" s="131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V83" s="167"/>
      <c r="AW83" s="162"/>
      <c r="AX83" s="162"/>
      <c r="AY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U84" s="162"/>
      <c r="AV84" s="167"/>
      <c r="AW84" s="162"/>
      <c r="AX84" s="162"/>
      <c r="AY84" s="162"/>
    </row>
    <row r="85" spans="2:51" x14ac:dyDescent="0.35">
      <c r="B85" s="131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U85" s="162"/>
      <c r="AW85" s="162"/>
      <c r="AX85" s="162"/>
      <c r="AY85" s="162"/>
    </row>
    <row r="86" spans="2:51" x14ac:dyDescent="0.35">
      <c r="B86" s="131"/>
      <c r="C86" s="180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U86" s="162"/>
      <c r="AW86" s="162"/>
      <c r="AX86" s="162"/>
      <c r="AY86" s="162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U87" s="162"/>
      <c r="AW87" s="162"/>
      <c r="AX87" s="162"/>
      <c r="AY87" s="162"/>
    </row>
    <row r="88" spans="2:51" x14ac:dyDescent="0.35">
      <c r="B88" s="127"/>
      <c r="C88" s="131"/>
      <c r="D88" s="177"/>
      <c r="E88" s="177"/>
      <c r="F88" s="177"/>
      <c r="G88" s="177"/>
      <c r="H88" s="177"/>
      <c r="I88" s="177"/>
      <c r="J88" s="181"/>
      <c r="K88" s="178"/>
      <c r="L88" s="178"/>
      <c r="M88" s="178"/>
      <c r="N88" s="178"/>
      <c r="O88" s="178"/>
      <c r="P88" s="178"/>
      <c r="Q88" s="178"/>
      <c r="R88" s="178"/>
      <c r="S88" s="178"/>
      <c r="T88" s="184"/>
      <c r="U88" s="128"/>
      <c r="V88" s="128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U88" s="162"/>
      <c r="AW88" s="162"/>
      <c r="AX88" s="162"/>
      <c r="AY88" s="162"/>
    </row>
    <row r="89" spans="2:51" x14ac:dyDescent="0.35">
      <c r="B89" s="127"/>
      <c r="C89" s="180"/>
      <c r="D89" s="177"/>
      <c r="E89" s="177"/>
      <c r="F89" s="177"/>
      <c r="G89" s="177"/>
      <c r="H89" s="177"/>
      <c r="I89" s="177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84"/>
      <c r="U89" s="128"/>
      <c r="V89" s="128"/>
      <c r="W89" s="168"/>
      <c r="X89" s="168"/>
      <c r="Y89" s="168"/>
      <c r="Z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U89" s="162"/>
      <c r="AW89" s="162"/>
      <c r="AX89" s="162"/>
      <c r="AY89" s="162"/>
    </row>
    <row r="90" spans="2:51" x14ac:dyDescent="0.35">
      <c r="B90" s="127"/>
      <c r="C90" s="180"/>
      <c r="D90" s="177"/>
      <c r="E90" s="177"/>
      <c r="F90" s="177"/>
      <c r="G90" s="177"/>
      <c r="H90" s="177"/>
      <c r="I90" s="177"/>
      <c r="J90" s="178"/>
      <c r="K90" s="178"/>
      <c r="L90" s="178"/>
      <c r="M90" s="178"/>
      <c r="N90" s="178"/>
      <c r="O90" s="178"/>
      <c r="P90" s="178"/>
      <c r="Q90" s="178"/>
      <c r="R90" s="178"/>
      <c r="S90" s="182"/>
      <c r="T90" s="133"/>
      <c r="U90" s="133"/>
      <c r="V90" s="134"/>
      <c r="W90" s="168"/>
      <c r="X90" s="168"/>
      <c r="Y90" s="168"/>
      <c r="Z90" s="168"/>
      <c r="AA90" s="168"/>
      <c r="AB90" s="168"/>
      <c r="AC90" s="168"/>
      <c r="AD90" s="168"/>
      <c r="AE90" s="168"/>
      <c r="AM90" s="170"/>
      <c r="AN90" s="170"/>
      <c r="AO90" s="170"/>
      <c r="AP90" s="170"/>
      <c r="AQ90" s="170"/>
      <c r="AR90" s="170"/>
      <c r="AS90" s="171"/>
      <c r="AU90" s="162"/>
      <c r="AV90" s="131"/>
      <c r="AW90" s="162"/>
      <c r="AX90" s="162"/>
      <c r="AY90" s="162"/>
    </row>
    <row r="91" spans="2:51" x14ac:dyDescent="0.35">
      <c r="B91" s="127"/>
      <c r="C91" s="173"/>
      <c r="D91" s="180"/>
      <c r="E91" s="177"/>
      <c r="F91" s="177"/>
      <c r="G91" s="177"/>
      <c r="H91" s="177"/>
      <c r="I91" s="177"/>
      <c r="J91" s="181"/>
      <c r="K91" s="181"/>
      <c r="L91" s="178"/>
      <c r="M91" s="178"/>
      <c r="N91" s="178"/>
      <c r="O91" s="178"/>
      <c r="P91" s="178"/>
      <c r="Q91" s="178"/>
      <c r="R91" s="181"/>
      <c r="S91" s="182"/>
      <c r="T91" s="133"/>
      <c r="U91" s="133"/>
      <c r="V91" s="134"/>
      <c r="W91" s="168"/>
      <c r="X91" s="168"/>
      <c r="Y91" s="168"/>
      <c r="AA91" s="168"/>
      <c r="AB91" s="168"/>
      <c r="AC91" s="168"/>
      <c r="AD91" s="168"/>
      <c r="AE91" s="168"/>
      <c r="AM91" s="170"/>
      <c r="AN91" s="170"/>
      <c r="AO91" s="170"/>
      <c r="AP91" s="170"/>
      <c r="AQ91" s="170"/>
      <c r="AR91" s="170"/>
      <c r="AS91" s="171"/>
      <c r="AT91" s="162"/>
      <c r="AU91" s="162"/>
      <c r="AV91" s="130"/>
      <c r="AW91" s="162"/>
      <c r="AX91" s="162"/>
      <c r="AY91" s="162"/>
    </row>
    <row r="92" spans="2:51" x14ac:dyDescent="0.35">
      <c r="B92" s="127"/>
      <c r="C92" s="173"/>
      <c r="D92" s="177"/>
      <c r="E92" s="177"/>
      <c r="F92" s="177"/>
      <c r="G92" s="177"/>
      <c r="H92" s="177"/>
      <c r="I92" s="177"/>
      <c r="J92" s="181"/>
      <c r="K92" s="181"/>
      <c r="L92" s="178"/>
      <c r="M92" s="178"/>
      <c r="N92" s="178"/>
      <c r="O92" s="178"/>
      <c r="P92" s="178"/>
      <c r="Q92" s="178"/>
      <c r="R92" s="181"/>
      <c r="AS92" s="171"/>
      <c r="AT92" s="162"/>
      <c r="AU92" s="162"/>
      <c r="AW92" s="162"/>
      <c r="AX92" s="162"/>
      <c r="AY92" s="162"/>
    </row>
    <row r="93" spans="2:51" x14ac:dyDescent="0.35">
      <c r="B93" s="127"/>
      <c r="C93" s="173"/>
      <c r="D93" s="177"/>
      <c r="E93" s="180"/>
      <c r="F93" s="177"/>
      <c r="G93" s="180"/>
      <c r="H93" s="180"/>
      <c r="I93" s="180"/>
      <c r="AS93" s="171"/>
      <c r="AT93" s="162"/>
      <c r="AU93" s="162"/>
      <c r="AW93" s="162"/>
      <c r="AX93" s="162"/>
      <c r="AY93" s="162"/>
    </row>
    <row r="94" spans="2:51" x14ac:dyDescent="0.35">
      <c r="B94" s="127"/>
      <c r="C94" s="173"/>
      <c r="D94" s="180"/>
      <c r="E94" s="177"/>
      <c r="F94" s="180"/>
      <c r="G94" s="177"/>
      <c r="H94" s="177"/>
      <c r="I94" s="177"/>
      <c r="AS94" s="171"/>
      <c r="AT94" s="162"/>
      <c r="AU94" s="162"/>
      <c r="AW94" s="162"/>
      <c r="AX94" s="162"/>
      <c r="AY94" s="162"/>
    </row>
    <row r="95" spans="2:51" x14ac:dyDescent="0.35">
      <c r="B95" s="127"/>
      <c r="D95" s="180"/>
      <c r="E95" s="177"/>
      <c r="F95" s="177"/>
      <c r="G95" s="177"/>
      <c r="H95" s="177"/>
      <c r="I95" s="177"/>
      <c r="AS95" s="171"/>
      <c r="AT95" s="162"/>
      <c r="AU95" s="162"/>
      <c r="AW95" s="162"/>
      <c r="AX95" s="162"/>
      <c r="AY95" s="162"/>
    </row>
    <row r="96" spans="2:51" x14ac:dyDescent="0.35">
      <c r="B96" s="127"/>
      <c r="E96" s="180"/>
      <c r="F96" s="177"/>
      <c r="G96" s="180"/>
      <c r="H96" s="180"/>
      <c r="I96" s="180"/>
      <c r="AS96" s="171"/>
      <c r="AT96" s="162"/>
      <c r="AU96" s="162"/>
      <c r="AW96" s="162"/>
      <c r="AX96" s="162"/>
      <c r="AY96" s="162"/>
    </row>
    <row r="97" spans="2:51" x14ac:dyDescent="0.35">
      <c r="B97" s="127"/>
      <c r="E97" s="180"/>
      <c r="F97" s="180"/>
      <c r="G97" s="180"/>
      <c r="H97" s="180"/>
      <c r="I97" s="180"/>
      <c r="AS97" s="171"/>
      <c r="AT97" s="162"/>
      <c r="AU97" s="162"/>
      <c r="AV97" s="162"/>
      <c r="AW97" s="162"/>
      <c r="AX97" s="162"/>
      <c r="AY97" s="162"/>
    </row>
    <row r="98" spans="2:51" x14ac:dyDescent="0.35">
      <c r="B98" s="127"/>
      <c r="F98" s="180"/>
      <c r="AS98" s="171"/>
      <c r="AT98" s="162"/>
      <c r="AU98" s="162"/>
      <c r="AV98" s="162"/>
      <c r="AW98" s="162"/>
      <c r="AX98" s="162"/>
      <c r="AY98" s="162"/>
    </row>
    <row r="99" spans="2:51" x14ac:dyDescent="0.35">
      <c r="B99" s="127"/>
      <c r="AS99" s="171"/>
      <c r="AT99" s="162"/>
      <c r="AU99" s="162"/>
      <c r="AV99" s="162"/>
      <c r="AW99" s="162"/>
      <c r="AX99" s="162"/>
      <c r="AY99" s="162"/>
    </row>
    <row r="100" spans="2:51" x14ac:dyDescent="0.35">
      <c r="B100" s="127"/>
      <c r="AS100" s="171"/>
      <c r="AT100" s="162"/>
      <c r="AU100" s="162"/>
      <c r="AV100" s="162"/>
      <c r="AW100" s="162"/>
      <c r="AX100" s="162"/>
      <c r="AY100" s="162"/>
    </row>
    <row r="101" spans="2:51" x14ac:dyDescent="0.35">
      <c r="B101" s="127"/>
      <c r="AS101" s="171"/>
      <c r="AT101" s="162"/>
      <c r="AU101" s="162"/>
      <c r="AV101" s="162"/>
      <c r="AW101" s="162"/>
      <c r="AX101" s="162"/>
      <c r="AY101" s="162"/>
    </row>
    <row r="102" spans="2:51" x14ac:dyDescent="0.35">
      <c r="AS102" s="171"/>
      <c r="AT102" s="162"/>
      <c r="AU102" s="162"/>
      <c r="AV102" s="162"/>
      <c r="AW102" s="162"/>
      <c r="AX102" s="162"/>
      <c r="AY102" s="162"/>
    </row>
    <row r="103" spans="2:51" x14ac:dyDescent="0.35">
      <c r="AV103" s="162"/>
      <c r="AW103" s="162"/>
      <c r="AX103" s="162"/>
      <c r="AY103" s="162"/>
    </row>
    <row r="104" spans="2:51" x14ac:dyDescent="0.35">
      <c r="AV104" s="162"/>
      <c r="AW104" s="162"/>
      <c r="AX104" s="162"/>
      <c r="AY104" s="162"/>
    </row>
    <row r="105" spans="2:51" x14ac:dyDescent="0.35">
      <c r="AV105" s="162"/>
      <c r="AW105" s="162"/>
      <c r="AX105" s="162"/>
      <c r="AY105" s="162"/>
    </row>
    <row r="106" spans="2:51" x14ac:dyDescent="0.35">
      <c r="AV106" s="162"/>
      <c r="AW106" s="162"/>
      <c r="AX106" s="162"/>
      <c r="AY106" s="162"/>
    </row>
    <row r="107" spans="2:51" x14ac:dyDescent="0.35">
      <c r="AV107" s="162"/>
      <c r="AW107" s="162"/>
      <c r="AX107" s="162"/>
      <c r="AY107" s="162"/>
    </row>
    <row r="108" spans="2:51" x14ac:dyDescent="0.35">
      <c r="AV108" s="162"/>
      <c r="AW108" s="162"/>
      <c r="AX108" s="162"/>
      <c r="AY108" s="162"/>
    </row>
    <row r="109" spans="2:51" x14ac:dyDescent="0.35">
      <c r="AV109" s="162"/>
      <c r="AW109" s="162"/>
      <c r="AX109" s="162"/>
      <c r="AY109" s="162"/>
    </row>
    <row r="110" spans="2:51" x14ac:dyDescent="0.35">
      <c r="AV110" s="162"/>
      <c r="AW110" s="162"/>
      <c r="AX110" s="162"/>
      <c r="AY110" s="162"/>
    </row>
    <row r="111" spans="2:51" x14ac:dyDescent="0.35">
      <c r="AV111" s="162"/>
      <c r="AW111" s="162"/>
      <c r="AX111" s="162"/>
      <c r="AY111" s="162"/>
    </row>
    <row r="112" spans="2:51" x14ac:dyDescent="0.35">
      <c r="AV112" s="162"/>
      <c r="AW112" s="162"/>
      <c r="AX112" s="162"/>
      <c r="AY112" s="162"/>
    </row>
    <row r="113" spans="45:51" x14ac:dyDescent="0.35">
      <c r="AY113" s="162"/>
    </row>
    <row r="114" spans="45:51" x14ac:dyDescent="0.35">
      <c r="AY114" s="162"/>
    </row>
    <row r="115" spans="45:51" x14ac:dyDescent="0.35">
      <c r="AY115" s="162"/>
    </row>
    <row r="116" spans="45:51" x14ac:dyDescent="0.35">
      <c r="AS116" s="163"/>
      <c r="AT116" s="162"/>
      <c r="AU116" s="162"/>
      <c r="AV116" s="162"/>
      <c r="AW116" s="162"/>
      <c r="AX116" s="162"/>
      <c r="AY116" s="162"/>
    </row>
    <row r="117" spans="45:51" x14ac:dyDescent="0.35">
      <c r="AY117" s="162"/>
    </row>
    <row r="131" spans="45:51" x14ac:dyDescent="0.35">
      <c r="AS131" s="162"/>
      <c r="AT131" s="162"/>
      <c r="AU131" s="162"/>
      <c r="AV131" s="162"/>
      <c r="AW131" s="162"/>
      <c r="AX131" s="162"/>
      <c r="AY131" s="162"/>
    </row>
  </sheetData>
  <protectedRanges>
    <protectedRange sqref="B97:B101 N88:R90 C91:C94 J88:J89 J91:R92 S90:S91 S87:T89 D91:D92 D94:D95 F97:F98 F94:F95 E96:E97 E93:E94 G93:I94 G96:I97" name="Range2_6_1_1"/>
    <protectedRange sqref="K88:M89 J90:M90 E95 F96 G95:I95" name="Range2_2_2_1_1"/>
    <protectedRange sqref="D93" name="Range2_1_1_1_1_2_1_1"/>
    <protectedRange sqref="N75:R75 N78:R87 B87:B96 B67:B84 S77:T86 S66:T74 T46:T49 T59:T65 T40:T43" name="Range2_12_5_1_1"/>
    <protectedRange sqref="N10 L10 L6 D6 D8 AD8 AF8 O8:U8 AJ8:AR8 AF10 AR11:AR34 L24:N31 E23:E34 G23:G34 N32:N34 N12:N23 E11:G22 N11:AG11 O12:AG34" name="Range1_16_3_1_1"/>
    <protectedRange sqref="I80 I83:I92 J78:M87 J75:M75 E88:E92 G88:H92 F89:F93" name="Range2_2_12_2_1_1"/>
    <protectedRange sqref="C88" name="Range2_2_1_10_3_1_1"/>
    <protectedRange sqref="L16:M23" name="Range1_1_1_1_10_1_1_1"/>
    <protectedRange sqref="L32:M34" name="Range1_1_10_1_1_1"/>
    <protectedRange sqref="D86:D90" name="Range2_1_1_1_1_11_2_1_1"/>
    <protectedRange sqref="K11:L15 K16:K34 I11:I15 I16:J24 I25:I34 J25" name="Range1_1_2_1_10_2_1_1"/>
    <protectedRange sqref="M11:M15" name="Range1_2_1_2_1_10_1_1_1"/>
    <protectedRange sqref="G80:H80 G83:H87 E80 E83:E87 F84:F88 F81" name="Range2_2_2_9_2_1_1"/>
    <protectedRange sqref="D78 D81:D85" name="Range2_1_1_1_1_1_9_2_1_1"/>
    <protectedRange sqref="Q10" name="Range1_17_1_1_1"/>
    <protectedRange sqref="AG10" name="Range1_18_1_1_1"/>
    <protectedRange sqref="C90 C81 C79" name="Range2_4_1_1_1"/>
    <protectedRange sqref="AS16:AS34" name="Range1_1_1_1"/>
    <protectedRange sqref="P3:U5" name="Range1_16_1_1_1_1"/>
    <protectedRange sqref="C89 C82:C87 C77 C80" name="Range2_1_3_1_1"/>
    <protectedRange sqref="H11:H34" name="Range1_1_1_1_1_1_1"/>
    <protectedRange sqref="B85:B86 J76:R77 D79:D80 F82:F83 Z74:Z75 S75:Y76 AA75:AU76 E81:E82 G81:I82" name="Range2_2_1_10_1_1_1_2"/>
    <protectedRange sqref="C78" name="Range2_2_1_10_2_1_1_1"/>
    <protectedRange sqref="N67:R74 G77:H77 D75 F78 E77" name="Range2_12_1_6_1_1"/>
    <protectedRange sqref="D69:D71 I71:I74 I77:I79 J67:M74 G78:H79 G71:H73 E78:E79 F79:F80 F72:F74 E71:E73" name="Range2_2_12_1_7_1_1"/>
    <protectedRange sqref="D76:D77" name="Range2_1_1_1_1_11_1_2_1_1"/>
    <protectedRange sqref="E74 G74:H74 F75" name="Range2_2_2_9_1_1_1_1"/>
    <protectedRange sqref="D72" name="Range2_1_1_1_1_1_9_1_1_1_1"/>
    <protectedRange sqref="C76 C71 C68 C65" name="Range2_1_1_2_1_1"/>
    <protectedRange sqref="C69 C66" name="Range2_1_4_1_1_1"/>
    <protectedRange sqref="C75" name="Range2_1_2_2_1_1"/>
    <protectedRange sqref="C74" name="Range2_3_2_1_1"/>
    <protectedRange sqref="D64:D68 F67:F71 E66:E70 G67:I70" name="Range2_2_12_1_1_1_1_1"/>
    <protectedRange sqref="C70 C67 C64" name="Range2_1_4_2_1_1_1"/>
    <protectedRange sqref="C72:C73" name="Range2_5_1_1_1"/>
    <protectedRange sqref="E75:E76 F76:F77 G75:I76" name="Range2_2_1_1_1_1"/>
    <protectedRange sqref="D73:D74" name="Range2_1_1_1_1_1_1_1_1"/>
    <protectedRange sqref="AS11:AS15" name="Range1_4_1_1_1_1"/>
    <protectedRange sqref="J11:J15 J26:J34" name="Range1_1_2_1_10_1_1_1_1"/>
    <protectedRange sqref="AV90:AV91" name="Range2_2_1_10_1_1_1_1_1"/>
    <protectedRange sqref="T44:T45" name="Range2_12_5_1_1_4"/>
    <protectedRange sqref="T56:T58 T50" name="Range2_12_5_1_1_2"/>
    <protectedRange sqref="I66" name="Range2_2_12_1_7_1_1_5"/>
    <protectedRange sqref="N66:R66" name="Range2_12_1_1_1_1_1_2"/>
    <protectedRange sqref="J66:M66" name="Range2_2_12_1_1_1_1_1_2"/>
    <protectedRange sqref="F66:H66" name="Range2_2_12_1_2_2_1_1_2"/>
    <protectedRange sqref="B40:B42 S40:S43" name="Range2_12_5_1_1_1"/>
    <protectedRange sqref="N40:R43" name="Range2_12_1_6_1_1_1"/>
    <protectedRange sqref="C42 E40:M43" name="Range2_2_12_1_7_1_1_1"/>
    <protectedRange sqref="D41:D42 C40:D40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B43:B45" name="Range2_12_5_1_1_1_2_2_1"/>
    <protectedRange sqref="B46:B49" name="Range2_12_5_1_1_1_3_1_1"/>
    <protectedRange sqref="S44:S45" name="Range2_12_5_1_1_4_1"/>
    <protectedRange sqref="N44:R44" name="Range2_12_1_6_1_1_2_1"/>
    <protectedRange sqref="K44:M44" name="Range2_2_12_1_7_1_1_2_1"/>
    <protectedRange sqref="Q45:R45" name="Range2_12_1_5_1_1_1_1_1"/>
    <protectedRange sqref="N45:P45" name="Range2_12_1_2_2_1_1_1_1_1"/>
    <protectedRange sqref="K45:M45" name="Range2_2_12_1_4_2_1_1_1_1_1"/>
    <protectedRange sqref="G45:H45" name="Range2_2_12_1_3_1_1_1_1_1_4_1_1"/>
    <protectedRange sqref="I44:J44 E45:F45" name="Range2_2_12_1_7_1_1_3_1_1"/>
    <protectedRange sqref="H44 I45:J45" name="Range2_2_12_1_4_2_1_1_1_2_1_1"/>
    <protectedRange sqref="C43:D43 E44:G44" name="Range2_2_12_1_3_1_1_1_1_1_1_1_1"/>
    <protectedRange sqref="S46:S50" name="Range2_12_5_1_1_2_3_1"/>
    <protectedRange sqref="Q46:R49" name="Range2_12_1_6_1_1_1_1_2_1"/>
    <protectedRange sqref="N46:P49" name="Range2_12_1_2_3_1_1_1_1_2_1"/>
    <protectedRange sqref="I46:M49" name="Range2_2_12_1_4_3_1_1_1_1_2_1"/>
    <protectedRange sqref="D44 E46:H49" name="Range2_2_12_1_3_1_2_1_1_1_1_2_1"/>
    <protectedRange sqref="Q50:R50" name="Range2_12_1_6_1_1_1_2_2_1"/>
    <protectedRange sqref="N50:P50" name="Range2_12_1_2_3_1_1_1_2_2_1"/>
    <protectedRange sqref="J50:M50" name="Range2_2_12_1_4_3_1_1_1_3_2_1"/>
    <protectedRange sqref="E50 D45" name="Range2_2_12_1_3_1_2_1_1_1_2_1_2_1"/>
    <protectedRange sqref="I50" name="Range2_2_12_1_4_2_1_1_1_4_1_2_1_1_1"/>
    <protectedRange sqref="F50:H50" name="Range2_2_12_1_3_1_1_1_1_1_4_1_2_1_2_1"/>
    <protectedRange sqref="S56:S58" name="Range2_12_5_1_1_5_1"/>
    <protectedRange sqref="T53:T55" name="Range2_12_5_1_1_3"/>
    <protectedRange sqref="T51:T52" name="Range2_12_5_1_1_4_2"/>
    <protectedRange sqref="S51:S52" name="Range2_12_5_1_1_2_3"/>
    <protectedRange sqref="Q51:R52" name="Range2_12_1_6_1_1_1_2_2"/>
    <protectedRange sqref="N51:P52" name="Range2_12_1_2_3_1_1_1_2_2"/>
    <protectedRange sqref="J51:M52" name="Range2_2_12_1_4_3_1_1_1_3_2"/>
    <protectedRange sqref="D46:D50 E51:E52" name="Range2_2_12_1_3_1_2_1_1_1_2_1_2"/>
    <protectedRange sqref="I51:I52" name="Range2_2_12_1_4_2_1_1_1_4_1_2_1_1"/>
    <protectedRange sqref="F51:H52" name="Range2_2_12_1_3_1_1_1_1_1_4_1_2_1_2"/>
    <protectedRange sqref="S53:S55" name="Range2_12_4_1_1_1_4"/>
    <protectedRange sqref="Q53:R54" name="Range2_12_1_6_1_1_1_2_3"/>
    <protectedRange sqref="N53:P54" name="Range2_12_1_2_3_1_1_1_2_3"/>
    <protectedRange sqref="J53:M54" name="Range2_2_12_1_4_3_1_1_1_3_3"/>
    <protectedRange sqref="S65" name="Range2_12_5_1_1_5"/>
    <protectedRange sqref="S60:S64" name="Range2_12_2_1_1_1_2"/>
    <protectedRange sqref="S59" name="Range2_12_5_1_1_5_2"/>
    <protectedRange sqref="N65:R65" name="Range2_12_1_1_1_1_1_1_2_1"/>
    <protectedRange sqref="J65:M65" name="Range2_2_12_1_1_1_1_1_1_2_1"/>
    <protectedRange sqref="B66" name="Range2_12_5_1_1_2_2_1_3_1_2_1"/>
    <protectedRange sqref="N62:R64" name="Range2_12_1_1_1_1_1_1_1_1_1"/>
    <protectedRange sqref="J62:M64" name="Range2_2_12_1_1_1_1_1_1_1_1_1"/>
    <protectedRange sqref="N61:R61" name="Range2_12_1_6_1_1_4_1_1_1_1"/>
    <protectedRange sqref="J61:M61" name="Range2_2_12_1_7_1_1_6_1_1_1_1"/>
    <protectedRange sqref="D51 E53" name="Range2_2_12_1_3_1_2_1_1_1_2_1_2_2"/>
    <protectedRange sqref="I53" name="Range2_2_12_1_4_2_1_1_1_4_1_2_1_1_2"/>
    <protectedRange sqref="F53:H53" name="Range2_2_12_1_3_1_1_1_1_1_4_1_2_1_2_2"/>
    <protectedRange sqref="I54" name="Range2_2_12_1_4_3_1_1_1_2_1_2_1"/>
    <protectedRange sqref="D52:D54 G54:H54 E54" name="Range2_2_12_1_3_1_2_1_1_1_2_1_3_1"/>
    <protectedRange sqref="F54" name="Range2_2_12_1_3_1_2_1_1_1_1_1_2_1"/>
    <protectedRange sqref="C63" name="Range2_1_1_1_2_1_1_1_2_1_1"/>
    <protectedRange sqref="D63 E65" name="Range2_2_12_1_2_1_1_1_1_1_2_1_1"/>
    <protectedRange sqref="I65" name="Range2_2_12_1_7_1_1_1_1_1_1_1"/>
    <protectedRange sqref="G65:H65" name="Range2_2_12_1_2_2_1_1_1_1_1_1_1"/>
    <protectedRange sqref="C61:C62" name="Range2_1_1_1_2_1_1_1_1_1_1_1"/>
    <protectedRange sqref="F65 D61:D62 E62:E64" name="Range2_2_12_1_2_1_1_1_1_1_1_1_1_1"/>
    <protectedRange sqref="I62:I64" name="Range2_2_12_1_7_1_1_5_1_1_1_1_1_1"/>
    <protectedRange sqref="G62:H64" name="Range2_2_12_1_3_3_1_1_1_1_1_1_1_1_1"/>
    <protectedRange sqref="I61" name="Range2_2_12_1_4_3_1_1_1_5_1_1_1_1_1"/>
    <protectedRange sqref="G61:H61 F62:F64 E61" name="Range2_2_12_1_3_1_2_1_1_1_2_1_1_1_1_1"/>
    <protectedRange sqref="F61" name="Range2_2_12_1_3_1_2_1_1_1_3_1_1_1_1_1_1"/>
    <protectedRange sqref="B52" name="Range2_12_5_1_1_1_2_1_1_1_1_1"/>
    <protectedRange sqref="B53" name="Range2_12_5_1_1_2_2_2_1_1_1_1"/>
    <protectedRange sqref="B54" name="Range2_12_5_1_1_2_2_1_2_1_1_1_1"/>
    <protectedRange sqref="B63:B65" name="Range2_12_5_1_1_2_2_1_3_1_1_1_1_1_1"/>
    <protectedRange sqref="N56:R56" name="Range2_12_1_6_1_1_4_1_1_2"/>
    <protectedRange sqref="J56:M56" name="Range2_2_12_1_7_1_1_6_1_1_2"/>
    <protectedRange sqref="Q55:R55" name="Range2_12_1_6_1_1_1_2_3_2"/>
    <protectedRange sqref="N55:P55" name="Range2_12_1_2_3_1_1_1_2_3_2"/>
    <protectedRange sqref="J55:M55" name="Range2_2_12_1_4_3_1_1_1_3_3_2"/>
    <protectedRange sqref="I55:I56" name="Range2_2_12_1_4_3_1_1_1_2_1_2_1_2"/>
    <protectedRange sqref="D55:E56 G55:H56" name="Range2_2_12_1_3_1_2_1_1_1_2_1_3_1_2"/>
    <protectedRange sqref="F55:F56" name="Range2_2_12_1_3_1_2_1_1_1_1_1_2_1_2"/>
    <protectedRange sqref="N60:R60" name="Range2_12_1_6_1_1_4_1_1_1_1_2_1"/>
    <protectedRange sqref="J60:M60" name="Range2_2_12_1_7_1_1_6_1_1_1_1_2_1"/>
    <protectedRange sqref="I60" name="Range2_2_12_1_4_3_1_1_1_5_1_1_1_1_3_1"/>
    <protectedRange sqref="D60:E60 G60:H60" name="Range2_2_12_1_3_1_2_1_1_1_2_1_1_1_1_3_1"/>
    <protectedRange sqref="Q59:R59" name="Range2_12_1_4_1_1_1_1_1_1_1_1_1_1"/>
    <protectedRange sqref="N59:P59" name="Range2_12_1_2_1_1_1_1_1_1_1_1_1_1_1"/>
    <protectedRange sqref="J59:M59" name="Range2_2_12_1_4_1_1_1_1_1_1_1_1_1_1_1"/>
    <protectedRange sqref="B60" name="Range2_12_5_1_1_2_1_4_1_1_1_2_1"/>
    <protectedRange sqref="Q57:R58" name="Range2_12_1_6_1_1_1_2_3_1_1_3_2_1"/>
    <protectedRange sqref="N57:P58" name="Range2_12_1_2_3_1_1_1_2_3_1_1_3_2_1"/>
    <protectedRange sqref="I59 J57:M58" name="Range2_2_12_1_4_3_1_1_1_3_3_1_1_3_2_1"/>
    <protectedRange sqref="D59:E59 G59:H59 F60" name="Range2_2_12_1_3_1_2_1_1_1_3_1_1_1_1_1_3_1"/>
    <protectedRange sqref="B59 B61:B62 B56:B57" name="Range2_12_5_1_1_2_2_1_3_1_1_1_1_2_1"/>
    <protectedRange sqref="I58" name="Range2_2_12_1_7_1_1_5_2_1_1_1_1_1_3_1"/>
    <protectedRange sqref="D58:E58 G58:H58 F59" name="Range2_2_12_1_3_3_1_1_1_2_1_1_1_1_1_3_1"/>
    <protectedRange sqref="I57" name="Range2_2_12_1_4_3_1_1_1_2_1_2_1_1_3_1_1"/>
    <protectedRange sqref="G57:H57 F57:F58" name="Range2_2_12_1_3_1_2_1_1_1_2_1_3_1_1_3_3_1"/>
    <protectedRange sqref="D57:E57" name="Range2_2_12_1_3_1_1_1_1_1_4_1_2_1_3_1_1_1_1_1"/>
    <protectedRange sqref="B58" name="Range2_12_5_1_1_2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96" priority="9" operator="containsText" text="N/A">
      <formula>NOT(ISERROR(SEARCH("N/A",X11)))</formula>
    </cfRule>
    <cfRule type="cellIs" dxfId="295" priority="27" operator="equal">
      <formula>0</formula>
    </cfRule>
  </conditionalFormatting>
  <conditionalFormatting sqref="X11:AE34">
    <cfRule type="cellIs" dxfId="294" priority="26" operator="greaterThanOrEqual">
      <formula>1185</formula>
    </cfRule>
  </conditionalFormatting>
  <conditionalFormatting sqref="X11:AE34">
    <cfRule type="cellIs" dxfId="293" priority="25" operator="between">
      <formula>0.1</formula>
      <formula>1184</formula>
    </cfRule>
  </conditionalFormatting>
  <conditionalFormatting sqref="X8">
    <cfRule type="cellIs" dxfId="292" priority="24" operator="equal">
      <formula>0</formula>
    </cfRule>
  </conditionalFormatting>
  <conditionalFormatting sqref="X8">
    <cfRule type="cellIs" dxfId="291" priority="23" operator="greaterThan">
      <formula>1179</formula>
    </cfRule>
  </conditionalFormatting>
  <conditionalFormatting sqref="X8">
    <cfRule type="cellIs" dxfId="290" priority="22" operator="greaterThan">
      <formula>99</formula>
    </cfRule>
  </conditionalFormatting>
  <conditionalFormatting sqref="X8">
    <cfRule type="cellIs" dxfId="289" priority="21" operator="greaterThan">
      <formula>0.99</formula>
    </cfRule>
  </conditionalFormatting>
  <conditionalFormatting sqref="AB8">
    <cfRule type="cellIs" dxfId="288" priority="20" operator="equal">
      <formula>0</formula>
    </cfRule>
  </conditionalFormatting>
  <conditionalFormatting sqref="AB8">
    <cfRule type="cellIs" dxfId="287" priority="19" operator="greaterThan">
      <formula>1179</formula>
    </cfRule>
  </conditionalFormatting>
  <conditionalFormatting sqref="AB8">
    <cfRule type="cellIs" dxfId="286" priority="18" operator="greaterThan">
      <formula>99</formula>
    </cfRule>
  </conditionalFormatting>
  <conditionalFormatting sqref="AB8">
    <cfRule type="cellIs" dxfId="285" priority="17" operator="greaterThan">
      <formula>0.99</formula>
    </cfRule>
  </conditionalFormatting>
  <conditionalFormatting sqref="AQ11:AQ34 AO24:AO32 AN24:AN34 AM24:AM27 AL24:AL34 AJ24:AJ34 AK24:AK32 AJ11:AO23">
    <cfRule type="cellIs" dxfId="284" priority="16" operator="equal">
      <formula>0</formula>
    </cfRule>
  </conditionalFormatting>
  <conditionalFormatting sqref="AQ11:AQ34 AO24:AO32 AN24:AN34 AM24:AM27 AL24:AL34 AJ24:AJ34 AK24:AK32 AJ11:AO23">
    <cfRule type="cellIs" dxfId="283" priority="15" operator="greaterThan">
      <formula>1179</formula>
    </cfRule>
  </conditionalFormatting>
  <conditionalFormatting sqref="AQ11:AQ34 AO24:AO32 AN24:AN34 AM24:AM27 AL24:AL34 AJ24:AJ34 AK24:AK32 AJ11:AO23">
    <cfRule type="cellIs" dxfId="282" priority="14" operator="greaterThan">
      <formula>99</formula>
    </cfRule>
  </conditionalFormatting>
  <conditionalFormatting sqref="AQ11:AQ34 AO24:AO32 AN24:AN34 AM24:AM27 AL24:AL34 AJ24:AJ34 AK24:AK32 AJ11:AO23">
    <cfRule type="cellIs" dxfId="281" priority="13" operator="greaterThan">
      <formula>0.99</formula>
    </cfRule>
  </conditionalFormatting>
  <conditionalFormatting sqref="AI11:AI34">
    <cfRule type="cellIs" dxfId="280" priority="12" operator="greaterThan">
      <formula>$AI$8</formula>
    </cfRule>
  </conditionalFormatting>
  <conditionalFormatting sqref="AH11:AH34">
    <cfRule type="cellIs" dxfId="279" priority="10" operator="greaterThan">
      <formula>$AH$8</formula>
    </cfRule>
    <cfRule type="cellIs" dxfId="278" priority="11" operator="greaterThan">
      <formula>$AH$8</formula>
    </cfRule>
  </conditionalFormatting>
  <conditionalFormatting sqref="AP11:AP34">
    <cfRule type="cellIs" dxfId="277" priority="8" operator="equal">
      <formula>0</formula>
    </cfRule>
  </conditionalFormatting>
  <conditionalFormatting sqref="AP11:AP34">
    <cfRule type="cellIs" dxfId="276" priority="7" operator="greaterThan">
      <formula>1179</formula>
    </cfRule>
  </conditionalFormatting>
  <conditionalFormatting sqref="AP11:AP34">
    <cfRule type="cellIs" dxfId="275" priority="6" operator="greaterThan">
      <formula>99</formula>
    </cfRule>
  </conditionalFormatting>
  <conditionalFormatting sqref="AP11:AP34">
    <cfRule type="cellIs" dxfId="274" priority="5" operator="greaterThan">
      <formula>0.99</formula>
    </cfRule>
  </conditionalFormatting>
  <conditionalFormatting sqref="AK33:AK34 AO33:AO34 AM28:AM34">
    <cfRule type="cellIs" dxfId="273" priority="4" operator="equal">
      <formula>0</formula>
    </cfRule>
  </conditionalFormatting>
  <conditionalFormatting sqref="AK33:AK34 AO33:AO34 AM28:AM34">
    <cfRule type="cellIs" dxfId="272" priority="3" operator="greaterThan">
      <formula>1179</formula>
    </cfRule>
  </conditionalFormatting>
  <conditionalFormatting sqref="AK33:AK34 AO33:AO34 AM28:AM34">
    <cfRule type="cellIs" dxfId="271" priority="2" operator="greaterThan">
      <formula>99</formula>
    </cfRule>
  </conditionalFormatting>
  <conditionalFormatting sqref="AK33:AK34 AO33:AO34 AM28:AM34">
    <cfRule type="cellIs" dxfId="270" priority="1" operator="greaterThan">
      <formula>0.99</formula>
    </cfRule>
  </conditionalFormatting>
  <dataValidations count="4">
    <dataValidation type="list" allowBlank="1" showInputMessage="1" showErrorMessage="1" sqref="AP8:AQ8 N10 L10 D8 O8:T8" xr:uid="{00000000-0002-0000-1400-000000000000}">
      <formula1>#REF!</formula1>
    </dataValidation>
    <dataValidation type="list" allowBlank="1" showInputMessage="1" showErrorMessage="1" sqref="H11:H34" xr:uid="{00000000-0002-0000-1400-000001000000}">
      <formula1>$AV$10:$AV$19</formula1>
    </dataValidation>
    <dataValidation type="list" allowBlank="1" showInputMessage="1" showErrorMessage="1" sqref="AV31:AW31" xr:uid="{00000000-0002-0000-1400-000002000000}">
      <formula1>$AV$24:$AV$28</formula1>
    </dataValidation>
    <dataValidation type="list" allowBlank="1" showInputMessage="1" showErrorMessage="1" sqref="P3:P5" xr:uid="{00000000-0002-0000-1400-000003000000}">
      <formula1>$AY$10:$AY$40</formula1>
    </dataValidation>
  </dataValidations>
  <hyperlinks>
    <hyperlink ref="H9:H10" location="'1'!AH8" display="Plant Status" xr:uid="{00000000-0004-0000-14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2:AY129"/>
  <sheetViews>
    <sheetView showGridLines="0" topLeftCell="A38" zoomScaleNormal="100" workbookViewId="0">
      <selection activeCell="B49" sqref="B49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237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97" t="s">
        <v>11</v>
      </c>
      <c r="I7" s="296" t="s">
        <v>12</v>
      </c>
      <c r="J7" s="296" t="s">
        <v>13</v>
      </c>
      <c r="K7" s="296" t="s">
        <v>14</v>
      </c>
      <c r="L7" s="15"/>
      <c r="M7" s="15"/>
      <c r="N7" s="15"/>
      <c r="O7" s="297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96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96" t="s">
        <v>23</v>
      </c>
      <c r="AG7" s="296" t="s">
        <v>24</v>
      </c>
      <c r="AH7" s="296" t="s">
        <v>25</v>
      </c>
      <c r="AI7" s="296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96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41873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26962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96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94" t="s">
        <v>52</v>
      </c>
      <c r="V9" s="294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93" t="s">
        <v>56</v>
      </c>
      <c r="AG9" s="293" t="s">
        <v>57</v>
      </c>
      <c r="AH9" s="341" t="s">
        <v>58</v>
      </c>
      <c r="AI9" s="357" t="s">
        <v>59</v>
      </c>
      <c r="AJ9" s="294" t="s">
        <v>60</v>
      </c>
      <c r="AK9" s="294" t="s">
        <v>61</v>
      </c>
      <c r="AL9" s="294" t="s">
        <v>62</v>
      </c>
      <c r="AM9" s="294" t="s">
        <v>63</v>
      </c>
      <c r="AN9" s="294" t="s">
        <v>64</v>
      </c>
      <c r="AO9" s="294" t="s">
        <v>65</v>
      </c>
      <c r="AP9" s="294" t="s">
        <v>66</v>
      </c>
      <c r="AQ9" s="359" t="s">
        <v>67</v>
      </c>
      <c r="AR9" s="294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94" t="s">
        <v>73</v>
      </c>
      <c r="C10" s="294" t="s">
        <v>74</v>
      </c>
      <c r="D10" s="294" t="s">
        <v>75</v>
      </c>
      <c r="E10" s="294" t="s">
        <v>76</v>
      </c>
      <c r="F10" s="294" t="s">
        <v>75</v>
      </c>
      <c r="G10" s="294" t="s">
        <v>76</v>
      </c>
      <c r="H10" s="368"/>
      <c r="I10" s="294" t="s">
        <v>76</v>
      </c>
      <c r="J10" s="294" t="s">
        <v>76</v>
      </c>
      <c r="K10" s="294" t="s">
        <v>76</v>
      </c>
      <c r="L10" s="31" t="s">
        <v>30</v>
      </c>
      <c r="M10" s="369"/>
      <c r="N10" s="31" t="s">
        <v>30</v>
      </c>
      <c r="O10" s="360"/>
      <c r="P10" s="360"/>
      <c r="Q10" s="3">
        <v>3773080</v>
      </c>
      <c r="R10" s="350"/>
      <c r="S10" s="351"/>
      <c r="T10" s="352"/>
      <c r="U10" s="294" t="s">
        <v>76</v>
      </c>
      <c r="V10" s="294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30282468</v>
      </c>
      <c r="AH10" s="341"/>
      <c r="AI10" s="358"/>
      <c r="AJ10" s="294" t="s">
        <v>85</v>
      </c>
      <c r="AK10" s="294" t="s">
        <v>85</v>
      </c>
      <c r="AL10" s="294" t="s">
        <v>85</v>
      </c>
      <c r="AM10" s="294" t="s">
        <v>85</v>
      </c>
      <c r="AN10" s="294" t="s">
        <v>85</v>
      </c>
      <c r="AO10" s="294" t="s">
        <v>85</v>
      </c>
      <c r="AP10" s="2">
        <v>6653046</v>
      </c>
      <c r="AQ10" s="360"/>
      <c r="AR10" s="295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13</v>
      </c>
      <c r="E11" s="46">
        <f>D11/1.42</f>
        <v>9.1549295774647899</v>
      </c>
      <c r="F11" s="164">
        <v>53</v>
      </c>
      <c r="G11" s="46">
        <f>F11/1.42</f>
        <v>37.323943661971832</v>
      </c>
      <c r="H11" s="48" t="s">
        <v>89</v>
      </c>
      <c r="I11" s="48">
        <f>J11-(2/1.42)</f>
        <v>32.394366197183103</v>
      </c>
      <c r="J11" s="49">
        <f>(F11-5)/1.42</f>
        <v>33.802816901408455</v>
      </c>
      <c r="K11" s="48">
        <f>J11+(6/1.42)</f>
        <v>38.028169014084511</v>
      </c>
      <c r="L11" s="50">
        <v>14</v>
      </c>
      <c r="M11" s="51" t="s">
        <v>90</v>
      </c>
      <c r="N11" s="51">
        <v>11.4</v>
      </c>
      <c r="O11" s="52">
        <v>115</v>
      </c>
      <c r="P11" s="52">
        <v>80</v>
      </c>
      <c r="Q11" s="52">
        <v>3776178</v>
      </c>
      <c r="R11" s="53">
        <f t="shared" ref="R11:R34" si="0">Q11-Q10</f>
        <v>3098</v>
      </c>
      <c r="S11" s="54">
        <f>R11*24/1000</f>
        <v>74.352000000000004</v>
      </c>
      <c r="T11" s="54">
        <f>R11/1000</f>
        <v>3.0979999999999999</v>
      </c>
      <c r="U11" s="55">
        <v>5.2</v>
      </c>
      <c r="V11" s="55">
        <f>U11</f>
        <v>5.2</v>
      </c>
      <c r="W11" s="174" t="s">
        <v>136</v>
      </c>
      <c r="X11" s="166">
        <v>0</v>
      </c>
      <c r="Y11" s="166">
        <v>0</v>
      </c>
      <c r="Z11" s="166">
        <v>1197</v>
      </c>
      <c r="AA11" s="166">
        <v>0</v>
      </c>
      <c r="AB11" s="166">
        <v>1199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30283464</v>
      </c>
      <c r="AH11" s="60">
        <f>IF(ISBLANK(AG11),"-",AG11-AG10)</f>
        <v>996</v>
      </c>
      <c r="AI11" s="61">
        <f>AH11/T11</f>
        <v>321.49774047772758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6654375</v>
      </c>
      <c r="AQ11" s="166">
        <f t="shared" ref="AQ11:AQ34" si="1">AP11-AP10</f>
        <v>1329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17</v>
      </c>
      <c r="E12" s="46">
        <f t="shared" ref="E12:E34" si="2">D12/1.42</f>
        <v>11.971830985915494</v>
      </c>
      <c r="F12" s="164">
        <v>62</v>
      </c>
      <c r="G12" s="46">
        <f t="shared" ref="G12:G34" si="3">F12/1.42</f>
        <v>43.661971830985919</v>
      </c>
      <c r="H12" s="48" t="s">
        <v>89</v>
      </c>
      <c r="I12" s="48">
        <f t="shared" ref="I12:I34" si="4">J12-(2/1.42)</f>
        <v>38.732394366197184</v>
      </c>
      <c r="J12" s="49">
        <f>(F12-5)/1.42</f>
        <v>40.140845070422536</v>
      </c>
      <c r="K12" s="48">
        <f>J12+(6/1.42)</f>
        <v>44.366197183098592</v>
      </c>
      <c r="L12" s="50">
        <v>14</v>
      </c>
      <c r="M12" s="51" t="s">
        <v>90</v>
      </c>
      <c r="N12" s="51">
        <v>11.2</v>
      </c>
      <c r="O12" s="52">
        <v>113</v>
      </c>
      <c r="P12" s="52">
        <v>82</v>
      </c>
      <c r="Q12" s="52">
        <v>3779583</v>
      </c>
      <c r="R12" s="53">
        <f t="shared" si="0"/>
        <v>3405</v>
      </c>
      <c r="S12" s="54">
        <f t="shared" ref="S12:S34" si="5">R12*24/1000</f>
        <v>81.72</v>
      </c>
      <c r="T12" s="54">
        <f t="shared" ref="T12:T34" si="6">R12/1000</f>
        <v>3.4049999999999998</v>
      </c>
      <c r="U12" s="55">
        <v>8.8000000000000007</v>
      </c>
      <c r="V12" s="55">
        <f t="shared" ref="V12:V34" si="7">U12</f>
        <v>8.8000000000000007</v>
      </c>
      <c r="W12" s="174" t="s">
        <v>136</v>
      </c>
      <c r="X12" s="166">
        <v>0</v>
      </c>
      <c r="Y12" s="166">
        <v>0</v>
      </c>
      <c r="Z12" s="166">
        <v>1196</v>
      </c>
      <c r="AA12" s="166">
        <v>0</v>
      </c>
      <c r="AB12" s="166">
        <v>1199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30284453</v>
      </c>
      <c r="AH12" s="60">
        <f t="shared" ref="AH12:AH34" si="8">IF(ISBLANK(AG12),"-",AG12-AG11)</f>
        <v>989</v>
      </c>
      <c r="AI12" s="61">
        <f t="shared" ref="AI12:AI34" si="9">AH12/T12</f>
        <v>290.4552129221733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6655685</v>
      </c>
      <c r="AQ12" s="166">
        <f t="shared" si="1"/>
        <v>1310</v>
      </c>
      <c r="AR12" s="65">
        <v>0.91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16</v>
      </c>
      <c r="E13" s="46">
        <f t="shared" si="2"/>
        <v>11.267605633802818</v>
      </c>
      <c r="F13" s="164">
        <v>57</v>
      </c>
      <c r="G13" s="46">
        <f t="shared" si="3"/>
        <v>40.140845070422536</v>
      </c>
      <c r="H13" s="48" t="s">
        <v>89</v>
      </c>
      <c r="I13" s="48">
        <f t="shared" si="4"/>
        <v>35.211267605633807</v>
      </c>
      <c r="J13" s="49">
        <f>(F13-5)/1.42</f>
        <v>36.619718309859159</v>
      </c>
      <c r="K13" s="48">
        <f>J13+(6/1.42)</f>
        <v>40.845070422535215</v>
      </c>
      <c r="L13" s="50">
        <v>14</v>
      </c>
      <c r="M13" s="51" t="s">
        <v>90</v>
      </c>
      <c r="N13" s="51">
        <v>11.2</v>
      </c>
      <c r="O13" s="52">
        <v>115</v>
      </c>
      <c r="P13" s="52">
        <v>83</v>
      </c>
      <c r="Q13" s="52">
        <v>3783279</v>
      </c>
      <c r="R13" s="53">
        <f t="shared" si="0"/>
        <v>3696</v>
      </c>
      <c r="S13" s="54">
        <f t="shared" si="5"/>
        <v>88.703999999999994</v>
      </c>
      <c r="T13" s="54">
        <f t="shared" si="6"/>
        <v>3.6960000000000002</v>
      </c>
      <c r="U13" s="55">
        <v>9.3000000000000007</v>
      </c>
      <c r="V13" s="55">
        <f t="shared" si="7"/>
        <v>9.3000000000000007</v>
      </c>
      <c r="W13" s="174" t="s">
        <v>136</v>
      </c>
      <c r="X13" s="166">
        <v>0</v>
      </c>
      <c r="Y13" s="166">
        <v>0</v>
      </c>
      <c r="Z13" s="166">
        <v>1199</v>
      </c>
      <c r="AA13" s="166">
        <v>0</v>
      </c>
      <c r="AB13" s="166">
        <v>1199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30285405</v>
      </c>
      <c r="AH13" s="60">
        <f t="shared" si="8"/>
        <v>952</v>
      </c>
      <c r="AI13" s="61">
        <f t="shared" si="9"/>
        <v>257.57575757575756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6657005</v>
      </c>
      <c r="AQ13" s="166">
        <f t="shared" si="1"/>
        <v>1320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17</v>
      </c>
      <c r="E14" s="46">
        <f t="shared" si="2"/>
        <v>11.971830985915494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120</v>
      </c>
      <c r="P14" s="52">
        <v>96</v>
      </c>
      <c r="Q14" s="52">
        <v>3787774</v>
      </c>
      <c r="R14" s="53">
        <f t="shared" si="0"/>
        <v>4495</v>
      </c>
      <c r="S14" s="54">
        <f t="shared" si="5"/>
        <v>107.88</v>
      </c>
      <c r="T14" s="54">
        <f t="shared" si="6"/>
        <v>4.4950000000000001</v>
      </c>
      <c r="U14" s="55">
        <v>9.5</v>
      </c>
      <c r="V14" s="55">
        <f>U14</f>
        <v>9.5</v>
      </c>
      <c r="W14" s="174" t="s">
        <v>136</v>
      </c>
      <c r="X14" s="166">
        <v>0</v>
      </c>
      <c r="Y14" s="166">
        <v>0</v>
      </c>
      <c r="Z14" s="166">
        <v>1084</v>
      </c>
      <c r="AA14" s="166">
        <v>0</v>
      </c>
      <c r="AB14" s="166">
        <v>1110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30286401</v>
      </c>
      <c r="AH14" s="60">
        <f t="shared" si="8"/>
        <v>996</v>
      </c>
      <c r="AI14" s="61">
        <f t="shared" si="9"/>
        <v>221.57953281423804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6658340</v>
      </c>
      <c r="AQ14" s="166">
        <f t="shared" si="1"/>
        <v>1335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18</v>
      </c>
      <c r="E15" s="46">
        <f t="shared" si="2"/>
        <v>12.67605633802817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126</v>
      </c>
      <c r="P15" s="52">
        <v>110</v>
      </c>
      <c r="Q15" s="52">
        <v>3792270</v>
      </c>
      <c r="R15" s="53">
        <f t="shared" si="0"/>
        <v>4496</v>
      </c>
      <c r="S15" s="54">
        <f t="shared" si="5"/>
        <v>107.904</v>
      </c>
      <c r="T15" s="54">
        <f t="shared" si="6"/>
        <v>4.4960000000000004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166">
        <v>1084</v>
      </c>
      <c r="AA15" s="166">
        <v>0</v>
      </c>
      <c r="AB15" s="166">
        <v>1109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30287003</v>
      </c>
      <c r="AH15" s="60">
        <f t="shared" si="8"/>
        <v>602</v>
      </c>
      <c r="AI15" s="61">
        <f t="shared" si="9"/>
        <v>133.89679715302489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6658340</v>
      </c>
      <c r="AQ15" s="166">
        <f t="shared" si="1"/>
        <v>0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10</v>
      </c>
      <c r="E16" s="46">
        <f t="shared" si="2"/>
        <v>7.042253521126761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125</v>
      </c>
      <c r="P16" s="52">
        <v>122</v>
      </c>
      <c r="Q16" s="52">
        <v>3795797</v>
      </c>
      <c r="R16" s="53">
        <f t="shared" si="0"/>
        <v>3527</v>
      </c>
      <c r="S16" s="54">
        <f t="shared" si="5"/>
        <v>84.647999999999996</v>
      </c>
      <c r="T16" s="54">
        <f t="shared" si="6"/>
        <v>3.5270000000000001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1166</v>
      </c>
      <c r="AA16" s="166">
        <v>0</v>
      </c>
      <c r="AB16" s="166">
        <v>1169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30287518</v>
      </c>
      <c r="AH16" s="60">
        <f t="shared" si="8"/>
        <v>515</v>
      </c>
      <c r="AI16" s="61">
        <f t="shared" si="9"/>
        <v>146.01644457045649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6658340</v>
      </c>
      <c r="AQ16" s="166">
        <f t="shared" si="1"/>
        <v>0</v>
      </c>
      <c r="AR16" s="65">
        <v>0.96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9</v>
      </c>
      <c r="E17" s="46">
        <f t="shared" si="2"/>
        <v>6.3380281690140849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140</v>
      </c>
      <c r="P17" s="52">
        <v>148</v>
      </c>
      <c r="Q17" s="52">
        <v>3801921</v>
      </c>
      <c r="R17" s="53">
        <f t="shared" si="0"/>
        <v>6124</v>
      </c>
      <c r="S17" s="54">
        <f t="shared" si="5"/>
        <v>146.976</v>
      </c>
      <c r="T17" s="54">
        <f t="shared" si="6"/>
        <v>6.1239999999999997</v>
      </c>
      <c r="U17" s="55">
        <v>9.1999999999999993</v>
      </c>
      <c r="V17" s="55">
        <f t="shared" si="7"/>
        <v>9.1999999999999993</v>
      </c>
      <c r="W17" s="174" t="s">
        <v>146</v>
      </c>
      <c r="X17" s="166">
        <v>0</v>
      </c>
      <c r="Y17" s="166">
        <v>998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30289450</v>
      </c>
      <c r="AH17" s="60">
        <f t="shared" si="8"/>
        <v>1932</v>
      </c>
      <c r="AI17" s="61">
        <f t="shared" si="9"/>
        <v>315.48007838014371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6658340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8</v>
      </c>
      <c r="E18" s="46">
        <f t="shared" si="2"/>
        <v>5.6338028169014089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137</v>
      </c>
      <c r="P18" s="52">
        <v>147</v>
      </c>
      <c r="Q18" s="52">
        <v>3808143</v>
      </c>
      <c r="R18" s="53">
        <f t="shared" si="0"/>
        <v>6222</v>
      </c>
      <c r="S18" s="54">
        <f t="shared" si="5"/>
        <v>149.328</v>
      </c>
      <c r="T18" s="54">
        <f t="shared" si="6"/>
        <v>6.2220000000000004</v>
      </c>
      <c r="U18" s="55">
        <v>8.6999999999999993</v>
      </c>
      <c r="V18" s="55">
        <f t="shared" si="7"/>
        <v>8.6999999999999993</v>
      </c>
      <c r="W18" s="174" t="s">
        <v>146</v>
      </c>
      <c r="X18" s="166">
        <v>0</v>
      </c>
      <c r="Y18" s="166">
        <v>1052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30290822</v>
      </c>
      <c r="AH18" s="60">
        <f t="shared" si="8"/>
        <v>1372</v>
      </c>
      <c r="AI18" s="61">
        <f t="shared" si="9"/>
        <v>220.50787528126003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6658340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8</v>
      </c>
      <c r="E19" s="46">
        <f t="shared" si="2"/>
        <v>5.6338028169014089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136</v>
      </c>
      <c r="P19" s="52">
        <v>148</v>
      </c>
      <c r="Q19" s="52">
        <v>3814343</v>
      </c>
      <c r="R19" s="53">
        <f t="shared" si="0"/>
        <v>6200</v>
      </c>
      <c r="S19" s="54">
        <f t="shared" si="5"/>
        <v>148.80000000000001</v>
      </c>
      <c r="T19" s="54">
        <f t="shared" si="6"/>
        <v>6.2</v>
      </c>
      <c r="U19" s="55">
        <v>8.1</v>
      </c>
      <c r="V19" s="55">
        <f t="shared" si="7"/>
        <v>8.1</v>
      </c>
      <c r="W19" s="174" t="s">
        <v>146</v>
      </c>
      <c r="X19" s="166">
        <v>0</v>
      </c>
      <c r="Y19" s="166">
        <v>1056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30292206</v>
      </c>
      <c r="AH19" s="60">
        <f t="shared" si="8"/>
        <v>1384</v>
      </c>
      <c r="AI19" s="61">
        <f t="shared" si="9"/>
        <v>223.2258064516129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6658340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8</v>
      </c>
      <c r="E20" s="46">
        <f t="shared" si="2"/>
        <v>5.6338028169014089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136</v>
      </c>
      <c r="P20" s="52">
        <v>147</v>
      </c>
      <c r="Q20" s="52">
        <v>3820442</v>
      </c>
      <c r="R20" s="53">
        <f t="shared" si="0"/>
        <v>6099</v>
      </c>
      <c r="S20" s="54">
        <f t="shared" si="5"/>
        <v>146.376</v>
      </c>
      <c r="T20" s="54">
        <f t="shared" si="6"/>
        <v>6.0990000000000002</v>
      </c>
      <c r="U20" s="55">
        <v>7.6</v>
      </c>
      <c r="V20" s="55">
        <f t="shared" si="7"/>
        <v>7.6</v>
      </c>
      <c r="W20" s="174" t="s">
        <v>146</v>
      </c>
      <c r="X20" s="166">
        <v>0</v>
      </c>
      <c r="Y20" s="166">
        <v>1062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30293576</v>
      </c>
      <c r="AH20" s="60">
        <f t="shared" si="8"/>
        <v>1370</v>
      </c>
      <c r="AI20" s="61">
        <f t="shared" si="9"/>
        <v>224.62698803082472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6658340</v>
      </c>
      <c r="AQ20" s="166">
        <f t="shared" si="1"/>
        <v>0</v>
      </c>
      <c r="AR20" s="65">
        <v>1.04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9</v>
      </c>
      <c r="E21" s="46">
        <f t="shared" si="2"/>
        <v>6.3380281690140849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140</v>
      </c>
      <c r="P21" s="52">
        <v>149</v>
      </c>
      <c r="Q21" s="52">
        <v>3826517</v>
      </c>
      <c r="R21" s="53">
        <f>Q21-Q20</f>
        <v>6075</v>
      </c>
      <c r="S21" s="54">
        <f t="shared" si="5"/>
        <v>145.80000000000001</v>
      </c>
      <c r="T21" s="54">
        <f t="shared" si="6"/>
        <v>6.0750000000000002</v>
      </c>
      <c r="U21" s="55">
        <v>7</v>
      </c>
      <c r="V21" s="55">
        <f t="shared" si="7"/>
        <v>7</v>
      </c>
      <c r="W21" s="174" t="s">
        <v>146</v>
      </c>
      <c r="X21" s="166">
        <v>0</v>
      </c>
      <c r="Y21" s="166">
        <v>1040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30294936</v>
      </c>
      <c r="AH21" s="60">
        <f t="shared" si="8"/>
        <v>1360</v>
      </c>
      <c r="AI21" s="61">
        <f t="shared" si="9"/>
        <v>223.86831275720164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6658340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8</v>
      </c>
      <c r="E22" s="46">
        <f t="shared" si="2"/>
        <v>5.6338028169014089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134</v>
      </c>
      <c r="P22" s="52">
        <v>146</v>
      </c>
      <c r="Q22" s="52">
        <v>3832484</v>
      </c>
      <c r="R22" s="53">
        <f t="shared" si="0"/>
        <v>5967</v>
      </c>
      <c r="S22" s="54">
        <f t="shared" si="5"/>
        <v>143.208</v>
      </c>
      <c r="T22" s="54">
        <f t="shared" si="6"/>
        <v>5.9669999999999996</v>
      </c>
      <c r="U22" s="55">
        <v>6.7</v>
      </c>
      <c r="V22" s="55">
        <f t="shared" si="7"/>
        <v>6.7</v>
      </c>
      <c r="W22" s="174" t="s">
        <v>146</v>
      </c>
      <c r="X22" s="166">
        <v>0</v>
      </c>
      <c r="Y22" s="166">
        <v>1035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30296290</v>
      </c>
      <c r="AH22" s="60">
        <f t="shared" si="8"/>
        <v>1354</v>
      </c>
      <c r="AI22" s="61">
        <f t="shared" si="9"/>
        <v>226.91469750293282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6658340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12</v>
      </c>
      <c r="E23" s="46">
        <f t="shared" si="2"/>
        <v>8.4507042253521139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137</v>
      </c>
      <c r="P23" s="52">
        <v>145</v>
      </c>
      <c r="Q23" s="52">
        <v>3838166</v>
      </c>
      <c r="R23" s="53">
        <f t="shared" si="0"/>
        <v>5682</v>
      </c>
      <c r="S23" s="54">
        <f t="shared" si="5"/>
        <v>136.36799999999999</v>
      </c>
      <c r="T23" s="54">
        <f t="shared" si="6"/>
        <v>5.6820000000000004</v>
      </c>
      <c r="U23" s="55">
        <v>6.6</v>
      </c>
      <c r="V23" s="55">
        <f t="shared" si="7"/>
        <v>6.6</v>
      </c>
      <c r="W23" s="174" t="s">
        <v>146</v>
      </c>
      <c r="X23" s="166">
        <v>0</v>
      </c>
      <c r="Y23" s="166">
        <v>985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30297590</v>
      </c>
      <c r="AH23" s="60">
        <f t="shared" si="8"/>
        <v>1300</v>
      </c>
      <c r="AI23" s="61">
        <f t="shared" si="9"/>
        <v>228.79267863428367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6658340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11</v>
      </c>
      <c r="E24" s="46">
        <f t="shared" si="2"/>
        <v>7.746478873239437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139</v>
      </c>
      <c r="P24" s="52">
        <v>136</v>
      </c>
      <c r="Q24" s="52">
        <v>3844036</v>
      </c>
      <c r="R24" s="53">
        <f t="shared" si="0"/>
        <v>5870</v>
      </c>
      <c r="S24" s="54">
        <f t="shared" si="5"/>
        <v>140.88</v>
      </c>
      <c r="T24" s="54">
        <f t="shared" si="6"/>
        <v>5.87</v>
      </c>
      <c r="U24" s="55">
        <v>6.5</v>
      </c>
      <c r="V24" s="55">
        <f t="shared" si="7"/>
        <v>6.5</v>
      </c>
      <c r="W24" s="174" t="s">
        <v>146</v>
      </c>
      <c r="X24" s="166">
        <v>0</v>
      </c>
      <c r="Y24" s="166">
        <v>983</v>
      </c>
      <c r="Z24" s="166">
        <v>1186</v>
      </c>
      <c r="AA24" s="166">
        <v>1185</v>
      </c>
      <c r="AB24" s="166">
        <v>1198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30298942</v>
      </c>
      <c r="AH24" s="60">
        <f t="shared" si="8"/>
        <v>1352</v>
      </c>
      <c r="AI24" s="61">
        <f t="shared" si="9"/>
        <v>230.32367972742759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6658340</v>
      </c>
      <c r="AQ24" s="166">
        <f t="shared" si="1"/>
        <v>0</v>
      </c>
      <c r="AR24" s="65">
        <v>1.1200000000000001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10</v>
      </c>
      <c r="E25" s="46">
        <f t="shared" si="2"/>
        <v>7.042253521126761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134</v>
      </c>
      <c r="P25" s="52">
        <v>134</v>
      </c>
      <c r="Q25" s="52">
        <v>3849442</v>
      </c>
      <c r="R25" s="53">
        <f t="shared" si="0"/>
        <v>5406</v>
      </c>
      <c r="S25" s="54">
        <f t="shared" si="5"/>
        <v>129.744</v>
      </c>
      <c r="T25" s="54">
        <f t="shared" si="6"/>
        <v>5.4059999999999997</v>
      </c>
      <c r="U25" s="55">
        <v>6.2</v>
      </c>
      <c r="V25" s="55">
        <f t="shared" si="7"/>
        <v>6.2</v>
      </c>
      <c r="W25" s="174" t="s">
        <v>146</v>
      </c>
      <c r="X25" s="166">
        <v>0</v>
      </c>
      <c r="Y25" s="166">
        <v>1000</v>
      </c>
      <c r="Z25" s="166">
        <v>1196</v>
      </c>
      <c r="AA25" s="166">
        <v>1185</v>
      </c>
      <c r="AB25" s="166">
        <v>1198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30300186</v>
      </c>
      <c r="AH25" s="60">
        <f t="shared" si="8"/>
        <v>1244</v>
      </c>
      <c r="AI25" s="61">
        <f t="shared" si="9"/>
        <v>230.11468738438774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6658340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11</v>
      </c>
      <c r="E26" s="46">
        <f t="shared" si="2"/>
        <v>7.746478873239437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140</v>
      </c>
      <c r="P26" s="52">
        <v>135</v>
      </c>
      <c r="Q26" s="52">
        <v>3855042</v>
      </c>
      <c r="R26" s="53">
        <f t="shared" si="0"/>
        <v>5600</v>
      </c>
      <c r="S26" s="54">
        <f t="shared" si="5"/>
        <v>134.4</v>
      </c>
      <c r="T26" s="54">
        <f t="shared" si="6"/>
        <v>5.6</v>
      </c>
      <c r="U26" s="55">
        <v>6.1</v>
      </c>
      <c r="V26" s="55">
        <f t="shared" si="7"/>
        <v>6.1</v>
      </c>
      <c r="W26" s="174" t="s">
        <v>146</v>
      </c>
      <c r="X26" s="166">
        <v>0</v>
      </c>
      <c r="Y26" s="166">
        <v>1000</v>
      </c>
      <c r="Z26" s="166">
        <v>1196</v>
      </c>
      <c r="AA26" s="166">
        <v>1185</v>
      </c>
      <c r="AB26" s="166">
        <v>1198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30301474</v>
      </c>
      <c r="AH26" s="60">
        <f t="shared" si="8"/>
        <v>1288</v>
      </c>
      <c r="AI26" s="61">
        <f t="shared" si="9"/>
        <v>230.00000000000003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6658340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12</v>
      </c>
      <c r="E27" s="46">
        <f t="shared" si="2"/>
        <v>8.4507042253521139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135</v>
      </c>
      <c r="P27" s="52">
        <v>135</v>
      </c>
      <c r="Q27" s="52">
        <v>3860652</v>
      </c>
      <c r="R27" s="53">
        <f t="shared" si="0"/>
        <v>5610</v>
      </c>
      <c r="S27" s="54">
        <f t="shared" si="5"/>
        <v>134.63999999999999</v>
      </c>
      <c r="T27" s="54">
        <f t="shared" si="6"/>
        <v>5.61</v>
      </c>
      <c r="U27" s="55">
        <v>6</v>
      </c>
      <c r="V27" s="55">
        <f t="shared" si="7"/>
        <v>6</v>
      </c>
      <c r="W27" s="174" t="s">
        <v>146</v>
      </c>
      <c r="X27" s="166">
        <v>0</v>
      </c>
      <c r="Y27" s="166">
        <v>994</v>
      </c>
      <c r="Z27" s="166">
        <v>1196</v>
      </c>
      <c r="AA27" s="166">
        <v>1185</v>
      </c>
      <c r="AB27" s="166">
        <v>1198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30302710</v>
      </c>
      <c r="AH27" s="60">
        <f t="shared" si="8"/>
        <v>1236</v>
      </c>
      <c r="AI27" s="61">
        <f t="shared" si="9"/>
        <v>220.32085561497325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6658340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18</v>
      </c>
      <c r="E28" s="46">
        <f t="shared" si="2"/>
        <v>12.67605633802817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120</v>
      </c>
      <c r="P28" s="52">
        <v>130</v>
      </c>
      <c r="Q28" s="52">
        <v>3866123</v>
      </c>
      <c r="R28" s="53">
        <f t="shared" si="0"/>
        <v>5471</v>
      </c>
      <c r="S28" s="54">
        <f t="shared" si="5"/>
        <v>131.304</v>
      </c>
      <c r="T28" s="54">
        <f t="shared" si="6"/>
        <v>5.4710000000000001</v>
      </c>
      <c r="U28" s="55">
        <v>5.4</v>
      </c>
      <c r="V28" s="55">
        <f t="shared" si="7"/>
        <v>5.4</v>
      </c>
      <c r="W28" s="174" t="s">
        <v>145</v>
      </c>
      <c r="X28" s="166">
        <v>0</v>
      </c>
      <c r="Y28" s="166">
        <v>1053</v>
      </c>
      <c r="Z28" s="166">
        <v>1196</v>
      </c>
      <c r="AA28" s="166">
        <v>0</v>
      </c>
      <c r="AB28" s="166">
        <v>1198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30303782</v>
      </c>
      <c r="AH28" s="60">
        <f t="shared" si="8"/>
        <v>1072</v>
      </c>
      <c r="AI28" s="61">
        <f t="shared" si="9"/>
        <v>195.94224090659841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6658340</v>
      </c>
      <c r="AQ28" s="166">
        <f t="shared" si="1"/>
        <v>0</v>
      </c>
      <c r="AR28" s="65">
        <v>0.97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16</v>
      </c>
      <c r="E29" s="46">
        <f t="shared" si="2"/>
        <v>11.267605633802818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116</v>
      </c>
      <c r="P29" s="52">
        <v>131</v>
      </c>
      <c r="Q29" s="52">
        <v>3871672</v>
      </c>
      <c r="R29" s="53">
        <f t="shared" si="0"/>
        <v>5549</v>
      </c>
      <c r="S29" s="54">
        <f t="shared" si="5"/>
        <v>133.17599999999999</v>
      </c>
      <c r="T29" s="54">
        <f t="shared" si="6"/>
        <v>5.5490000000000004</v>
      </c>
      <c r="U29" s="55">
        <v>4.7</v>
      </c>
      <c r="V29" s="55">
        <f t="shared" si="7"/>
        <v>4.7</v>
      </c>
      <c r="W29" s="174" t="s">
        <v>145</v>
      </c>
      <c r="X29" s="166">
        <v>0</v>
      </c>
      <c r="Y29" s="166">
        <v>1121</v>
      </c>
      <c r="Z29" s="166">
        <v>1196</v>
      </c>
      <c r="AA29" s="166">
        <v>0</v>
      </c>
      <c r="AB29" s="166">
        <v>1198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30304874</v>
      </c>
      <c r="AH29" s="60">
        <f t="shared" si="8"/>
        <v>1092</v>
      </c>
      <c r="AI29" s="61">
        <f t="shared" si="9"/>
        <v>196.79221481347989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6658340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16</v>
      </c>
      <c r="E30" s="46">
        <f t="shared" si="2"/>
        <v>11.267605633802818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118</v>
      </c>
      <c r="P30" s="52">
        <v>128</v>
      </c>
      <c r="Q30" s="52">
        <v>3877062</v>
      </c>
      <c r="R30" s="53">
        <f t="shared" si="0"/>
        <v>5390</v>
      </c>
      <c r="S30" s="54">
        <f t="shared" si="5"/>
        <v>129.36000000000001</v>
      </c>
      <c r="T30" s="54">
        <f t="shared" si="6"/>
        <v>5.39</v>
      </c>
      <c r="U30" s="55">
        <v>3.9</v>
      </c>
      <c r="V30" s="55">
        <f t="shared" si="7"/>
        <v>3.9</v>
      </c>
      <c r="W30" s="174" t="s">
        <v>145</v>
      </c>
      <c r="X30" s="166">
        <v>0</v>
      </c>
      <c r="Y30" s="166">
        <v>1050</v>
      </c>
      <c r="Z30" s="166">
        <v>1196</v>
      </c>
      <c r="AA30" s="166">
        <v>0</v>
      </c>
      <c r="AB30" s="166">
        <v>1198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30305936</v>
      </c>
      <c r="AH30" s="60">
        <f t="shared" si="8"/>
        <v>1062</v>
      </c>
      <c r="AI30" s="61">
        <f t="shared" si="9"/>
        <v>197.03153988868274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6658340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14</v>
      </c>
      <c r="E31" s="46">
        <f>D31/1.42</f>
        <v>9.8591549295774659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119</v>
      </c>
      <c r="P31" s="52">
        <v>127</v>
      </c>
      <c r="Q31" s="52">
        <v>3882343</v>
      </c>
      <c r="R31" s="53">
        <f t="shared" si="0"/>
        <v>5281</v>
      </c>
      <c r="S31" s="54">
        <f t="shared" si="5"/>
        <v>126.744</v>
      </c>
      <c r="T31" s="54">
        <f t="shared" si="6"/>
        <v>5.2809999999999997</v>
      </c>
      <c r="U31" s="55">
        <v>3.3</v>
      </c>
      <c r="V31" s="55">
        <f t="shared" si="7"/>
        <v>3.3</v>
      </c>
      <c r="W31" s="174" t="s">
        <v>145</v>
      </c>
      <c r="X31" s="166">
        <v>0</v>
      </c>
      <c r="Y31" s="166">
        <v>1040</v>
      </c>
      <c r="Z31" s="166">
        <v>1196</v>
      </c>
      <c r="AA31" s="166">
        <v>0</v>
      </c>
      <c r="AB31" s="166">
        <v>1198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30306990</v>
      </c>
      <c r="AH31" s="60">
        <f t="shared" si="8"/>
        <v>1054</v>
      </c>
      <c r="AI31" s="61">
        <f t="shared" si="9"/>
        <v>199.58341223253174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6658340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15</v>
      </c>
      <c r="E32" s="46">
        <f t="shared" si="2"/>
        <v>10.563380281690142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114</v>
      </c>
      <c r="P32" s="52">
        <v>127</v>
      </c>
      <c r="Q32" s="52">
        <v>3887506</v>
      </c>
      <c r="R32" s="53">
        <f t="shared" si="0"/>
        <v>5163</v>
      </c>
      <c r="S32" s="54">
        <f t="shared" si="5"/>
        <v>123.91200000000001</v>
      </c>
      <c r="T32" s="54">
        <f t="shared" si="6"/>
        <v>5.1630000000000003</v>
      </c>
      <c r="U32" s="55">
        <v>3.1</v>
      </c>
      <c r="V32" s="55">
        <f t="shared" si="7"/>
        <v>3.1</v>
      </c>
      <c r="W32" s="174" t="s">
        <v>145</v>
      </c>
      <c r="X32" s="166">
        <v>0</v>
      </c>
      <c r="Y32" s="166">
        <v>890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30308000</v>
      </c>
      <c r="AH32" s="60">
        <f t="shared" si="8"/>
        <v>1010</v>
      </c>
      <c r="AI32" s="61">
        <f t="shared" si="9"/>
        <v>195.62269998063141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6658340</v>
      </c>
      <c r="AQ32" s="166">
        <f t="shared" si="1"/>
        <v>0</v>
      </c>
      <c r="AR32" s="65">
        <v>0.88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17</v>
      </c>
      <c r="E33" s="46">
        <f t="shared" si="2"/>
        <v>11.971830985915494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118</v>
      </c>
      <c r="P33" s="52">
        <v>101</v>
      </c>
      <c r="Q33" s="52">
        <v>3891869</v>
      </c>
      <c r="R33" s="53">
        <f t="shared" si="0"/>
        <v>4363</v>
      </c>
      <c r="S33" s="54">
        <f t="shared" si="5"/>
        <v>104.712</v>
      </c>
      <c r="T33" s="54">
        <f t="shared" si="6"/>
        <v>4.3630000000000004</v>
      </c>
      <c r="U33" s="55">
        <v>3.5</v>
      </c>
      <c r="V33" s="55">
        <f t="shared" si="7"/>
        <v>3.5</v>
      </c>
      <c r="W33" s="174" t="s">
        <v>136</v>
      </c>
      <c r="X33" s="166">
        <v>0</v>
      </c>
      <c r="Y33" s="166">
        <v>0</v>
      </c>
      <c r="Z33" s="166">
        <v>1100</v>
      </c>
      <c r="AA33" s="166">
        <v>0</v>
      </c>
      <c r="AB33" s="166">
        <v>1095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30308746</v>
      </c>
      <c r="AH33" s="60">
        <f t="shared" si="8"/>
        <v>746</v>
      </c>
      <c r="AI33" s="61">
        <f t="shared" si="9"/>
        <v>170.98326839330733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6658781</v>
      </c>
      <c r="AQ33" s="166">
        <f t="shared" si="1"/>
        <v>441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21</v>
      </c>
      <c r="E34" s="46">
        <f t="shared" si="2"/>
        <v>14.788732394366198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120</v>
      </c>
      <c r="P34" s="52">
        <v>103</v>
      </c>
      <c r="Q34" s="52">
        <v>3895977</v>
      </c>
      <c r="R34" s="53">
        <f t="shared" si="0"/>
        <v>4108</v>
      </c>
      <c r="S34" s="54">
        <f t="shared" si="5"/>
        <v>98.591999999999999</v>
      </c>
      <c r="T34" s="54">
        <f t="shared" si="6"/>
        <v>4.1079999999999997</v>
      </c>
      <c r="U34" s="55">
        <v>4.2</v>
      </c>
      <c r="V34" s="55">
        <f t="shared" si="7"/>
        <v>4.2</v>
      </c>
      <c r="W34" s="174" t="s">
        <v>136</v>
      </c>
      <c r="X34" s="166">
        <v>0</v>
      </c>
      <c r="Y34" s="166">
        <v>0</v>
      </c>
      <c r="Z34" s="166">
        <v>1022</v>
      </c>
      <c r="AA34" s="166">
        <v>0</v>
      </c>
      <c r="AB34" s="166">
        <v>1100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30309430</v>
      </c>
      <c r="AH34" s="60">
        <f t="shared" si="8"/>
        <v>684</v>
      </c>
      <c r="AI34" s="61">
        <f t="shared" si="9"/>
        <v>166.50438169425513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6659329</v>
      </c>
      <c r="AQ34" s="166">
        <f t="shared" si="1"/>
        <v>548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124.58333333333333</v>
      </c>
      <c r="Q35" s="84">
        <f>Q34-Q10</f>
        <v>122897</v>
      </c>
      <c r="R35" s="85">
        <f>SUM(R11:R34)</f>
        <v>122897</v>
      </c>
      <c r="S35" s="86">
        <f>AVERAGE(S11:S34)</f>
        <v>122.89700000000001</v>
      </c>
      <c r="T35" s="86">
        <f>SUM(T11:T34)</f>
        <v>122.89700000000002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26962</v>
      </c>
      <c r="AH35" s="92">
        <f>SUM(AH11:AH34)</f>
        <v>26962</v>
      </c>
      <c r="AI35" s="93">
        <f>$AH$35/$T35</f>
        <v>219.38696632139104</v>
      </c>
      <c r="AJ35" s="90"/>
      <c r="AK35" s="94"/>
      <c r="AL35" s="94"/>
      <c r="AM35" s="94"/>
      <c r="AN35" s="95"/>
      <c r="AO35" s="96"/>
      <c r="AP35" s="97">
        <f>AP34-AP10</f>
        <v>6283</v>
      </c>
      <c r="AQ35" s="98">
        <f>SUM(AQ11:AQ34)</f>
        <v>6283</v>
      </c>
      <c r="AR35" s="99">
        <f>AVERAGE(AR11:AR34)</f>
        <v>0.98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269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77"/>
      <c r="D42" s="177"/>
      <c r="E42" s="177"/>
      <c r="F42" s="177"/>
      <c r="G42" s="177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83" t="s">
        <v>258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76" t="s">
        <v>128</v>
      </c>
      <c r="C44" s="177"/>
      <c r="D44" s="177"/>
      <c r="E44" s="236"/>
      <c r="F44" s="236"/>
      <c r="G44" s="236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144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76" t="s">
        <v>284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131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73" t="s">
        <v>280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4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73" t="s">
        <v>279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4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235" t="s">
        <v>151</v>
      </c>
      <c r="C52" s="236"/>
      <c r="D52" s="236"/>
      <c r="E52" s="236"/>
      <c r="F52" s="236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5" t="s">
        <v>150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4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76" t="s">
        <v>152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4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83" t="s">
        <v>169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4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76" t="s">
        <v>277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76" t="s">
        <v>153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3" t="s">
        <v>132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80" t="s">
        <v>133</v>
      </c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80" t="s">
        <v>134</v>
      </c>
      <c r="C60" s="180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80"/>
      <c r="C61" s="180"/>
      <c r="D61" s="177"/>
      <c r="E61" s="177"/>
      <c r="F61" s="177"/>
      <c r="G61" s="177"/>
      <c r="H61" s="177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60"/>
      <c r="C62" s="180"/>
      <c r="D62" s="177"/>
      <c r="E62" s="177"/>
      <c r="F62" s="177"/>
      <c r="G62" s="177"/>
      <c r="H62" s="177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84"/>
      <c r="V67" s="184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67"/>
      <c r="AW69" s="162"/>
      <c r="AX69" s="162"/>
      <c r="AY69" s="162"/>
    </row>
    <row r="70" spans="2:51" x14ac:dyDescent="0.35">
      <c r="B70" s="160"/>
      <c r="C70" s="173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60"/>
      <c r="C71" s="173"/>
      <c r="D71" s="125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67"/>
      <c r="AW71" s="162"/>
      <c r="AX71" s="162"/>
      <c r="AY71" s="162"/>
    </row>
    <row r="72" spans="2:51" x14ac:dyDescent="0.35">
      <c r="B72" s="160"/>
      <c r="C72" s="176"/>
      <c r="D72" s="125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31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7"/>
      <c r="AW72" s="162"/>
      <c r="AX72" s="162"/>
      <c r="AY72" s="162"/>
    </row>
    <row r="73" spans="2:51" x14ac:dyDescent="0.35">
      <c r="B73" s="160"/>
      <c r="C73" s="176"/>
      <c r="D73" s="177"/>
      <c r="E73" s="125"/>
      <c r="F73" s="177"/>
      <c r="G73" s="125"/>
      <c r="H73" s="125"/>
      <c r="I73" s="125"/>
      <c r="J73" s="178"/>
      <c r="K73" s="178"/>
      <c r="L73" s="178"/>
      <c r="M73" s="178"/>
      <c r="N73" s="178"/>
      <c r="O73" s="178"/>
      <c r="P73" s="178"/>
      <c r="Q73" s="178"/>
      <c r="R73" s="178"/>
      <c r="S73" s="131"/>
      <c r="T73" s="131"/>
      <c r="U73" s="131"/>
      <c r="V73" s="131"/>
      <c r="W73" s="131"/>
      <c r="X73" s="131"/>
      <c r="Y73" s="131"/>
      <c r="Z73" s="130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67"/>
      <c r="AW73" s="162"/>
      <c r="AX73" s="162"/>
      <c r="AY73" s="162"/>
    </row>
    <row r="74" spans="2:51" x14ac:dyDescent="0.35">
      <c r="B74" s="127"/>
      <c r="C74" s="180"/>
      <c r="D74" s="177"/>
      <c r="E74" s="125"/>
      <c r="F74" s="125"/>
      <c r="G74" s="125"/>
      <c r="H74" s="125"/>
      <c r="I74" s="125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0"/>
      <c r="X74" s="130"/>
      <c r="Y74" s="130"/>
      <c r="Z74" s="168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T74" s="130"/>
      <c r="AU74" s="130"/>
      <c r="AV74" s="167"/>
      <c r="AW74" s="162"/>
      <c r="AX74" s="162"/>
      <c r="AY74" s="162"/>
    </row>
    <row r="75" spans="2:51" x14ac:dyDescent="0.35">
      <c r="B75" s="127"/>
      <c r="C75" s="180"/>
      <c r="D75" s="177"/>
      <c r="E75" s="177"/>
      <c r="F75" s="125"/>
      <c r="G75" s="177"/>
      <c r="H75" s="177"/>
      <c r="I75" s="177"/>
      <c r="J75" s="131"/>
      <c r="K75" s="131"/>
      <c r="L75" s="131"/>
      <c r="M75" s="131"/>
      <c r="N75" s="131"/>
      <c r="O75" s="131"/>
      <c r="P75" s="131"/>
      <c r="Q75" s="131"/>
      <c r="R75" s="131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67"/>
      <c r="AW75" s="162"/>
      <c r="AX75" s="162"/>
      <c r="AY75" s="162"/>
    </row>
    <row r="76" spans="2:51" x14ac:dyDescent="0.35">
      <c r="B76" s="127"/>
      <c r="C76" s="131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67"/>
      <c r="AW76" s="162"/>
      <c r="AX76" s="162"/>
      <c r="AY76" s="162"/>
    </row>
    <row r="77" spans="2:51" x14ac:dyDescent="0.35">
      <c r="B77" s="127"/>
      <c r="C77" s="176"/>
      <c r="D77" s="131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67"/>
      <c r="AW77" s="162"/>
      <c r="AX77" s="162"/>
      <c r="AY77" s="162"/>
    </row>
    <row r="78" spans="2:51" x14ac:dyDescent="0.35">
      <c r="B78" s="127"/>
      <c r="C78" s="180"/>
      <c r="D78" s="131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67"/>
      <c r="AW78" s="162"/>
      <c r="AX78" s="162"/>
      <c r="AY78" s="162"/>
    </row>
    <row r="79" spans="2:51" x14ac:dyDescent="0.35">
      <c r="B79" s="131"/>
      <c r="C79" s="176"/>
      <c r="D79" s="177"/>
      <c r="E79" s="131"/>
      <c r="F79" s="177"/>
      <c r="G79" s="131"/>
      <c r="H79" s="131"/>
      <c r="I79" s="131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67"/>
      <c r="AW79" s="162"/>
      <c r="AX79" s="162"/>
      <c r="AY79" s="162"/>
    </row>
    <row r="80" spans="2:51" x14ac:dyDescent="0.35">
      <c r="B80" s="131"/>
      <c r="C80" s="183"/>
      <c r="D80" s="177"/>
      <c r="E80" s="131"/>
      <c r="F80" s="131"/>
      <c r="G80" s="131"/>
      <c r="H80" s="131"/>
      <c r="I80" s="131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V80" s="167"/>
      <c r="AW80" s="162"/>
      <c r="AX80" s="162"/>
      <c r="AY80" s="162"/>
    </row>
    <row r="81" spans="2:51" x14ac:dyDescent="0.35">
      <c r="B81" s="127"/>
      <c r="C81" s="183"/>
      <c r="D81" s="177"/>
      <c r="E81" s="177"/>
      <c r="F81" s="131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U81" s="162"/>
      <c r="AV81" s="167"/>
      <c r="AW81" s="162"/>
      <c r="AX81" s="162"/>
      <c r="AY81" s="162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U82" s="162"/>
      <c r="AV82" s="167"/>
      <c r="AW82" s="162"/>
      <c r="AX82" s="162"/>
      <c r="AY82" s="162"/>
    </row>
    <row r="83" spans="2:51" x14ac:dyDescent="0.35">
      <c r="B83" s="127"/>
      <c r="C83" s="180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W83" s="162"/>
      <c r="AX83" s="162"/>
      <c r="AY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U84" s="162"/>
      <c r="AW84" s="162"/>
      <c r="AX84" s="162"/>
      <c r="AY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U85" s="162"/>
      <c r="AW85" s="162"/>
      <c r="AX85" s="162"/>
      <c r="AY85" s="162"/>
    </row>
    <row r="86" spans="2:51" x14ac:dyDescent="0.35">
      <c r="B86" s="127"/>
      <c r="C86" s="131"/>
      <c r="D86" s="177"/>
      <c r="E86" s="177"/>
      <c r="F86" s="177"/>
      <c r="G86" s="177"/>
      <c r="H86" s="177"/>
      <c r="I86" s="177"/>
      <c r="J86" s="181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U86" s="162"/>
      <c r="AW86" s="162"/>
      <c r="AX86" s="162"/>
      <c r="AY86" s="162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U87" s="162"/>
      <c r="AW87" s="162"/>
      <c r="AX87" s="162"/>
      <c r="AY87" s="162"/>
    </row>
    <row r="88" spans="2:51" x14ac:dyDescent="0.35">
      <c r="B88" s="127"/>
      <c r="C88" s="180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82"/>
      <c r="T88" s="133"/>
      <c r="U88" s="133"/>
      <c r="V88" s="134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U88" s="162"/>
      <c r="AV88" s="131"/>
      <c r="AW88" s="162"/>
      <c r="AX88" s="162"/>
      <c r="AY88" s="162"/>
    </row>
    <row r="89" spans="2:51" x14ac:dyDescent="0.35">
      <c r="B89" s="127"/>
      <c r="C89" s="173"/>
      <c r="D89" s="180"/>
      <c r="E89" s="177"/>
      <c r="F89" s="177"/>
      <c r="G89" s="177"/>
      <c r="H89" s="177"/>
      <c r="I89" s="177"/>
      <c r="J89" s="181"/>
      <c r="K89" s="181"/>
      <c r="L89" s="178"/>
      <c r="M89" s="178"/>
      <c r="N89" s="178"/>
      <c r="O89" s="178"/>
      <c r="P89" s="178"/>
      <c r="Q89" s="178"/>
      <c r="R89" s="181"/>
      <c r="S89" s="182"/>
      <c r="T89" s="133"/>
      <c r="U89" s="133"/>
      <c r="V89" s="134"/>
      <c r="W89" s="168"/>
      <c r="X89" s="168"/>
      <c r="Y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T89" s="162"/>
      <c r="AU89" s="162"/>
      <c r="AV89" s="130"/>
      <c r="AW89" s="162"/>
      <c r="AX89" s="162"/>
      <c r="AY89" s="162"/>
    </row>
    <row r="90" spans="2:51" x14ac:dyDescent="0.35">
      <c r="B90" s="127"/>
      <c r="C90" s="173"/>
      <c r="D90" s="177"/>
      <c r="E90" s="177"/>
      <c r="F90" s="177"/>
      <c r="G90" s="177"/>
      <c r="H90" s="177"/>
      <c r="I90" s="177"/>
      <c r="J90" s="181"/>
      <c r="K90" s="181"/>
      <c r="L90" s="178"/>
      <c r="M90" s="178"/>
      <c r="N90" s="178"/>
      <c r="O90" s="178"/>
      <c r="P90" s="178"/>
      <c r="Q90" s="178"/>
      <c r="R90" s="181"/>
      <c r="AS90" s="171"/>
      <c r="AT90" s="162"/>
      <c r="AU90" s="162"/>
      <c r="AW90" s="162"/>
      <c r="AX90" s="162"/>
      <c r="AY90" s="162"/>
    </row>
    <row r="91" spans="2:51" x14ac:dyDescent="0.35">
      <c r="B91" s="127"/>
      <c r="C91" s="173"/>
      <c r="D91" s="177"/>
      <c r="E91" s="180"/>
      <c r="F91" s="177"/>
      <c r="G91" s="180"/>
      <c r="H91" s="180"/>
      <c r="I91" s="180"/>
      <c r="AS91" s="171"/>
      <c r="AT91" s="162"/>
      <c r="AU91" s="162"/>
      <c r="AW91" s="162"/>
      <c r="AX91" s="162"/>
      <c r="AY91" s="162"/>
    </row>
    <row r="92" spans="2:51" x14ac:dyDescent="0.35">
      <c r="B92" s="127"/>
      <c r="C92" s="173"/>
      <c r="D92" s="180"/>
      <c r="E92" s="177"/>
      <c r="F92" s="180"/>
      <c r="G92" s="177"/>
      <c r="H92" s="177"/>
      <c r="I92" s="177"/>
      <c r="AS92" s="171"/>
      <c r="AT92" s="162"/>
      <c r="AU92" s="162"/>
      <c r="AW92" s="162"/>
      <c r="AX92" s="162"/>
      <c r="AY92" s="162"/>
    </row>
    <row r="93" spans="2:51" x14ac:dyDescent="0.35">
      <c r="B93" s="127"/>
      <c r="D93" s="180"/>
      <c r="E93" s="177"/>
      <c r="F93" s="177"/>
      <c r="G93" s="177"/>
      <c r="H93" s="177"/>
      <c r="I93" s="177"/>
      <c r="AS93" s="171"/>
      <c r="AT93" s="162"/>
      <c r="AU93" s="162"/>
      <c r="AW93" s="162"/>
      <c r="AX93" s="162"/>
      <c r="AY93" s="162"/>
    </row>
    <row r="94" spans="2:51" x14ac:dyDescent="0.35">
      <c r="B94" s="127"/>
      <c r="E94" s="180"/>
      <c r="F94" s="177"/>
      <c r="G94" s="180"/>
      <c r="H94" s="180"/>
      <c r="I94" s="180"/>
      <c r="AS94" s="171"/>
      <c r="AT94" s="162"/>
      <c r="AU94" s="162"/>
      <c r="AW94" s="162"/>
      <c r="AX94" s="162"/>
      <c r="AY94" s="162"/>
    </row>
    <row r="95" spans="2:51" x14ac:dyDescent="0.35">
      <c r="B95" s="127"/>
      <c r="E95" s="180"/>
      <c r="F95" s="180"/>
      <c r="G95" s="180"/>
      <c r="H95" s="180"/>
      <c r="I95" s="180"/>
      <c r="AS95" s="171"/>
      <c r="AT95" s="162"/>
      <c r="AU95" s="162"/>
      <c r="AV95" s="162"/>
      <c r="AW95" s="162"/>
      <c r="AX95" s="162"/>
      <c r="AY95" s="162"/>
    </row>
    <row r="96" spans="2:51" x14ac:dyDescent="0.35">
      <c r="F96" s="180"/>
      <c r="AS96" s="171"/>
      <c r="AT96" s="162"/>
      <c r="AU96" s="162"/>
      <c r="AV96" s="162"/>
      <c r="AW96" s="162"/>
      <c r="AX96" s="162"/>
      <c r="AY96" s="162"/>
    </row>
    <row r="97" spans="45:51" x14ac:dyDescent="0.35">
      <c r="AS97" s="171"/>
      <c r="AT97" s="162"/>
      <c r="AU97" s="162"/>
      <c r="AV97" s="162"/>
      <c r="AW97" s="162"/>
      <c r="AX97" s="162"/>
      <c r="AY97" s="162"/>
    </row>
    <row r="98" spans="45:51" x14ac:dyDescent="0.35">
      <c r="AS98" s="171"/>
      <c r="AT98" s="162"/>
      <c r="AU98" s="162"/>
      <c r="AV98" s="162"/>
      <c r="AW98" s="162"/>
      <c r="AX98" s="162"/>
      <c r="AY98" s="162"/>
    </row>
    <row r="99" spans="45:51" x14ac:dyDescent="0.35">
      <c r="AS99" s="171"/>
      <c r="AT99" s="162"/>
      <c r="AU99" s="162"/>
      <c r="AV99" s="162"/>
      <c r="AW99" s="162"/>
      <c r="AX99" s="162"/>
      <c r="AY99" s="162"/>
    </row>
    <row r="100" spans="45:51" x14ac:dyDescent="0.35">
      <c r="AS100" s="171"/>
      <c r="AT100" s="162"/>
      <c r="AU100" s="162"/>
      <c r="AV100" s="162"/>
      <c r="AW100" s="162"/>
      <c r="AX100" s="162"/>
      <c r="AY100" s="162"/>
    </row>
    <row r="101" spans="45:51" x14ac:dyDescent="0.35">
      <c r="AV101" s="162"/>
      <c r="AW101" s="162"/>
      <c r="AX101" s="162"/>
      <c r="AY101" s="162"/>
    </row>
    <row r="102" spans="45:51" x14ac:dyDescent="0.35">
      <c r="AV102" s="162"/>
      <c r="AW102" s="162"/>
      <c r="AX102" s="162"/>
      <c r="AY102" s="162"/>
    </row>
    <row r="103" spans="45:51" x14ac:dyDescent="0.35">
      <c r="AV103" s="162"/>
      <c r="AW103" s="162"/>
      <c r="AX103" s="162"/>
      <c r="AY103" s="162"/>
    </row>
    <row r="104" spans="45:51" x14ac:dyDescent="0.35">
      <c r="AV104" s="162"/>
      <c r="AW104" s="162"/>
      <c r="AX104" s="162"/>
      <c r="AY104" s="162"/>
    </row>
    <row r="105" spans="45:51" x14ac:dyDescent="0.35">
      <c r="AV105" s="162"/>
      <c r="AW105" s="162"/>
      <c r="AX105" s="162"/>
      <c r="AY105" s="162"/>
    </row>
    <row r="106" spans="45:51" x14ac:dyDescent="0.35">
      <c r="AV106" s="162"/>
      <c r="AW106" s="162"/>
      <c r="AX106" s="162"/>
      <c r="AY106" s="162"/>
    </row>
    <row r="107" spans="45:51" x14ac:dyDescent="0.35">
      <c r="AV107" s="162"/>
      <c r="AW107" s="162"/>
      <c r="AX107" s="162"/>
      <c r="AY107" s="162"/>
    </row>
    <row r="108" spans="45:51" x14ac:dyDescent="0.35">
      <c r="AV108" s="162"/>
      <c r="AW108" s="162"/>
      <c r="AX108" s="162"/>
      <c r="AY108" s="162"/>
    </row>
    <row r="109" spans="45:51" x14ac:dyDescent="0.35">
      <c r="AV109" s="162"/>
      <c r="AW109" s="162"/>
      <c r="AX109" s="162"/>
      <c r="AY109" s="162"/>
    </row>
    <row r="110" spans="45:51" x14ac:dyDescent="0.35">
      <c r="AV110" s="162"/>
      <c r="AW110" s="162"/>
      <c r="AX110" s="162"/>
      <c r="AY110" s="162"/>
    </row>
    <row r="111" spans="45:51" x14ac:dyDescent="0.35">
      <c r="AY111" s="162"/>
    </row>
    <row r="112" spans="45:51" x14ac:dyDescent="0.35">
      <c r="AY112" s="162"/>
    </row>
    <row r="113" spans="45:51" x14ac:dyDescent="0.35">
      <c r="AY113" s="162"/>
    </row>
    <row r="114" spans="45:51" x14ac:dyDescent="0.35">
      <c r="AS114" s="163"/>
      <c r="AT114" s="162"/>
      <c r="AU114" s="162"/>
      <c r="AV114" s="162"/>
      <c r="AW114" s="162"/>
      <c r="AX114" s="162"/>
      <c r="AY114" s="162"/>
    </row>
    <row r="115" spans="45:51" x14ac:dyDescent="0.35">
      <c r="AY115" s="162"/>
    </row>
    <row r="129" spans="45:51" x14ac:dyDescent="0.35">
      <c r="AS129" s="162"/>
      <c r="AT129" s="162"/>
      <c r="AU129" s="162"/>
      <c r="AV129" s="162"/>
      <c r="AW129" s="162"/>
      <c r="AX129" s="162"/>
      <c r="AY129" s="162"/>
    </row>
  </sheetData>
  <protectedRanges>
    <protectedRange sqref="B91:B95 N86:R88 C89:C92 J86:J87 J89:R90 S88:S89 S85:T87 D89:D90 D92:D93 F95:F96 F92:F93 E94:E95 E91:E92 G91:I92 G94:I95" name="Range2_6_1_1"/>
    <protectedRange sqref="K86:M87 J88:M88 E93 F94 G93:I93" name="Range2_2_2_1_1"/>
    <protectedRange sqref="D91" name="Range2_1_1_1_1_2_1_1"/>
    <protectedRange sqref="N73:R73 N76:R85 B81:B90 B62:B78 S75:T84 S64:T72 T45:T48 T59:T63 T40:T42" name="Range2_12_5_1_1"/>
    <protectedRange sqref="N10 L10 L6 D6 D8 AD8 AF8 O8:U8 AJ8:AR8 AF10 AR11:AR34 L24:N31 E23:E34 G23:G34 N32:N34 N12:N23 N11:Y11 Z11:AG15 O12:Y15 E11:G22 O16:AG34" name="Range1_16_3_1_1"/>
    <protectedRange sqref="I78 I81:I90 J76:M85 J73:M73 E86:E90 G86:H90 F87:F91" name="Range2_2_12_2_1_1"/>
    <protectedRange sqref="C86" name="Range2_2_1_10_3_1_1"/>
    <protectedRange sqref="L16:M23" name="Range1_1_1_1_10_1_1_1"/>
    <protectedRange sqref="L32:M34" name="Range1_1_10_1_1_1"/>
    <protectedRange sqref="D84:D88" name="Range2_1_1_1_1_11_2_1_1"/>
    <protectedRange sqref="K11:L15 K16:K34 I11:I15 I16:J24 I25:I34 J25" name="Range1_1_2_1_10_2_1_1"/>
    <protectedRange sqref="M11:M15" name="Range1_2_1_2_1_10_1_1_1"/>
    <protectedRange sqref="G78:H78 G81:H85 E78 E81:E85 F82:F86 F79" name="Range2_2_2_9_2_1_1"/>
    <protectedRange sqref="D76 D79:D83" name="Range2_1_1_1_1_1_9_2_1_1"/>
    <protectedRange sqref="Q10" name="Range1_17_1_1_1"/>
    <protectedRange sqref="AG10" name="Range1_18_1_1_1"/>
    <protectedRange sqref="C88 C79 C77" name="Range2_4_1_1_1"/>
    <protectedRange sqref="AS16:AS34" name="Range1_1_1_1"/>
    <protectedRange sqref="P3:U5" name="Range1_16_1_1_1_1"/>
    <protectedRange sqref="C87 C80:C85 C75 C78" name="Range2_1_3_1_1"/>
    <protectedRange sqref="H11:H34" name="Range1_1_1_1_1_1_1"/>
    <protectedRange sqref="B79:B80 J74:R75 D77:D78 F80:F81 Z72:Z73 S73:Y74 AA73:AU74 E79:E80 G79:I80" name="Range2_2_1_10_1_1_1_2"/>
    <protectedRange sqref="C76" name="Range2_2_1_10_2_1_1_1"/>
    <protectedRange sqref="N65:R72 G75:H75 D73 F76 E75" name="Range2_12_1_6_1_1"/>
    <protectedRange sqref="D67:D69 I69:I72 I75:I77 J65:M72 G76:H77 G69:H71 E76:E77 F77:F78 F70:F72 E69:E71" name="Range2_2_12_1_7_1_1"/>
    <protectedRange sqref="D74:D75" name="Range2_1_1_1_1_11_1_2_1_1"/>
    <protectedRange sqref="E72 G72:H72 F73" name="Range2_2_2_9_1_1_1_1"/>
    <protectedRange sqref="D70" name="Range2_1_1_1_1_1_9_1_1_1_1"/>
    <protectedRange sqref="C74 C69 C66 C63" name="Range2_1_1_2_1_1"/>
    <protectedRange sqref="C67 C64" name="Range2_1_4_1_1_1"/>
    <protectedRange sqref="C73" name="Range2_1_2_2_1_1"/>
    <protectedRange sqref="C72" name="Range2_3_2_1_1"/>
    <protectedRange sqref="D63:D66 F65:F69 E64:E68 G65:I68" name="Range2_2_12_1_1_1_1_1"/>
    <protectedRange sqref="C68 C65" name="Range2_1_4_2_1_1_1"/>
    <protectedRange sqref="C70:C71" name="Range2_5_1_1_1"/>
    <protectedRange sqref="E73:E74 F74:F75 G73:I74" name="Range2_2_1_1_1_1"/>
    <protectedRange sqref="D71:D72" name="Range2_1_1_1_1_1_1_1_1"/>
    <protectedRange sqref="AS11:AS15" name="Range1_4_1_1_1_1"/>
    <protectedRange sqref="J11:J15 J26:J34" name="Range1_1_2_1_10_1_1_1_1"/>
    <protectedRange sqref="AV88:AV89" name="Range2_2_1_10_1_1_1_1_1"/>
    <protectedRange sqref="T43:T44" name="Range2_12_5_1_1_4"/>
    <protectedRange sqref="I64" name="Range2_2_12_1_7_1_1_5"/>
    <protectedRange sqref="N64:R64" name="Range2_12_1_1_1_1_1_2"/>
    <protectedRange sqref="J64:M64" name="Range2_2_12_1_1_1_1_1_2"/>
    <protectedRange sqref="F64:H64" name="Range2_2_12_1_2_2_1_1_2"/>
    <protectedRange sqref="S40:S42 B40:B42" name="Range2_12_5_1_1_1"/>
    <protectedRange sqref="N40:R42" name="Range2_12_1_6_1_1_1"/>
    <protectedRange sqref="E40:M42" name="Range2_2_12_1_7_1_1_1"/>
    <protectedRange sqref="C40:D40 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B43:B45" name="Range2_12_5_1_1_1_2_2_1"/>
    <protectedRange sqref="B46" name="Range2_12_5_1_1_1_3_1_1"/>
    <protectedRange sqref="S43:S44" name="Range2_12_5_1_1_4_1"/>
    <protectedRange sqref="N43:R43" name="Range2_12_1_6_1_1_2_1"/>
    <protectedRange sqref="K43:M43" name="Range2_2_12_1_7_1_1_2_1"/>
    <protectedRange sqref="Q44:R44" name="Range2_12_1_5_1_1_1_1_1"/>
    <protectedRange sqref="N44:P44" name="Range2_12_1_2_2_1_1_1_1_1"/>
    <protectedRange sqref="K44:M44" name="Range2_2_12_1_4_2_1_1_1_1_1"/>
    <protectedRange sqref="G44:H44" name="Range2_2_12_1_3_1_1_1_1_1_4_1_1"/>
    <protectedRange sqref="I43:J43 E44:F44" name="Range2_2_12_1_7_1_1_3_1_1"/>
    <protectedRange sqref="H43 I44:J44" name="Range2_2_12_1_4_2_1_1_1_2_1_1"/>
    <protectedRange sqref="C42:D42 E43:G43" name="Range2_2_12_1_3_1_1_1_1_1_1_1_1"/>
    <protectedRange sqref="S45:S48" name="Range2_12_5_1_1_2_3_1"/>
    <protectedRange sqref="Q45:R48" name="Range2_12_1_6_1_1_1_1_2_1"/>
    <protectedRange sqref="N45:P48" name="Range2_12_1_2_3_1_1_1_1_2_1"/>
    <protectedRange sqref="I45:M48" name="Range2_2_12_1_4_3_1_1_1_1_2_1"/>
    <protectedRange sqref="D43 E45:H48" name="Range2_2_12_1_3_1_2_1_1_1_1_2_1"/>
    <protectedRange sqref="D44" name="Range2_2_12_1_3_1_2_1_1_1_2_1_2_1"/>
    <protectedRange sqref="D45:D48" name="Range2_2_12_1_3_1_2_1_1_1_2_1_2"/>
    <protectedRange sqref="S63" name="Range2_12_5_1_1_5"/>
    <protectedRange sqref="S59:S62" name="Range2_12_2_1_1_1_2"/>
    <protectedRange sqref="N63:R63" name="Range2_12_1_1_1_1_1_1_2_1"/>
    <protectedRange sqref="J63:M63" name="Range2_2_12_1_1_1_1_1_1_2_1"/>
    <protectedRange sqref="N60:R62" name="Range2_12_1_1_1_1_1_1_1_1_1"/>
    <protectedRange sqref="J60:M62" name="Range2_2_12_1_1_1_1_1_1_1_1_1"/>
    <protectedRange sqref="N59:R59" name="Range2_12_1_6_1_1_4_1_1_1_1"/>
    <protectedRange sqref="J59:M59" name="Range2_2_12_1_7_1_1_6_1_1_1_1"/>
    <protectedRange sqref="E63" name="Range2_2_12_1_2_1_1_1_1_1_2_1_1"/>
    <protectedRange sqref="I63" name="Range2_2_12_1_7_1_1_1_1_1_1_1"/>
    <protectedRange sqref="G63:H63" name="Range2_2_12_1_2_2_1_1_1_1_1_1_1"/>
    <protectedRange sqref="F63" name="Range2_2_12_1_2_1_1_1_1_1_1_1_1_1"/>
    <protectedRange sqref="I60:I62" name="Range2_2_12_1_7_1_1_5_1_1_1_1_1_1"/>
    <protectedRange sqref="G60:H62" name="Range2_2_12_1_3_3_1_1_1_1_1_1_1_1_1"/>
    <protectedRange sqref="I59" name="Range2_2_12_1_4_3_1_1_1_5_1_1_1_1_1"/>
    <protectedRange sqref="G59:H59" name="Range2_2_12_1_3_1_2_1_1_1_2_1_1_1_1_1"/>
    <protectedRange sqref="T56:T58" name="Range2_12_5_1_1_6"/>
    <protectedRange sqref="S56:S58" name="Range2_12_5_1_1_5_3"/>
    <protectedRange sqref="T49:T55" name="Range2_12_5_1_1_2_1"/>
    <protectedRange sqref="S49:S55" name="Range2_12_4_1_1_1_4_2"/>
    <protectedRange sqref="Q49:R55" name="Range2_12_1_6_1_1_1_2_3_2_1"/>
    <protectedRange sqref="N49:P55" name="Range2_12_1_2_3_1_1_1_2_3_2_1"/>
    <protectedRange sqref="J49:M49 K50:M52 J53:M55" name="Range2_2_12_1_4_3_1_1_1_3_3_2_1"/>
    <protectedRange sqref="I49 I53:I55" name="Range2_2_12_1_4_3_1_1_1_2_1_2_2"/>
    <protectedRange sqref="D49:E49 G49:H49 D53:E55 G53:H55" name="Range2_2_12_1_3_1_2_1_1_1_2_1_3_2"/>
    <protectedRange sqref="F49 F53:F55" name="Range2_2_12_1_3_1_2_1_1_1_1_1_2_2"/>
    <protectedRange sqref="B49" name="Range2_12_5_1_1_1_2_1_1_2"/>
    <protectedRange sqref="B53" name="Range2_12_5_1_1_2_2_2_1_2"/>
    <protectedRange sqref="I50:J52" name="Range2_2_12_1_7_1_1_3"/>
    <protectedRange sqref="H50:H52" name="Range2_2_12_1_4_2_1_1_1_2"/>
    <protectedRange sqref="C50:G52" name="Range2_2_12_1_3_1_1_1_1_1_1"/>
    <protectedRange sqref="Q58:R58" name="Range2_12_1_4_1_1_1_1_1_1_1_1"/>
    <protectedRange sqref="N58:P58" name="Range2_12_1_2_1_1_1_1_1_1_1_1_1"/>
    <protectedRange sqref="J58:M58" name="Range2_2_12_1_4_1_1_1_1_1_1_1_1_1"/>
    <protectedRange sqref="Q56:R57" name="Range2_12_1_6_1_1_1_2_3_1_1_3"/>
    <protectedRange sqref="N56:P57" name="Range2_12_1_2_3_1_1_1_2_3_1_1_3"/>
    <protectedRange sqref="I58 J56:M57" name="Range2_2_12_1_4_3_1_1_1_3_3_1_1_3"/>
    <protectedRange sqref="D58:E58 G58:H58" name="Range2_2_12_1_3_1_2_1_1_1_3_1_1_1_1"/>
    <protectedRange sqref="B57 B55" name="Range2_12_5_1_1_2_2_1_3_1_1_1"/>
    <protectedRange sqref="I57" name="Range2_2_12_1_7_1_1_5_2_1_1_1_1_1"/>
    <protectedRange sqref="D57:E57 G57:H57 F58" name="Range2_2_12_1_3_3_1_1_1_2_1_1_1_1_1"/>
    <protectedRange sqref="I56" name="Range2_2_12_1_4_3_1_1_1_2_1_2_1_1_3"/>
    <protectedRange sqref="G56:H56 F56:F57" name="Range2_2_12_1_3_1_2_1_1_1_2_1_3_1_1_3"/>
    <protectedRange sqref="D56:E56" name="Range2_2_12_1_3_1_1_1_1_1_4_1_2_1_3_1_1_1"/>
    <protectedRange sqref="B56" name="Range2_12_5_1_1_2_1_1_1_1_1_1"/>
    <protectedRange sqref="C62" name="Range2_1_1_1_2_1_1_1_2_1_1_1"/>
    <protectedRange sqref="D62" name="Range2_2_12_1_2_1_1_1_1_1_2_1_1_1"/>
    <protectedRange sqref="C60:C61" name="Range2_1_1_1_2_1_1_1_1_1_1_1_1"/>
    <protectedRange sqref="D60:D61 E61:E62" name="Range2_2_12_1_2_1_1_1_1_1_1_1_1_1_1"/>
    <protectedRange sqref="F61:F62 E60" name="Range2_2_12_1_3_1_2_1_1_1_2_1_1_1_1_1_1"/>
    <protectedRange sqref="F60" name="Range2_2_12_1_3_1_2_1_1_1_3_1_1_1_1_1_1_1"/>
    <protectedRange sqref="B61" name="Range2_12_5_1_1_2_2_1_3_1_1_1_1_1_1_1"/>
    <protectedRange sqref="D59:E59" name="Range2_2_12_1_3_1_2_1_1_1_2_1_1_1_1_3_1"/>
    <protectedRange sqref="B58" name="Range2_12_5_1_1_2_1_4_1_1_1_2_1"/>
    <protectedRange sqref="F59" name="Range2_2_12_1_3_1_2_1_1_1_3_1_1_1_1_1_3_1"/>
    <protectedRange sqref="B59:B60" name="Range2_12_5_1_1_2_2_1_3_1_1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69" priority="9" operator="containsText" text="N/A">
      <formula>NOT(ISERROR(SEARCH("N/A",X11)))</formula>
    </cfRule>
    <cfRule type="cellIs" dxfId="268" priority="27" operator="equal">
      <formula>0</formula>
    </cfRule>
  </conditionalFormatting>
  <conditionalFormatting sqref="X11:AE34">
    <cfRule type="cellIs" dxfId="267" priority="26" operator="greaterThanOrEqual">
      <formula>1185</formula>
    </cfRule>
  </conditionalFormatting>
  <conditionalFormatting sqref="X11:AE34">
    <cfRule type="cellIs" dxfId="266" priority="25" operator="between">
      <formula>0.1</formula>
      <formula>1184</formula>
    </cfRule>
  </conditionalFormatting>
  <conditionalFormatting sqref="X8">
    <cfRule type="cellIs" dxfId="265" priority="24" operator="equal">
      <formula>0</formula>
    </cfRule>
  </conditionalFormatting>
  <conditionalFormatting sqref="X8">
    <cfRule type="cellIs" dxfId="264" priority="23" operator="greaterThan">
      <formula>1179</formula>
    </cfRule>
  </conditionalFormatting>
  <conditionalFormatting sqref="X8">
    <cfRule type="cellIs" dxfId="263" priority="22" operator="greaterThan">
      <formula>99</formula>
    </cfRule>
  </conditionalFormatting>
  <conditionalFormatting sqref="X8">
    <cfRule type="cellIs" dxfId="262" priority="21" operator="greaterThan">
      <formula>0.99</formula>
    </cfRule>
  </conditionalFormatting>
  <conditionalFormatting sqref="AB8">
    <cfRule type="cellIs" dxfId="261" priority="20" operator="equal">
      <formula>0</formula>
    </cfRule>
  </conditionalFormatting>
  <conditionalFormatting sqref="AB8">
    <cfRule type="cellIs" dxfId="260" priority="19" operator="greaterThan">
      <formula>1179</formula>
    </cfRule>
  </conditionalFormatting>
  <conditionalFormatting sqref="AB8">
    <cfRule type="cellIs" dxfId="259" priority="18" operator="greaterThan">
      <formula>99</formula>
    </cfRule>
  </conditionalFormatting>
  <conditionalFormatting sqref="AB8">
    <cfRule type="cellIs" dxfId="258" priority="17" operator="greaterThan">
      <formula>0.99</formula>
    </cfRule>
  </conditionalFormatting>
  <conditionalFormatting sqref="AQ11:AQ34 AO24:AO32 AJ24:AJ34 AJ11:AO23 AM24:AM27 AK24:AK32 AL24:AL34 AN24:AN34">
    <cfRule type="cellIs" dxfId="257" priority="16" operator="equal">
      <formula>0</formula>
    </cfRule>
  </conditionalFormatting>
  <conditionalFormatting sqref="AQ11:AQ34 AO24:AO32 AJ24:AJ34 AJ11:AO23 AM24:AM27 AK24:AK32 AL24:AL34 AN24:AN34">
    <cfRule type="cellIs" dxfId="256" priority="15" operator="greaterThan">
      <formula>1179</formula>
    </cfRule>
  </conditionalFormatting>
  <conditionalFormatting sqref="AQ11:AQ34 AO24:AO32 AJ24:AJ34 AJ11:AO23 AM24:AM27 AK24:AK32 AL24:AL34 AN24:AN34">
    <cfRule type="cellIs" dxfId="255" priority="14" operator="greaterThan">
      <formula>99</formula>
    </cfRule>
  </conditionalFormatting>
  <conditionalFormatting sqref="AQ11:AQ34 AO24:AO32 AJ24:AJ34 AJ11:AO23 AM24:AM27 AK24:AK32 AL24:AL34 AN24:AN34">
    <cfRule type="cellIs" dxfId="254" priority="13" operator="greaterThan">
      <formula>0.99</formula>
    </cfRule>
  </conditionalFormatting>
  <conditionalFormatting sqref="AI11:AI34">
    <cfRule type="cellIs" dxfId="253" priority="12" operator="greaterThan">
      <formula>$AI$8</formula>
    </cfRule>
  </conditionalFormatting>
  <conditionalFormatting sqref="AH11:AH34">
    <cfRule type="cellIs" dxfId="252" priority="10" operator="greaterThan">
      <formula>$AH$8</formula>
    </cfRule>
    <cfRule type="cellIs" dxfId="251" priority="11" operator="greaterThan">
      <formula>$AH$8</formula>
    </cfRule>
  </conditionalFormatting>
  <conditionalFormatting sqref="AP11:AP34">
    <cfRule type="cellIs" dxfId="250" priority="8" operator="equal">
      <formula>0</formula>
    </cfRule>
  </conditionalFormatting>
  <conditionalFormatting sqref="AP11:AP34">
    <cfRule type="cellIs" dxfId="249" priority="7" operator="greaterThan">
      <formula>1179</formula>
    </cfRule>
  </conditionalFormatting>
  <conditionalFormatting sqref="AP11:AP34">
    <cfRule type="cellIs" dxfId="248" priority="6" operator="greaterThan">
      <formula>99</formula>
    </cfRule>
  </conditionalFormatting>
  <conditionalFormatting sqref="AP11:AP34">
    <cfRule type="cellIs" dxfId="247" priority="5" operator="greaterThan">
      <formula>0.99</formula>
    </cfRule>
  </conditionalFormatting>
  <conditionalFormatting sqref="AK33:AK34 AO33:AO34 AM28:AM34">
    <cfRule type="cellIs" dxfId="246" priority="4" operator="equal">
      <formula>0</formula>
    </cfRule>
  </conditionalFormatting>
  <conditionalFormatting sqref="AK33:AK34 AO33:AO34 AM28:AM34">
    <cfRule type="cellIs" dxfId="245" priority="3" operator="greaterThan">
      <formula>1179</formula>
    </cfRule>
  </conditionalFormatting>
  <conditionalFormatting sqref="AK33:AK34 AO33:AO34 AM28:AM34">
    <cfRule type="cellIs" dxfId="244" priority="2" operator="greaterThan">
      <formula>99</formula>
    </cfRule>
  </conditionalFormatting>
  <conditionalFormatting sqref="AK33:AK34 AO33:AO34 AM28:AM34">
    <cfRule type="cellIs" dxfId="243" priority="1" operator="greaterThan">
      <formula>0.99</formula>
    </cfRule>
  </conditionalFormatting>
  <dataValidations count="4">
    <dataValidation type="list" allowBlank="1" showInputMessage="1" showErrorMessage="1" sqref="P3:P5" xr:uid="{00000000-0002-0000-1500-000000000000}">
      <formula1>$AY$10:$AY$40</formula1>
    </dataValidation>
    <dataValidation type="list" allowBlank="1" showInputMessage="1" showErrorMessage="1" sqref="AV31:AW31" xr:uid="{00000000-0002-0000-1500-000001000000}">
      <formula1>$AV$24:$AV$28</formula1>
    </dataValidation>
    <dataValidation type="list" allowBlank="1" showInputMessage="1" showErrorMessage="1" sqref="H11:H34" xr:uid="{00000000-0002-0000-1500-000002000000}">
      <formula1>$AV$10:$AV$19</formula1>
    </dataValidation>
    <dataValidation type="list" allowBlank="1" showInputMessage="1" showErrorMessage="1" sqref="AP8:AQ8 N10 L10 D8 O8:T8" xr:uid="{00000000-0002-0000-1500-000003000000}">
      <formula1>#REF!</formula1>
    </dataValidation>
  </dataValidations>
  <hyperlinks>
    <hyperlink ref="H9:H10" location="'1'!AH8" display="Plant Status" xr:uid="{00000000-0004-0000-15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2:AY127"/>
  <sheetViews>
    <sheetView showGridLines="0" topLeftCell="A35" zoomScaleNormal="100" workbookViewId="0">
      <selection activeCell="B47" sqref="B47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237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302" t="s">
        <v>11</v>
      </c>
      <c r="I7" s="301" t="s">
        <v>12</v>
      </c>
      <c r="J7" s="301" t="s">
        <v>13</v>
      </c>
      <c r="K7" s="301" t="s">
        <v>14</v>
      </c>
      <c r="L7" s="15"/>
      <c r="M7" s="15"/>
      <c r="N7" s="15"/>
      <c r="O7" s="302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301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301" t="s">
        <v>23</v>
      </c>
      <c r="AG7" s="301" t="s">
        <v>24</v>
      </c>
      <c r="AH7" s="301" t="s">
        <v>25</v>
      </c>
      <c r="AI7" s="301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301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41874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25742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301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99" t="s">
        <v>52</v>
      </c>
      <c r="V9" s="299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98" t="s">
        <v>56</v>
      </c>
      <c r="AG9" s="298" t="s">
        <v>57</v>
      </c>
      <c r="AH9" s="341" t="s">
        <v>58</v>
      </c>
      <c r="AI9" s="357" t="s">
        <v>59</v>
      </c>
      <c r="AJ9" s="299" t="s">
        <v>60</v>
      </c>
      <c r="AK9" s="299" t="s">
        <v>61</v>
      </c>
      <c r="AL9" s="299" t="s">
        <v>62</v>
      </c>
      <c r="AM9" s="299" t="s">
        <v>63</v>
      </c>
      <c r="AN9" s="299" t="s">
        <v>64</v>
      </c>
      <c r="AO9" s="299" t="s">
        <v>65</v>
      </c>
      <c r="AP9" s="299" t="s">
        <v>66</v>
      </c>
      <c r="AQ9" s="359" t="s">
        <v>67</v>
      </c>
      <c r="AR9" s="299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99" t="s">
        <v>73</v>
      </c>
      <c r="C10" s="299" t="s">
        <v>74</v>
      </c>
      <c r="D10" s="299" t="s">
        <v>75</v>
      </c>
      <c r="E10" s="299" t="s">
        <v>76</v>
      </c>
      <c r="F10" s="299" t="s">
        <v>75</v>
      </c>
      <c r="G10" s="299" t="s">
        <v>76</v>
      </c>
      <c r="H10" s="368"/>
      <c r="I10" s="299" t="s">
        <v>76</v>
      </c>
      <c r="J10" s="299" t="s">
        <v>76</v>
      </c>
      <c r="K10" s="299" t="s">
        <v>76</v>
      </c>
      <c r="L10" s="31" t="s">
        <v>30</v>
      </c>
      <c r="M10" s="369"/>
      <c r="N10" s="31" t="s">
        <v>30</v>
      </c>
      <c r="O10" s="360"/>
      <c r="P10" s="360"/>
      <c r="Q10" s="3">
        <v>3895977</v>
      </c>
      <c r="R10" s="350"/>
      <c r="S10" s="351"/>
      <c r="T10" s="352"/>
      <c r="U10" s="299" t="s">
        <v>76</v>
      </c>
      <c r="V10" s="299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30309430</v>
      </c>
      <c r="AH10" s="341"/>
      <c r="AI10" s="358"/>
      <c r="AJ10" s="299" t="s">
        <v>85</v>
      </c>
      <c r="AK10" s="299" t="s">
        <v>85</v>
      </c>
      <c r="AL10" s="299" t="s">
        <v>85</v>
      </c>
      <c r="AM10" s="299" t="s">
        <v>85</v>
      </c>
      <c r="AN10" s="299" t="s">
        <v>85</v>
      </c>
      <c r="AO10" s="299" t="s">
        <v>85</v>
      </c>
      <c r="AP10" s="2">
        <v>6659329</v>
      </c>
      <c r="AQ10" s="360"/>
      <c r="AR10" s="300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17</v>
      </c>
      <c r="E11" s="46">
        <f>D11/1.42</f>
        <v>11.971830985915494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123</v>
      </c>
      <c r="P11" s="52">
        <v>91</v>
      </c>
      <c r="Q11" s="52">
        <v>3899840</v>
      </c>
      <c r="R11" s="53">
        <f t="shared" ref="R11:R34" si="0">Q11-Q10</f>
        <v>3863</v>
      </c>
      <c r="S11" s="54">
        <f>R11*24/1000</f>
        <v>92.712000000000003</v>
      </c>
      <c r="T11" s="54">
        <f>R11/1000</f>
        <v>3.863</v>
      </c>
      <c r="U11" s="55">
        <v>5.8</v>
      </c>
      <c r="V11" s="55">
        <f>U11</f>
        <v>5.8</v>
      </c>
      <c r="W11" s="174" t="s">
        <v>136</v>
      </c>
      <c r="X11" s="166">
        <v>0</v>
      </c>
      <c r="Y11" s="166">
        <v>0</v>
      </c>
      <c r="Z11" s="166">
        <v>986</v>
      </c>
      <c r="AA11" s="166">
        <v>0</v>
      </c>
      <c r="AB11" s="166">
        <v>1100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30310058</v>
      </c>
      <c r="AH11" s="60">
        <f>IF(ISBLANK(AG11),"-",AG11-AG10)</f>
        <v>628</v>
      </c>
      <c r="AI11" s="61">
        <f>AH11/T11</f>
        <v>162.56795236862541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6660369</v>
      </c>
      <c r="AQ11" s="166">
        <f t="shared" ref="AQ11:AQ34" si="1">AP11-AP10</f>
        <v>1040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17</v>
      </c>
      <c r="E12" s="46">
        <f t="shared" ref="E12:E34" si="2">D12/1.42</f>
        <v>11.971830985915494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125</v>
      </c>
      <c r="P12" s="52">
        <v>91</v>
      </c>
      <c r="Q12" s="52">
        <v>3903704</v>
      </c>
      <c r="R12" s="53">
        <f t="shared" si="0"/>
        <v>3864</v>
      </c>
      <c r="S12" s="54">
        <f t="shared" ref="S12:S34" si="5">R12*24/1000</f>
        <v>92.736000000000004</v>
      </c>
      <c r="T12" s="54">
        <f t="shared" ref="T12:T34" si="6">R12/1000</f>
        <v>3.8639999999999999</v>
      </c>
      <c r="U12" s="55">
        <v>6.4</v>
      </c>
      <c r="V12" s="55">
        <f t="shared" ref="V12:V34" si="7">U12</f>
        <v>6.4</v>
      </c>
      <c r="W12" s="174" t="s">
        <v>136</v>
      </c>
      <c r="X12" s="166">
        <v>0</v>
      </c>
      <c r="Y12" s="166">
        <v>0</v>
      </c>
      <c r="Z12" s="166">
        <v>961</v>
      </c>
      <c r="AA12" s="166">
        <v>0</v>
      </c>
      <c r="AB12" s="166">
        <v>1099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30310686</v>
      </c>
      <c r="AH12" s="60">
        <f t="shared" ref="AH12:AH34" si="8">IF(ISBLANK(AG12),"-",AG12-AG11)</f>
        <v>628</v>
      </c>
      <c r="AI12" s="61">
        <f t="shared" ref="AI12:AI34" si="9">AH12/T12</f>
        <v>162.52587991718428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6661409</v>
      </c>
      <c r="AQ12" s="166">
        <f t="shared" si="1"/>
        <v>1040</v>
      </c>
      <c r="AR12" s="65">
        <v>0.92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17</v>
      </c>
      <c r="E13" s="46">
        <f t="shared" si="2"/>
        <v>11.971830985915494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125</v>
      </c>
      <c r="P13" s="52">
        <v>92</v>
      </c>
      <c r="Q13" s="52">
        <v>3907483</v>
      </c>
      <c r="R13" s="53">
        <f t="shared" si="0"/>
        <v>3779</v>
      </c>
      <c r="S13" s="54">
        <f t="shared" si="5"/>
        <v>90.695999999999998</v>
      </c>
      <c r="T13" s="54">
        <f t="shared" si="6"/>
        <v>3.7789999999999999</v>
      </c>
      <c r="U13" s="55">
        <v>7.9</v>
      </c>
      <c r="V13" s="55">
        <f t="shared" si="7"/>
        <v>7.9</v>
      </c>
      <c r="W13" s="174" t="s">
        <v>136</v>
      </c>
      <c r="X13" s="166">
        <v>0</v>
      </c>
      <c r="Y13" s="166">
        <v>0</v>
      </c>
      <c r="Z13" s="166">
        <v>937</v>
      </c>
      <c r="AA13" s="166">
        <v>0</v>
      </c>
      <c r="AB13" s="166">
        <v>1100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30311286</v>
      </c>
      <c r="AH13" s="60">
        <f t="shared" si="8"/>
        <v>600</v>
      </c>
      <c r="AI13" s="61">
        <f t="shared" si="9"/>
        <v>158.77216194760518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6662821</v>
      </c>
      <c r="AQ13" s="166">
        <f t="shared" si="1"/>
        <v>1412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19</v>
      </c>
      <c r="E14" s="46">
        <f t="shared" si="2"/>
        <v>13.380281690140846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125</v>
      </c>
      <c r="P14" s="52">
        <v>92</v>
      </c>
      <c r="Q14" s="52">
        <v>3911266</v>
      </c>
      <c r="R14" s="53">
        <f t="shared" si="0"/>
        <v>3783</v>
      </c>
      <c r="S14" s="54">
        <f t="shared" si="5"/>
        <v>90.792000000000002</v>
      </c>
      <c r="T14" s="54">
        <f t="shared" si="6"/>
        <v>3.7829999999999999</v>
      </c>
      <c r="U14" s="55">
        <v>9.3000000000000007</v>
      </c>
      <c r="V14" s="55">
        <f>U14</f>
        <v>9.3000000000000007</v>
      </c>
      <c r="W14" s="174" t="s">
        <v>136</v>
      </c>
      <c r="X14" s="166">
        <v>0</v>
      </c>
      <c r="Y14" s="166">
        <v>0</v>
      </c>
      <c r="Z14" s="166">
        <v>911</v>
      </c>
      <c r="AA14" s="166">
        <v>0</v>
      </c>
      <c r="AB14" s="166">
        <v>1101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30311874</v>
      </c>
      <c r="AH14" s="60">
        <f t="shared" si="8"/>
        <v>588</v>
      </c>
      <c r="AI14" s="61">
        <f t="shared" si="9"/>
        <v>155.43219666931009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6664180</v>
      </c>
      <c r="AQ14" s="166">
        <f t="shared" si="1"/>
        <v>1359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26</v>
      </c>
      <c r="E15" s="46">
        <f t="shared" si="2"/>
        <v>18.30985915492958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98</v>
      </c>
      <c r="P15" s="52">
        <v>93</v>
      </c>
      <c r="Q15" s="52">
        <v>3914955</v>
      </c>
      <c r="R15" s="53">
        <f t="shared" si="0"/>
        <v>3689</v>
      </c>
      <c r="S15" s="54">
        <f t="shared" si="5"/>
        <v>88.536000000000001</v>
      </c>
      <c r="T15" s="54">
        <f t="shared" si="6"/>
        <v>3.6890000000000001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166">
        <v>900</v>
      </c>
      <c r="AA15" s="166">
        <v>0</v>
      </c>
      <c r="AB15" s="166">
        <v>1099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30312414</v>
      </c>
      <c r="AH15" s="60">
        <f t="shared" si="8"/>
        <v>540</v>
      </c>
      <c r="AI15" s="61">
        <f t="shared" si="9"/>
        <v>146.38113309840065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6664402</v>
      </c>
      <c r="AQ15" s="166">
        <f t="shared" si="1"/>
        <v>222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18</v>
      </c>
      <c r="E16" s="46">
        <f t="shared" si="2"/>
        <v>12.67605633802817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117</v>
      </c>
      <c r="P16" s="52">
        <v>99</v>
      </c>
      <c r="Q16" s="52">
        <v>3919346</v>
      </c>
      <c r="R16" s="53">
        <f t="shared" si="0"/>
        <v>4391</v>
      </c>
      <c r="S16" s="54">
        <f t="shared" si="5"/>
        <v>105.384</v>
      </c>
      <c r="T16" s="54">
        <f t="shared" si="6"/>
        <v>4.391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1102</v>
      </c>
      <c r="AA16" s="166">
        <v>0</v>
      </c>
      <c r="AB16" s="166">
        <v>1100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30313030</v>
      </c>
      <c r="AH16" s="60">
        <f t="shared" si="8"/>
        <v>616</v>
      </c>
      <c r="AI16" s="61">
        <f t="shared" si="9"/>
        <v>140.2869505807333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6664402</v>
      </c>
      <c r="AQ16" s="166">
        <f t="shared" si="1"/>
        <v>0</v>
      </c>
      <c r="AR16" s="65">
        <v>0.88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10</v>
      </c>
      <c r="E17" s="46">
        <f t="shared" si="2"/>
        <v>7.042253521126761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142</v>
      </c>
      <c r="P17" s="52">
        <v>148</v>
      </c>
      <c r="Q17" s="52">
        <v>3925325</v>
      </c>
      <c r="R17" s="53">
        <f t="shared" si="0"/>
        <v>5979</v>
      </c>
      <c r="S17" s="54">
        <f t="shared" si="5"/>
        <v>143.49600000000001</v>
      </c>
      <c r="T17" s="54">
        <f t="shared" si="6"/>
        <v>5.9790000000000001</v>
      </c>
      <c r="U17" s="55">
        <v>9.5</v>
      </c>
      <c r="V17" s="55">
        <f t="shared" si="7"/>
        <v>9.5</v>
      </c>
      <c r="W17" s="174" t="s">
        <v>146</v>
      </c>
      <c r="X17" s="166">
        <v>0</v>
      </c>
      <c r="Y17" s="166">
        <v>990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30314318</v>
      </c>
      <c r="AH17" s="60">
        <f t="shared" si="8"/>
        <v>1288</v>
      </c>
      <c r="AI17" s="61">
        <f t="shared" si="9"/>
        <v>215.42063890282657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6664402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10</v>
      </c>
      <c r="E18" s="46">
        <f t="shared" si="2"/>
        <v>7.042253521126761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138</v>
      </c>
      <c r="P18" s="52">
        <v>147</v>
      </c>
      <c r="Q18" s="52">
        <v>3931341</v>
      </c>
      <c r="R18" s="53">
        <f t="shared" si="0"/>
        <v>6016</v>
      </c>
      <c r="S18" s="54">
        <f t="shared" si="5"/>
        <v>144.38399999999999</v>
      </c>
      <c r="T18" s="54">
        <f t="shared" si="6"/>
        <v>6.016</v>
      </c>
      <c r="U18" s="55">
        <v>9.1999999999999993</v>
      </c>
      <c r="V18" s="55">
        <f t="shared" si="7"/>
        <v>9.1999999999999993</v>
      </c>
      <c r="W18" s="174" t="s">
        <v>146</v>
      </c>
      <c r="X18" s="166">
        <v>0</v>
      </c>
      <c r="Y18" s="166">
        <v>1041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30315666</v>
      </c>
      <c r="AH18" s="60">
        <f t="shared" si="8"/>
        <v>1348</v>
      </c>
      <c r="AI18" s="61">
        <f t="shared" si="9"/>
        <v>224.06914893617022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6664402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8</v>
      </c>
      <c r="E19" s="46">
        <f t="shared" si="2"/>
        <v>5.6338028169014089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135</v>
      </c>
      <c r="P19" s="52">
        <v>147</v>
      </c>
      <c r="Q19" s="52">
        <v>3937498</v>
      </c>
      <c r="R19" s="53">
        <f t="shared" si="0"/>
        <v>6157</v>
      </c>
      <c r="S19" s="54">
        <f t="shared" si="5"/>
        <v>147.768</v>
      </c>
      <c r="T19" s="54">
        <f t="shared" si="6"/>
        <v>6.157</v>
      </c>
      <c r="U19" s="55">
        <v>8.6</v>
      </c>
      <c r="V19" s="55">
        <f t="shared" si="7"/>
        <v>8.6</v>
      </c>
      <c r="W19" s="174" t="s">
        <v>146</v>
      </c>
      <c r="X19" s="166">
        <v>0</v>
      </c>
      <c r="Y19" s="166">
        <v>1077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30317046</v>
      </c>
      <c r="AH19" s="60">
        <f t="shared" si="8"/>
        <v>1380</v>
      </c>
      <c r="AI19" s="61">
        <f t="shared" si="9"/>
        <v>224.13513074549294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6664402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7</v>
      </c>
      <c r="E20" s="46">
        <f t="shared" si="2"/>
        <v>4.9295774647887329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133</v>
      </c>
      <c r="P20" s="52">
        <v>148</v>
      </c>
      <c r="Q20" s="52">
        <v>3943724</v>
      </c>
      <c r="R20" s="53">
        <f t="shared" si="0"/>
        <v>6226</v>
      </c>
      <c r="S20" s="54">
        <f t="shared" si="5"/>
        <v>149.42400000000001</v>
      </c>
      <c r="T20" s="54">
        <f t="shared" si="6"/>
        <v>6.226</v>
      </c>
      <c r="U20" s="55">
        <v>7.8</v>
      </c>
      <c r="V20" s="55">
        <f t="shared" si="7"/>
        <v>7.8</v>
      </c>
      <c r="W20" s="174" t="s">
        <v>146</v>
      </c>
      <c r="X20" s="166">
        <v>0</v>
      </c>
      <c r="Y20" s="166">
        <v>1117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30318450</v>
      </c>
      <c r="AH20" s="60">
        <f t="shared" si="8"/>
        <v>1404</v>
      </c>
      <c r="AI20" s="61">
        <f t="shared" si="9"/>
        <v>225.50594282043045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6664402</v>
      </c>
      <c r="AQ20" s="166">
        <f t="shared" si="1"/>
        <v>0</v>
      </c>
      <c r="AR20" s="65">
        <v>0.97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8</v>
      </c>
      <c r="E21" s="46">
        <f t="shared" si="2"/>
        <v>5.6338028169014089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129</v>
      </c>
      <c r="P21" s="52">
        <v>147</v>
      </c>
      <c r="Q21" s="52">
        <v>3949979</v>
      </c>
      <c r="R21" s="53">
        <f>Q21-Q20</f>
        <v>6255</v>
      </c>
      <c r="S21" s="54">
        <f t="shared" si="5"/>
        <v>150.12</v>
      </c>
      <c r="T21" s="54">
        <f t="shared" si="6"/>
        <v>6.2549999999999999</v>
      </c>
      <c r="U21" s="55">
        <v>7.1</v>
      </c>
      <c r="V21" s="55">
        <f t="shared" si="7"/>
        <v>7.1</v>
      </c>
      <c r="W21" s="174" t="s">
        <v>146</v>
      </c>
      <c r="X21" s="166">
        <v>0</v>
      </c>
      <c r="Y21" s="166">
        <v>1147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30319852</v>
      </c>
      <c r="AH21" s="60">
        <f t="shared" si="8"/>
        <v>1402</v>
      </c>
      <c r="AI21" s="61">
        <f t="shared" si="9"/>
        <v>224.14068745003996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6664402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9</v>
      </c>
      <c r="E22" s="46">
        <f t="shared" si="2"/>
        <v>6.3380281690140849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129</v>
      </c>
      <c r="P22" s="52">
        <v>146</v>
      </c>
      <c r="Q22" s="52">
        <v>3956137</v>
      </c>
      <c r="R22" s="53">
        <f t="shared" si="0"/>
        <v>6158</v>
      </c>
      <c r="S22" s="54">
        <f t="shared" si="5"/>
        <v>147.792</v>
      </c>
      <c r="T22" s="54">
        <f t="shared" si="6"/>
        <v>6.1580000000000004</v>
      </c>
      <c r="U22" s="55">
        <v>6.2</v>
      </c>
      <c r="V22" s="55">
        <f t="shared" si="7"/>
        <v>6.2</v>
      </c>
      <c r="W22" s="174" t="s">
        <v>146</v>
      </c>
      <c r="X22" s="166">
        <v>0</v>
      </c>
      <c r="Y22" s="166">
        <v>1165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30321258</v>
      </c>
      <c r="AH22" s="60">
        <f t="shared" si="8"/>
        <v>1406</v>
      </c>
      <c r="AI22" s="61">
        <f t="shared" si="9"/>
        <v>228.32088340370248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6664402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7</v>
      </c>
      <c r="E23" s="46">
        <f t="shared" si="2"/>
        <v>4.9295774647887329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134</v>
      </c>
      <c r="P23" s="52">
        <v>143</v>
      </c>
      <c r="Q23" s="52">
        <v>3962186</v>
      </c>
      <c r="R23" s="53">
        <f t="shared" si="0"/>
        <v>6049</v>
      </c>
      <c r="S23" s="54">
        <f t="shared" si="5"/>
        <v>145.17599999999999</v>
      </c>
      <c r="T23" s="54">
        <f t="shared" si="6"/>
        <v>6.0490000000000004</v>
      </c>
      <c r="U23" s="55">
        <v>5.5</v>
      </c>
      <c r="V23" s="55">
        <f t="shared" si="7"/>
        <v>5.5</v>
      </c>
      <c r="W23" s="174" t="s">
        <v>146</v>
      </c>
      <c r="X23" s="166">
        <v>0</v>
      </c>
      <c r="Y23" s="166">
        <v>1073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30322654</v>
      </c>
      <c r="AH23" s="60">
        <f t="shared" si="8"/>
        <v>1396</v>
      </c>
      <c r="AI23" s="61">
        <f t="shared" si="9"/>
        <v>230.78194742932715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6664402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9</v>
      </c>
      <c r="E24" s="46">
        <f t="shared" si="2"/>
        <v>6.3380281690140849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139</v>
      </c>
      <c r="P24" s="52">
        <v>140</v>
      </c>
      <c r="Q24" s="52">
        <v>3968057</v>
      </c>
      <c r="R24" s="53">
        <f t="shared" si="0"/>
        <v>5871</v>
      </c>
      <c r="S24" s="54">
        <f t="shared" si="5"/>
        <v>140.904</v>
      </c>
      <c r="T24" s="54">
        <f t="shared" si="6"/>
        <v>5.8710000000000004</v>
      </c>
      <c r="U24" s="55">
        <v>5.0999999999999996</v>
      </c>
      <c r="V24" s="55">
        <f t="shared" si="7"/>
        <v>5.0999999999999996</v>
      </c>
      <c r="W24" s="174" t="s">
        <v>146</v>
      </c>
      <c r="X24" s="166">
        <v>0</v>
      </c>
      <c r="Y24" s="166">
        <v>1060</v>
      </c>
      <c r="Z24" s="166">
        <v>1196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30324006</v>
      </c>
      <c r="AH24" s="60">
        <f t="shared" si="8"/>
        <v>1352</v>
      </c>
      <c r="AI24" s="61">
        <f t="shared" si="9"/>
        <v>230.28444898654402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6664402</v>
      </c>
      <c r="AQ24" s="166">
        <f t="shared" si="1"/>
        <v>0</v>
      </c>
      <c r="AR24" s="65">
        <v>1.02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9</v>
      </c>
      <c r="E25" s="46">
        <f t="shared" si="2"/>
        <v>6.3380281690140849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141</v>
      </c>
      <c r="P25" s="52">
        <v>141</v>
      </c>
      <c r="Q25" s="52">
        <v>3974020</v>
      </c>
      <c r="R25" s="53">
        <f t="shared" si="0"/>
        <v>5963</v>
      </c>
      <c r="S25" s="54">
        <f t="shared" si="5"/>
        <v>143.11199999999999</v>
      </c>
      <c r="T25" s="54">
        <f t="shared" si="6"/>
        <v>5.9630000000000001</v>
      </c>
      <c r="U25" s="55">
        <v>4.8</v>
      </c>
      <c r="V25" s="55">
        <f t="shared" si="7"/>
        <v>4.8</v>
      </c>
      <c r="W25" s="174" t="s">
        <v>146</v>
      </c>
      <c r="X25" s="166">
        <v>0</v>
      </c>
      <c r="Y25" s="166">
        <v>1004</v>
      </c>
      <c r="Z25" s="166">
        <v>1186</v>
      </c>
      <c r="AA25" s="166">
        <v>1185</v>
      </c>
      <c r="AB25" s="166">
        <v>1190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30325346</v>
      </c>
      <c r="AH25" s="60">
        <f t="shared" si="8"/>
        <v>1340</v>
      </c>
      <c r="AI25" s="61">
        <f t="shared" si="9"/>
        <v>224.71910112359549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6664402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11</v>
      </c>
      <c r="E26" s="46">
        <f t="shared" si="2"/>
        <v>7.746478873239437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142</v>
      </c>
      <c r="P26" s="52">
        <v>140</v>
      </c>
      <c r="Q26" s="52">
        <v>3979651</v>
      </c>
      <c r="R26" s="53">
        <f t="shared" si="0"/>
        <v>5631</v>
      </c>
      <c r="S26" s="54">
        <f t="shared" si="5"/>
        <v>135.14400000000001</v>
      </c>
      <c r="T26" s="54">
        <f t="shared" si="6"/>
        <v>5.6310000000000002</v>
      </c>
      <c r="U26" s="55">
        <v>4.7</v>
      </c>
      <c r="V26" s="55">
        <f t="shared" si="7"/>
        <v>4.7</v>
      </c>
      <c r="W26" s="174" t="s">
        <v>146</v>
      </c>
      <c r="X26" s="166">
        <v>0</v>
      </c>
      <c r="Y26" s="166">
        <v>1000</v>
      </c>
      <c r="Z26" s="166">
        <v>1196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30326642</v>
      </c>
      <c r="AH26" s="60">
        <f t="shared" si="8"/>
        <v>1296</v>
      </c>
      <c r="AI26" s="61">
        <f t="shared" si="9"/>
        <v>230.15450186467766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6664402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11</v>
      </c>
      <c r="E27" s="46">
        <f t="shared" si="2"/>
        <v>7.746478873239437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136</v>
      </c>
      <c r="P27" s="52">
        <v>147</v>
      </c>
      <c r="Q27" s="52">
        <v>3985523</v>
      </c>
      <c r="R27" s="53">
        <f t="shared" si="0"/>
        <v>5872</v>
      </c>
      <c r="S27" s="54">
        <f t="shared" si="5"/>
        <v>140.928</v>
      </c>
      <c r="T27" s="54">
        <f t="shared" si="6"/>
        <v>5.8719999999999999</v>
      </c>
      <c r="U27" s="55">
        <v>4.5999999999999996</v>
      </c>
      <c r="V27" s="55">
        <f t="shared" si="7"/>
        <v>4.5999999999999996</v>
      </c>
      <c r="W27" s="174" t="s">
        <v>146</v>
      </c>
      <c r="X27" s="166">
        <v>0</v>
      </c>
      <c r="Y27" s="166">
        <v>1004</v>
      </c>
      <c r="Z27" s="166">
        <v>1196</v>
      </c>
      <c r="AA27" s="166">
        <v>1185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30327990</v>
      </c>
      <c r="AH27" s="60">
        <f t="shared" si="8"/>
        <v>1348</v>
      </c>
      <c r="AI27" s="61">
        <f t="shared" si="9"/>
        <v>229.5640326975477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6664402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6</v>
      </c>
      <c r="E28" s="46">
        <f t="shared" si="2"/>
        <v>4.2253521126760569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133</v>
      </c>
      <c r="P28" s="52">
        <v>138</v>
      </c>
      <c r="Q28" s="52">
        <v>3990985</v>
      </c>
      <c r="R28" s="53">
        <f t="shared" si="0"/>
        <v>5462</v>
      </c>
      <c r="S28" s="54">
        <f t="shared" si="5"/>
        <v>131.08799999999999</v>
      </c>
      <c r="T28" s="54">
        <f t="shared" si="6"/>
        <v>5.4619999999999997</v>
      </c>
      <c r="U28" s="55">
        <v>4.4000000000000004</v>
      </c>
      <c r="V28" s="55">
        <f t="shared" si="7"/>
        <v>4.4000000000000004</v>
      </c>
      <c r="W28" s="174" t="s">
        <v>146</v>
      </c>
      <c r="X28" s="166">
        <v>0</v>
      </c>
      <c r="Y28" s="166">
        <v>1010</v>
      </c>
      <c r="Z28" s="166">
        <v>1166</v>
      </c>
      <c r="AA28" s="166">
        <v>1185</v>
      </c>
      <c r="AB28" s="166">
        <v>1169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30329224</v>
      </c>
      <c r="AH28" s="60">
        <f t="shared" si="8"/>
        <v>1234</v>
      </c>
      <c r="AI28" s="61">
        <f t="shared" si="9"/>
        <v>225.92456975466862</v>
      </c>
      <c r="AJ28" s="62">
        <v>0</v>
      </c>
      <c r="AK28" s="62">
        <v>1</v>
      </c>
      <c r="AL28" s="62">
        <v>1</v>
      </c>
      <c r="AM28" s="62">
        <v>1</v>
      </c>
      <c r="AN28" s="62">
        <v>1</v>
      </c>
      <c r="AO28" s="62">
        <v>0</v>
      </c>
      <c r="AP28" s="166">
        <v>6664402</v>
      </c>
      <c r="AQ28" s="166">
        <f t="shared" si="1"/>
        <v>0</v>
      </c>
      <c r="AR28" s="65">
        <v>0.98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6</v>
      </c>
      <c r="E29" s="46">
        <f t="shared" si="2"/>
        <v>4.2253521126760569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134</v>
      </c>
      <c r="P29" s="52">
        <v>139</v>
      </c>
      <c r="Q29" s="52">
        <v>3996524</v>
      </c>
      <c r="R29" s="53">
        <f t="shared" si="0"/>
        <v>5539</v>
      </c>
      <c r="S29" s="54">
        <f t="shared" si="5"/>
        <v>132.93600000000001</v>
      </c>
      <c r="T29" s="54">
        <f t="shared" si="6"/>
        <v>5.5389999999999997</v>
      </c>
      <c r="U29" s="55">
        <v>4.3</v>
      </c>
      <c r="V29" s="55">
        <f t="shared" si="7"/>
        <v>4.3</v>
      </c>
      <c r="W29" s="174" t="s">
        <v>146</v>
      </c>
      <c r="X29" s="166">
        <v>0</v>
      </c>
      <c r="Y29" s="166">
        <v>984</v>
      </c>
      <c r="Z29" s="166">
        <v>1186</v>
      </c>
      <c r="AA29" s="166">
        <v>1185</v>
      </c>
      <c r="AB29" s="166">
        <v>1190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30330488</v>
      </c>
      <c r="AH29" s="60">
        <f t="shared" si="8"/>
        <v>1264</v>
      </c>
      <c r="AI29" s="61">
        <f t="shared" si="9"/>
        <v>228.20003610760065</v>
      </c>
      <c r="AJ29" s="62">
        <v>0</v>
      </c>
      <c r="AK29" s="62">
        <v>1</v>
      </c>
      <c r="AL29" s="62">
        <v>1</v>
      </c>
      <c r="AM29" s="62">
        <v>1</v>
      </c>
      <c r="AN29" s="62">
        <v>1</v>
      </c>
      <c r="AO29" s="62">
        <v>0</v>
      </c>
      <c r="AP29" s="166">
        <v>6664402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15</v>
      </c>
      <c r="E30" s="46">
        <f t="shared" si="2"/>
        <v>10.563380281690142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116</v>
      </c>
      <c r="P30" s="52">
        <v>126</v>
      </c>
      <c r="Q30" s="52">
        <v>4001909</v>
      </c>
      <c r="R30" s="53">
        <f t="shared" si="0"/>
        <v>5385</v>
      </c>
      <c r="S30" s="54">
        <f t="shared" si="5"/>
        <v>129.24</v>
      </c>
      <c r="T30" s="54">
        <f t="shared" si="6"/>
        <v>5.3849999999999998</v>
      </c>
      <c r="U30" s="55">
        <v>3.5</v>
      </c>
      <c r="V30" s="55">
        <f t="shared" si="7"/>
        <v>3.5</v>
      </c>
      <c r="W30" s="174" t="s">
        <v>145</v>
      </c>
      <c r="X30" s="166">
        <v>0</v>
      </c>
      <c r="Y30" s="166">
        <v>1078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30331578</v>
      </c>
      <c r="AH30" s="60">
        <f t="shared" si="8"/>
        <v>1090</v>
      </c>
      <c r="AI30" s="61">
        <f t="shared" si="9"/>
        <v>202.41411327762304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6664402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15</v>
      </c>
      <c r="E31" s="46">
        <f>D31/1.42</f>
        <v>10.563380281690142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119</v>
      </c>
      <c r="P31" s="52">
        <v>126</v>
      </c>
      <c r="Q31" s="52">
        <v>4007286</v>
      </c>
      <c r="R31" s="53">
        <f t="shared" si="0"/>
        <v>5377</v>
      </c>
      <c r="S31" s="54">
        <f t="shared" si="5"/>
        <v>129.048</v>
      </c>
      <c r="T31" s="54">
        <f t="shared" si="6"/>
        <v>5.3769999999999998</v>
      </c>
      <c r="U31" s="55">
        <v>2.8</v>
      </c>
      <c r="V31" s="55">
        <f t="shared" si="7"/>
        <v>2.8</v>
      </c>
      <c r="W31" s="174" t="s">
        <v>145</v>
      </c>
      <c r="X31" s="166">
        <v>0</v>
      </c>
      <c r="Y31" s="166">
        <v>1040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30332646</v>
      </c>
      <c r="AH31" s="60">
        <f t="shared" si="8"/>
        <v>1068</v>
      </c>
      <c r="AI31" s="61">
        <f t="shared" si="9"/>
        <v>198.62376790031618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6664402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14</v>
      </c>
      <c r="E32" s="46">
        <f t="shared" si="2"/>
        <v>9.8591549295774659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123</v>
      </c>
      <c r="P32" s="52">
        <v>125</v>
      </c>
      <c r="Q32" s="52">
        <v>4012411</v>
      </c>
      <c r="R32" s="53">
        <f t="shared" si="0"/>
        <v>5125</v>
      </c>
      <c r="S32" s="54">
        <f t="shared" si="5"/>
        <v>123</v>
      </c>
      <c r="T32" s="54">
        <f t="shared" si="6"/>
        <v>5.125</v>
      </c>
      <c r="U32" s="55">
        <v>2.6</v>
      </c>
      <c r="V32" s="55">
        <f t="shared" si="7"/>
        <v>2.6</v>
      </c>
      <c r="W32" s="174" t="s">
        <v>145</v>
      </c>
      <c r="X32" s="166">
        <v>0</v>
      </c>
      <c r="Y32" s="166">
        <v>989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30333658</v>
      </c>
      <c r="AH32" s="60">
        <f t="shared" si="8"/>
        <v>1012</v>
      </c>
      <c r="AI32" s="61">
        <f t="shared" si="9"/>
        <v>197.46341463414635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6664402</v>
      </c>
      <c r="AQ32" s="166">
        <f t="shared" si="1"/>
        <v>0</v>
      </c>
      <c r="AR32" s="65">
        <v>1.01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13</v>
      </c>
      <c r="E33" s="46">
        <f t="shared" si="2"/>
        <v>9.1549295774647899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117</v>
      </c>
      <c r="P33" s="52">
        <v>105</v>
      </c>
      <c r="Q33" s="52">
        <v>4016831</v>
      </c>
      <c r="R33" s="53">
        <f t="shared" si="0"/>
        <v>4420</v>
      </c>
      <c r="S33" s="54">
        <f t="shared" si="5"/>
        <v>106.08</v>
      </c>
      <c r="T33" s="54">
        <f t="shared" si="6"/>
        <v>4.42</v>
      </c>
      <c r="U33" s="55">
        <v>3.5</v>
      </c>
      <c r="V33" s="55">
        <f t="shared" si="7"/>
        <v>3.5</v>
      </c>
      <c r="W33" s="174" t="s">
        <v>136</v>
      </c>
      <c r="X33" s="166">
        <v>0</v>
      </c>
      <c r="Y33" s="166">
        <v>0</v>
      </c>
      <c r="Z33" s="166">
        <v>1040</v>
      </c>
      <c r="AA33" s="166">
        <v>0</v>
      </c>
      <c r="AB33" s="166">
        <v>1100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30334410</v>
      </c>
      <c r="AH33" s="60">
        <f t="shared" si="8"/>
        <v>752</v>
      </c>
      <c r="AI33" s="61">
        <f t="shared" si="9"/>
        <v>170.13574660633483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6665101</v>
      </c>
      <c r="AQ33" s="166">
        <f t="shared" si="1"/>
        <v>699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15</v>
      </c>
      <c r="E34" s="46">
        <f t="shared" si="2"/>
        <v>10.563380281690142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126</v>
      </c>
      <c r="P34" s="52">
        <v>104</v>
      </c>
      <c r="Q34" s="52">
        <v>4021262</v>
      </c>
      <c r="R34" s="53">
        <f t="shared" si="0"/>
        <v>4431</v>
      </c>
      <c r="S34" s="54">
        <f t="shared" si="5"/>
        <v>106.34399999999999</v>
      </c>
      <c r="T34" s="54">
        <f t="shared" si="6"/>
        <v>4.431</v>
      </c>
      <c r="U34" s="55">
        <v>4</v>
      </c>
      <c r="V34" s="55">
        <f t="shared" si="7"/>
        <v>4</v>
      </c>
      <c r="W34" s="174" t="s">
        <v>136</v>
      </c>
      <c r="X34" s="166">
        <v>0</v>
      </c>
      <c r="Y34" s="166">
        <v>0</v>
      </c>
      <c r="Z34" s="166">
        <v>1035</v>
      </c>
      <c r="AA34" s="166">
        <v>0</v>
      </c>
      <c r="AB34" s="166">
        <v>1110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30335172</v>
      </c>
      <c r="AH34" s="60">
        <f t="shared" si="8"/>
        <v>762</v>
      </c>
      <c r="AI34" s="61">
        <f t="shared" si="9"/>
        <v>171.97020988490183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6665800</v>
      </c>
      <c r="AQ34" s="166">
        <f t="shared" si="1"/>
        <v>699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125.625</v>
      </c>
      <c r="Q35" s="84">
        <f>Q34-Q10</f>
        <v>125285</v>
      </c>
      <c r="R35" s="85">
        <f>SUM(R11:R34)</f>
        <v>125285</v>
      </c>
      <c r="S35" s="86">
        <f>AVERAGE(S11:S34)</f>
        <v>125.28500000000001</v>
      </c>
      <c r="T35" s="86">
        <f>SUM(T11:T34)</f>
        <v>125.285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25742</v>
      </c>
      <c r="AH35" s="92">
        <f>SUM(AH11:AH34)</f>
        <v>25742</v>
      </c>
      <c r="AI35" s="93">
        <f>$AH$35/$T35</f>
        <v>205.46753402242888</v>
      </c>
      <c r="AJ35" s="90"/>
      <c r="AK35" s="94"/>
      <c r="AL35" s="94"/>
      <c r="AM35" s="94"/>
      <c r="AN35" s="95"/>
      <c r="AO35" s="96"/>
      <c r="AP35" s="97">
        <f>AP34-AP10</f>
        <v>6471</v>
      </c>
      <c r="AQ35" s="98">
        <f>SUM(AQ11:AQ34)</f>
        <v>6471</v>
      </c>
      <c r="AR35" s="99">
        <f>AVERAGE(AR11:AR34)</f>
        <v>0.96333333333333326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196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77"/>
      <c r="D42" s="177"/>
      <c r="E42" s="177"/>
      <c r="F42" s="177"/>
      <c r="G42" s="177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83" t="s">
        <v>283</v>
      </c>
      <c r="C43" s="177"/>
      <c r="D43" s="177"/>
      <c r="E43" s="236"/>
      <c r="F43" s="236"/>
      <c r="G43" s="236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76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282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76" t="s">
        <v>278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131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4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5" t="s">
        <v>150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4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76" t="s">
        <v>152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4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83" t="s">
        <v>218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3" t="s">
        <v>169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4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76" t="s">
        <v>281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76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3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0" t="s">
        <v>133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 t="s">
        <v>134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80"/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60"/>
      <c r="C60" s="180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60"/>
      <c r="C61" s="180"/>
      <c r="D61" s="177"/>
      <c r="E61" s="177"/>
      <c r="F61" s="177"/>
      <c r="G61" s="177"/>
      <c r="H61" s="177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84"/>
      <c r="V65" s="184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28"/>
      <c r="V66" s="128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60"/>
      <c r="C68" s="173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27"/>
      <c r="C69" s="173"/>
      <c r="D69" s="125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67"/>
      <c r="AW69" s="162"/>
      <c r="AX69" s="162"/>
      <c r="AY69" s="162"/>
    </row>
    <row r="70" spans="2:51" x14ac:dyDescent="0.35">
      <c r="B70" s="127"/>
      <c r="C70" s="176"/>
      <c r="D70" s="125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31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27"/>
      <c r="C71" s="176"/>
      <c r="D71" s="177"/>
      <c r="E71" s="125"/>
      <c r="F71" s="177"/>
      <c r="G71" s="125"/>
      <c r="H71" s="125"/>
      <c r="I71" s="125"/>
      <c r="J71" s="178"/>
      <c r="K71" s="178"/>
      <c r="L71" s="178"/>
      <c r="M71" s="178"/>
      <c r="N71" s="178"/>
      <c r="O71" s="178"/>
      <c r="P71" s="178"/>
      <c r="Q71" s="178"/>
      <c r="R71" s="178"/>
      <c r="S71" s="131"/>
      <c r="T71" s="131"/>
      <c r="U71" s="131"/>
      <c r="V71" s="131"/>
      <c r="W71" s="131"/>
      <c r="X71" s="131"/>
      <c r="Y71" s="131"/>
      <c r="Z71" s="130"/>
      <c r="AA71" s="131"/>
      <c r="AB71" s="131"/>
      <c r="AC71" s="131"/>
      <c r="AD71" s="131"/>
      <c r="AE71" s="131"/>
      <c r="AF71" s="131"/>
      <c r="AG71" s="131"/>
      <c r="AH71" s="131"/>
      <c r="AI71" s="131"/>
      <c r="AJ71" s="131"/>
      <c r="AK71" s="131"/>
      <c r="AL71" s="131"/>
      <c r="AM71" s="131"/>
      <c r="AN71" s="131"/>
      <c r="AO71" s="131"/>
      <c r="AP71" s="131"/>
      <c r="AQ71" s="131"/>
      <c r="AR71" s="131"/>
      <c r="AS71" s="131"/>
      <c r="AT71" s="131"/>
      <c r="AU71" s="131"/>
      <c r="AV71" s="167"/>
      <c r="AW71" s="162"/>
      <c r="AX71" s="162"/>
      <c r="AY71" s="162"/>
    </row>
    <row r="72" spans="2:51" x14ac:dyDescent="0.35">
      <c r="B72" s="127"/>
      <c r="C72" s="180"/>
      <c r="D72" s="177"/>
      <c r="E72" s="125"/>
      <c r="F72" s="125"/>
      <c r="G72" s="125"/>
      <c r="H72" s="125"/>
      <c r="I72" s="125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0"/>
      <c r="X72" s="130"/>
      <c r="Y72" s="130"/>
      <c r="Z72" s="168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67"/>
      <c r="AW72" s="162"/>
      <c r="AX72" s="162"/>
      <c r="AY72" s="162"/>
    </row>
    <row r="73" spans="2:51" x14ac:dyDescent="0.35">
      <c r="B73" s="127"/>
      <c r="C73" s="180"/>
      <c r="D73" s="177"/>
      <c r="E73" s="177"/>
      <c r="F73" s="125"/>
      <c r="G73" s="177"/>
      <c r="H73" s="177"/>
      <c r="I73" s="177"/>
      <c r="J73" s="131"/>
      <c r="K73" s="131"/>
      <c r="L73" s="131"/>
      <c r="M73" s="131"/>
      <c r="N73" s="131"/>
      <c r="O73" s="131"/>
      <c r="P73" s="131"/>
      <c r="Q73" s="131"/>
      <c r="R73" s="131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7"/>
      <c r="AW73" s="162"/>
      <c r="AX73" s="162"/>
      <c r="AY73" s="162"/>
    </row>
    <row r="74" spans="2:51" x14ac:dyDescent="0.35">
      <c r="B74" s="131"/>
      <c r="C74" s="131"/>
      <c r="D74" s="177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67"/>
      <c r="AW74" s="162"/>
      <c r="AX74" s="162"/>
      <c r="AY74" s="162"/>
    </row>
    <row r="75" spans="2:51" x14ac:dyDescent="0.35">
      <c r="B75" s="131"/>
      <c r="C75" s="176"/>
      <c r="D75" s="131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67"/>
      <c r="AW75" s="162"/>
      <c r="AX75" s="162"/>
      <c r="AY75" s="162"/>
    </row>
    <row r="76" spans="2:51" x14ac:dyDescent="0.35">
      <c r="B76" s="127"/>
      <c r="C76" s="180"/>
      <c r="D76" s="131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67"/>
      <c r="AW76" s="162"/>
      <c r="AX76" s="162"/>
      <c r="AY76" s="162"/>
    </row>
    <row r="77" spans="2:51" x14ac:dyDescent="0.35">
      <c r="B77" s="127"/>
      <c r="C77" s="176"/>
      <c r="D77" s="177"/>
      <c r="E77" s="131"/>
      <c r="F77" s="177"/>
      <c r="G77" s="131"/>
      <c r="H77" s="131"/>
      <c r="I77" s="131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67"/>
      <c r="AW77" s="162"/>
      <c r="AX77" s="162"/>
      <c r="AY77" s="162"/>
    </row>
    <row r="78" spans="2:51" x14ac:dyDescent="0.35">
      <c r="B78" s="127"/>
      <c r="C78" s="183"/>
      <c r="D78" s="177"/>
      <c r="E78" s="131"/>
      <c r="F78" s="131"/>
      <c r="G78" s="131"/>
      <c r="H78" s="131"/>
      <c r="I78" s="131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U78" s="162"/>
      <c r="AV78" s="167"/>
      <c r="AW78" s="162"/>
      <c r="AX78" s="162"/>
      <c r="AY78" s="162"/>
    </row>
    <row r="79" spans="2:51" x14ac:dyDescent="0.35">
      <c r="B79" s="127"/>
      <c r="C79" s="183"/>
      <c r="D79" s="177"/>
      <c r="E79" s="177"/>
      <c r="F79" s="131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U79" s="162"/>
      <c r="AV79" s="167"/>
      <c r="AW79" s="162"/>
      <c r="AX79" s="162"/>
      <c r="AY79" s="162"/>
    </row>
    <row r="80" spans="2:51" x14ac:dyDescent="0.35">
      <c r="B80" s="127"/>
      <c r="C80" s="180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V80" s="167"/>
      <c r="AW80" s="162"/>
      <c r="AX80" s="162"/>
      <c r="AY80" s="162"/>
    </row>
    <row r="81" spans="2:51" x14ac:dyDescent="0.35">
      <c r="B81" s="127"/>
      <c r="C81" s="180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U81" s="162"/>
      <c r="AW81" s="162"/>
      <c r="AX81" s="162"/>
      <c r="AY81" s="162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U82" s="162"/>
      <c r="AW82" s="162"/>
      <c r="AX82" s="162"/>
      <c r="AY82" s="162"/>
    </row>
    <row r="83" spans="2:51" x14ac:dyDescent="0.35">
      <c r="B83" s="127"/>
      <c r="C83" s="180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W83" s="162"/>
      <c r="AX83" s="162"/>
      <c r="AY83" s="162"/>
    </row>
    <row r="84" spans="2:51" x14ac:dyDescent="0.35">
      <c r="B84" s="127"/>
      <c r="C84" s="131"/>
      <c r="D84" s="177"/>
      <c r="E84" s="177"/>
      <c r="F84" s="177"/>
      <c r="G84" s="177"/>
      <c r="H84" s="177"/>
      <c r="I84" s="177"/>
      <c r="J84" s="181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U84" s="162"/>
      <c r="AW84" s="162"/>
      <c r="AX84" s="162"/>
      <c r="AY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U85" s="162"/>
      <c r="AW85" s="162"/>
      <c r="AX85" s="162"/>
      <c r="AY85" s="162"/>
    </row>
    <row r="86" spans="2:51" x14ac:dyDescent="0.35">
      <c r="B86" s="127"/>
      <c r="C86" s="180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82"/>
      <c r="T86" s="133"/>
      <c r="U86" s="133"/>
      <c r="V86" s="134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U86" s="162"/>
      <c r="AV86" s="131"/>
      <c r="AW86" s="162"/>
      <c r="AX86" s="162"/>
      <c r="AY86" s="162"/>
    </row>
    <row r="87" spans="2:51" x14ac:dyDescent="0.35">
      <c r="B87" s="127"/>
      <c r="C87" s="173"/>
      <c r="D87" s="180"/>
      <c r="E87" s="177"/>
      <c r="F87" s="177"/>
      <c r="G87" s="177"/>
      <c r="H87" s="177"/>
      <c r="I87" s="177"/>
      <c r="J87" s="181"/>
      <c r="K87" s="181"/>
      <c r="L87" s="178"/>
      <c r="M87" s="178"/>
      <c r="N87" s="178"/>
      <c r="O87" s="178"/>
      <c r="P87" s="178"/>
      <c r="Q87" s="178"/>
      <c r="R87" s="181"/>
      <c r="S87" s="182"/>
      <c r="T87" s="133"/>
      <c r="U87" s="133"/>
      <c r="V87" s="134"/>
      <c r="W87" s="168"/>
      <c r="X87" s="168"/>
      <c r="Y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T87" s="162"/>
      <c r="AU87" s="162"/>
      <c r="AV87" s="130"/>
      <c r="AW87" s="162"/>
      <c r="AX87" s="162"/>
      <c r="AY87" s="162"/>
    </row>
    <row r="88" spans="2:51" x14ac:dyDescent="0.35">
      <c r="B88" s="127"/>
      <c r="C88" s="173"/>
      <c r="D88" s="177"/>
      <c r="E88" s="177"/>
      <c r="F88" s="177"/>
      <c r="G88" s="177"/>
      <c r="H88" s="177"/>
      <c r="I88" s="177"/>
      <c r="J88" s="181"/>
      <c r="K88" s="181"/>
      <c r="L88" s="178"/>
      <c r="M88" s="178"/>
      <c r="N88" s="178"/>
      <c r="O88" s="178"/>
      <c r="P88" s="178"/>
      <c r="Q88" s="178"/>
      <c r="R88" s="181"/>
      <c r="AS88" s="171"/>
      <c r="AT88" s="162"/>
      <c r="AU88" s="162"/>
      <c r="AW88" s="162"/>
      <c r="AX88" s="162"/>
      <c r="AY88" s="162"/>
    </row>
    <row r="89" spans="2:51" x14ac:dyDescent="0.35">
      <c r="B89" s="127"/>
      <c r="C89" s="173"/>
      <c r="D89" s="177"/>
      <c r="E89" s="180"/>
      <c r="F89" s="177"/>
      <c r="G89" s="180"/>
      <c r="H89" s="180"/>
      <c r="I89" s="180"/>
      <c r="AS89" s="171"/>
      <c r="AT89" s="162"/>
      <c r="AU89" s="162"/>
      <c r="AW89" s="162"/>
      <c r="AX89" s="162"/>
      <c r="AY89" s="162"/>
    </row>
    <row r="90" spans="2:51" x14ac:dyDescent="0.35">
      <c r="B90" s="127"/>
      <c r="C90" s="173"/>
      <c r="D90" s="180"/>
      <c r="E90" s="177"/>
      <c r="F90" s="180"/>
      <c r="G90" s="177"/>
      <c r="H90" s="177"/>
      <c r="I90" s="177"/>
      <c r="AS90" s="171"/>
      <c r="AT90" s="162"/>
      <c r="AU90" s="162"/>
      <c r="AW90" s="162"/>
      <c r="AX90" s="162"/>
      <c r="AY90" s="162"/>
    </row>
    <row r="91" spans="2:51" x14ac:dyDescent="0.35">
      <c r="D91" s="180"/>
      <c r="E91" s="177"/>
      <c r="F91" s="177"/>
      <c r="G91" s="177"/>
      <c r="H91" s="177"/>
      <c r="I91" s="177"/>
      <c r="AS91" s="171"/>
      <c r="AT91" s="162"/>
      <c r="AU91" s="162"/>
      <c r="AW91" s="162"/>
      <c r="AX91" s="162"/>
      <c r="AY91" s="162"/>
    </row>
    <row r="92" spans="2:51" x14ac:dyDescent="0.35">
      <c r="E92" s="180"/>
      <c r="F92" s="177"/>
      <c r="G92" s="180"/>
      <c r="H92" s="180"/>
      <c r="I92" s="180"/>
      <c r="AS92" s="171"/>
      <c r="AT92" s="162"/>
      <c r="AU92" s="162"/>
      <c r="AW92" s="162"/>
      <c r="AX92" s="162"/>
      <c r="AY92" s="162"/>
    </row>
    <row r="93" spans="2:51" x14ac:dyDescent="0.35">
      <c r="E93" s="180"/>
      <c r="F93" s="180"/>
      <c r="G93" s="180"/>
      <c r="H93" s="180"/>
      <c r="I93" s="180"/>
      <c r="AS93" s="171"/>
      <c r="AT93" s="162"/>
      <c r="AU93" s="162"/>
      <c r="AV93" s="162"/>
      <c r="AW93" s="162"/>
      <c r="AX93" s="162"/>
      <c r="AY93" s="162"/>
    </row>
    <row r="94" spans="2:51" x14ac:dyDescent="0.35">
      <c r="F94" s="180"/>
      <c r="AS94" s="171"/>
      <c r="AT94" s="162"/>
      <c r="AU94" s="162"/>
      <c r="AV94" s="162"/>
      <c r="AW94" s="162"/>
      <c r="AX94" s="162"/>
      <c r="AY94" s="162"/>
    </row>
    <row r="95" spans="2:51" x14ac:dyDescent="0.35">
      <c r="AS95" s="171"/>
      <c r="AT95" s="162"/>
      <c r="AU95" s="162"/>
      <c r="AV95" s="162"/>
      <c r="AW95" s="162"/>
      <c r="AX95" s="162"/>
      <c r="AY95" s="162"/>
    </row>
    <row r="96" spans="2:51" x14ac:dyDescent="0.35">
      <c r="AS96" s="171"/>
      <c r="AT96" s="162"/>
      <c r="AU96" s="162"/>
      <c r="AV96" s="162"/>
      <c r="AW96" s="162"/>
      <c r="AX96" s="162"/>
      <c r="AY96" s="162"/>
    </row>
    <row r="97" spans="45:51" x14ac:dyDescent="0.35">
      <c r="AS97" s="171"/>
      <c r="AT97" s="162"/>
      <c r="AU97" s="162"/>
      <c r="AV97" s="162"/>
      <c r="AW97" s="162"/>
      <c r="AX97" s="162"/>
      <c r="AY97" s="162"/>
    </row>
    <row r="98" spans="45:51" x14ac:dyDescent="0.35">
      <c r="AS98" s="171"/>
      <c r="AT98" s="162"/>
      <c r="AU98" s="162"/>
      <c r="AV98" s="162"/>
      <c r="AW98" s="162"/>
      <c r="AX98" s="162"/>
      <c r="AY98" s="162"/>
    </row>
    <row r="99" spans="45:51" x14ac:dyDescent="0.35">
      <c r="AV99" s="162"/>
      <c r="AW99" s="162"/>
      <c r="AX99" s="162"/>
      <c r="AY99" s="162"/>
    </row>
    <row r="100" spans="45:51" x14ac:dyDescent="0.35">
      <c r="AV100" s="162"/>
      <c r="AW100" s="162"/>
      <c r="AX100" s="162"/>
      <c r="AY100" s="162"/>
    </row>
    <row r="101" spans="45:51" x14ac:dyDescent="0.35">
      <c r="AV101" s="162"/>
      <c r="AW101" s="162"/>
      <c r="AX101" s="162"/>
      <c r="AY101" s="162"/>
    </row>
    <row r="102" spans="45:51" x14ac:dyDescent="0.35">
      <c r="AV102" s="162"/>
      <c r="AW102" s="162"/>
      <c r="AX102" s="162"/>
      <c r="AY102" s="162"/>
    </row>
    <row r="103" spans="45:51" x14ac:dyDescent="0.35">
      <c r="AV103" s="162"/>
      <c r="AW103" s="162"/>
      <c r="AX103" s="162"/>
      <c r="AY103" s="162"/>
    </row>
    <row r="104" spans="45:51" x14ac:dyDescent="0.35">
      <c r="AV104" s="162"/>
      <c r="AW104" s="162"/>
      <c r="AX104" s="162"/>
      <c r="AY104" s="162"/>
    </row>
    <row r="105" spans="45:51" x14ac:dyDescent="0.35">
      <c r="AV105" s="162"/>
      <c r="AW105" s="162"/>
      <c r="AX105" s="162"/>
      <c r="AY105" s="162"/>
    </row>
    <row r="106" spans="45:51" x14ac:dyDescent="0.35">
      <c r="AV106" s="162"/>
      <c r="AW106" s="162"/>
      <c r="AX106" s="162"/>
      <c r="AY106" s="162"/>
    </row>
    <row r="107" spans="45:51" x14ac:dyDescent="0.35">
      <c r="AV107" s="162"/>
      <c r="AW107" s="162"/>
      <c r="AX107" s="162"/>
      <c r="AY107" s="162"/>
    </row>
    <row r="108" spans="45:51" x14ac:dyDescent="0.35">
      <c r="AV108" s="162"/>
      <c r="AW108" s="162"/>
      <c r="AX108" s="162"/>
      <c r="AY108" s="162"/>
    </row>
    <row r="109" spans="45:51" x14ac:dyDescent="0.35">
      <c r="AY109" s="162"/>
    </row>
    <row r="110" spans="45:51" x14ac:dyDescent="0.35">
      <c r="AY110" s="162"/>
    </row>
    <row r="111" spans="45:51" x14ac:dyDescent="0.35">
      <c r="AY111" s="162"/>
    </row>
    <row r="112" spans="45:51" x14ac:dyDescent="0.35">
      <c r="AS112" s="163"/>
      <c r="AT112" s="162"/>
      <c r="AU112" s="162"/>
      <c r="AV112" s="162"/>
      <c r="AW112" s="162"/>
      <c r="AX112" s="162"/>
      <c r="AY112" s="162"/>
    </row>
    <row r="113" spans="45:51" x14ac:dyDescent="0.35">
      <c r="AY113" s="162"/>
    </row>
    <row r="127" spans="45:51" x14ac:dyDescent="0.35">
      <c r="AS127" s="162"/>
      <c r="AT127" s="162"/>
      <c r="AU127" s="162"/>
      <c r="AV127" s="162"/>
      <c r="AW127" s="162"/>
      <c r="AX127" s="162"/>
      <c r="AY127" s="162"/>
    </row>
  </sheetData>
  <protectedRanges>
    <protectedRange sqref="B86:B90 N84:R86 C87:C90 J84:J85 J87:R88 S86:S87 S83:T85 D87:D88 D90:D91 F93:F94 F90:F91 E92:E93 E89:E90 G89:I90 G92:I93" name="Range2_6_1_1"/>
    <protectedRange sqref="K84:M85 J86:M86 E91 F92 G91:I91" name="Range2_2_2_1_1"/>
    <protectedRange sqref="D89" name="Range2_1_1_1_1_2_1_1"/>
    <protectedRange sqref="N71:R71 N74:R83 B76:B85 B60:B73 S73:T82 S62:T70 T44:T47 T57:T61 T40:T42" name="Range2_12_5_1_1"/>
    <protectedRange sqref="N10 L10 L6 D6 D8 AD8 AF8 O8:U8 AJ8:AR8 AF10 AR11:AR34 L24:N31 E23:E34 G23:G34 N32:N34 N12:N23 N11:Y11 Z11:AG15 O12:Y15 E11:G22 O16:AG16 O17:V29 X17:AG29 O30:AG34" name="Range1_16_3_1_1"/>
    <protectedRange sqref="I76 I79:I88 J74:M83 J71:M71 E84:E88 G84:H88 F85:F89" name="Range2_2_12_2_1_1"/>
    <protectedRange sqref="C84" name="Range2_2_1_10_3_1_1"/>
    <protectedRange sqref="L16:M23" name="Range1_1_1_1_10_1_1_1"/>
    <protectedRange sqref="L32:M34" name="Range1_1_10_1_1_1"/>
    <protectedRange sqref="D82:D86" name="Range2_1_1_1_1_11_2_1_1"/>
    <protectedRange sqref="K11:L15 K16:K34 I11:I15 I16:J24 I25:I34 J25" name="Range1_1_2_1_10_2_1_1"/>
    <protectedRange sqref="M11:M15" name="Range1_2_1_2_1_10_1_1_1"/>
    <protectedRange sqref="G76:H76 G79:H83 E76 E79:E83 F80:F84 F77" name="Range2_2_2_9_2_1_1"/>
    <protectedRange sqref="D74 D77:D81" name="Range2_1_1_1_1_1_9_2_1_1"/>
    <protectedRange sqref="Q10" name="Range1_17_1_1_1"/>
    <protectedRange sqref="AG10" name="Range1_18_1_1_1"/>
    <protectedRange sqref="C86 C77 C75" name="Range2_4_1_1_1"/>
    <protectedRange sqref="AS16:AS34" name="Range1_1_1_1"/>
    <protectedRange sqref="P3:U5" name="Range1_16_1_1_1_1"/>
    <protectedRange sqref="C85 C78:C83 C73 C76" name="Range2_1_3_1_1"/>
    <protectedRange sqref="H11:H34" name="Range1_1_1_1_1_1_1"/>
    <protectedRange sqref="B74:B75 J72:R73 D75:D76 F78:F79 Z70:Z71 S71:Y72 AA71:AU72 E77:E78 G77:I78" name="Range2_2_1_10_1_1_1_2"/>
    <protectedRange sqref="C74" name="Range2_2_1_10_2_1_1_1"/>
    <protectedRange sqref="N63:R70 G73:H73 D71 F74 E73" name="Range2_12_1_6_1_1"/>
    <protectedRange sqref="D65:D67 I67:I70 I73:I75 J63:M70 G74:H75 G67:H69 E74:E75 F75:F76 F68:F70 E67:E69" name="Range2_2_12_1_7_1_1"/>
    <protectedRange sqref="D72:D73" name="Range2_1_1_1_1_11_1_2_1_1"/>
    <protectedRange sqref="E70 G70:H70 F71" name="Range2_2_2_9_1_1_1_1"/>
    <protectedRange sqref="D68" name="Range2_1_1_1_1_1_9_1_1_1_1"/>
    <protectedRange sqref="C72 C67 C64" name="Range2_1_1_2_1_1"/>
    <protectedRange sqref="C65 C62" name="Range2_1_4_1_1_1"/>
    <protectedRange sqref="C71" name="Range2_1_2_2_1_1"/>
    <protectedRange sqref="C70" name="Range2_3_2_1_1"/>
    <protectedRange sqref="D62:D64 F63:F67 E62:E66 G63:I66" name="Range2_2_12_1_1_1_1_1"/>
    <protectedRange sqref="C66 C63" name="Range2_1_4_2_1_1_1"/>
    <protectedRange sqref="C68:C69" name="Range2_5_1_1_1"/>
    <protectedRange sqref="E71:E72 F72:F73 G71:I72" name="Range2_2_1_1_1_1"/>
    <protectedRange sqref="D69:D70" name="Range2_1_1_1_1_1_1_1_1"/>
    <protectedRange sqref="AS11:AS15" name="Range1_4_1_1_1_1"/>
    <protectedRange sqref="J11:J15 J26:J34" name="Range1_1_2_1_10_1_1_1_1"/>
    <protectedRange sqref="AV86:AV87" name="Range2_2_1_10_1_1_1_1_1"/>
    <protectedRange sqref="T43" name="Range2_12_5_1_1_4"/>
    <protectedRange sqref="I62" name="Range2_2_12_1_7_1_1_5"/>
    <protectedRange sqref="N62:R62" name="Range2_12_1_1_1_1_1_2"/>
    <protectedRange sqref="J62:M62" name="Range2_2_12_1_1_1_1_1_2"/>
    <protectedRange sqref="F62:H62" name="Range2_2_12_1_2_2_1_1_2"/>
    <protectedRange sqref="S40:S42 B40:B42" name="Range2_12_5_1_1_1"/>
    <protectedRange sqref="N40:R42" name="Range2_12_1_6_1_1_1"/>
    <protectedRange sqref="E40:M42" name="Range2_2_12_1_7_1_1_1"/>
    <protectedRange sqref="C40:D40 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B43:B45" name="Range2_12_5_1_1_1_2_2_1"/>
    <protectedRange sqref="B46" name="Range2_12_5_1_1_1_3_1_1"/>
    <protectedRange sqref="S43" name="Range2_12_5_1_1_4_1"/>
    <protectedRange sqref="Q43:R43" name="Range2_12_1_5_1_1_1_1_1"/>
    <protectedRange sqref="N43:P43" name="Range2_12_1_2_2_1_1_1_1_1"/>
    <protectedRange sqref="K43:M43" name="Range2_2_12_1_4_2_1_1_1_1_1"/>
    <protectedRange sqref="G43:H43" name="Range2_2_12_1_3_1_1_1_1_1_4_1_1"/>
    <protectedRange sqref="E43:F43" name="Range2_2_12_1_7_1_1_3_1_1"/>
    <protectedRange sqref="I43:J43" name="Range2_2_12_1_4_2_1_1_1_2_1_1"/>
    <protectedRange sqref="C42:D42" name="Range2_2_12_1_3_1_1_1_1_1_1_1_1"/>
    <protectedRange sqref="S44:S47" name="Range2_12_5_1_1_2_3_1"/>
    <protectedRange sqref="Q44:R47" name="Range2_12_1_6_1_1_1_1_2_1"/>
    <protectedRange sqref="N44:P47" name="Range2_12_1_2_3_1_1_1_1_2_1"/>
    <protectedRange sqref="I44:M47" name="Range2_2_12_1_4_3_1_1_1_1_2_1"/>
    <protectedRange sqref="E44:H47" name="Range2_2_12_1_3_1_2_1_1_1_1_2_1"/>
    <protectedRange sqref="D43" name="Range2_2_12_1_3_1_2_1_1_1_2_1_2_1"/>
    <protectedRange sqref="D44:D47" name="Range2_2_12_1_3_1_2_1_1_1_2_1_2"/>
    <protectedRange sqref="S61" name="Range2_12_5_1_1_5"/>
    <protectedRange sqref="S57:S60" name="Range2_12_2_1_1_1_2"/>
    <protectedRange sqref="T54:T56" name="Range2_12_5_1_1_6"/>
    <protectedRange sqref="S54:S56" name="Range2_12_5_1_1_5_3"/>
    <protectedRange sqref="T48:T53" name="Range2_12_5_1_1_2_1"/>
    <protectedRange sqref="S48:S53" name="Range2_12_4_1_1_1_4_2"/>
    <protectedRange sqref="Q48:R52" name="Range2_12_1_6_1_1_1_2_3_2_1"/>
    <protectedRange sqref="N48:P52" name="Range2_12_1_2_3_1_1_1_2_3_2_1"/>
    <protectedRange sqref="J48:M48 J52:M52 K49:M51" name="Range2_2_12_1_4_3_1_1_1_3_3_2_1"/>
    <protectedRange sqref="I48 I52" name="Range2_2_12_1_4_3_1_1_1_2_1_2_2"/>
    <protectedRange sqref="D48:E48 G48:H48 D52:E52 G52:H52" name="Range2_2_12_1_3_1_2_1_1_1_2_1_3_2"/>
    <protectedRange sqref="F48 F52" name="Range2_2_12_1_3_1_2_1_1_1_1_1_2_2"/>
    <protectedRange sqref="B52" name="Range2_12_5_1_1_2_2_1_3_1_1_1"/>
    <protectedRange sqref="W17:W29" name="Range1_16_3_1_1_1"/>
    <protectedRange sqref="J49" name="Range2_2_12_1_4_3_1_1_1_3_2"/>
    <protectedRange sqref="D49:E49" name="Range2_2_12_1_3_1_2_1_1_1_2_1_2_2"/>
    <protectedRange sqref="I49" name="Range2_2_12_1_4_2_1_1_1_4_1_2_1_1"/>
    <protectedRange sqref="F49:H49" name="Range2_2_12_1_3_1_1_1_1_1_4_1_2_1_2"/>
    <protectedRange sqref="J50:J51" name="Range2_2_12_1_4_3_1_1_1_3_3"/>
    <protectedRange sqref="D50:E50" name="Range2_2_12_1_3_1_2_1_1_1_2_1_2_2_1"/>
    <protectedRange sqref="I50" name="Range2_2_12_1_4_2_1_1_1_4_1_2_1_1_2"/>
    <protectedRange sqref="F50:H50" name="Range2_2_12_1_3_1_1_1_1_1_4_1_2_1_2_2"/>
    <protectedRange sqref="I51" name="Range2_2_12_1_4_3_1_1_1_2_1_2_1"/>
    <protectedRange sqref="G51:H51 D51:E51" name="Range2_2_12_1_3_1_2_1_1_1_2_1_3_1"/>
    <protectedRange sqref="F51" name="Range2_2_12_1_3_1_2_1_1_1_1_1_2_1"/>
    <protectedRange sqref="B49" name="Range2_12_5_1_1_1_2_1_1_1_1_1"/>
    <protectedRange sqref="B50" name="Range2_12_5_1_1_2_2_1_2_1_1_1_1"/>
    <protectedRange sqref="N60:R61" name="Range2_12_1_1_1_1_1_1_1_1_1_1"/>
    <protectedRange sqref="J60:M61" name="Range2_2_12_1_1_1_1_1_1_1_1_1_1"/>
    <protectedRange sqref="N59:R59" name="Range2_12_1_6_1_1_4_1_1_1_1_1"/>
    <protectedRange sqref="J59:M59" name="Range2_2_12_1_7_1_1_6_1_1_1_1_1"/>
    <protectedRange sqref="I60:I61" name="Range2_2_12_1_7_1_1_5_1_1_1_1_1_1_1"/>
    <protectedRange sqref="G60:H61" name="Range2_2_12_1_3_3_1_1_1_1_1_1_1_1_1_1"/>
    <protectedRange sqref="I59" name="Range2_2_12_1_4_3_1_1_1_5_1_1_1_1_1_1"/>
    <protectedRange sqref="G59:H59" name="Range2_2_12_1_3_1_2_1_1_1_2_1_1_1_1_1_1"/>
    <protectedRange sqref="Q53:R55" name="Range2_12_1_6_1_1_1_2_3_2_1_1"/>
    <protectedRange sqref="N53:P55" name="Range2_12_1_2_3_1_1_1_2_3_2_1_1"/>
    <protectedRange sqref="J53:M55" name="Range2_2_12_1_4_3_1_1_1_3_3_2_1_1"/>
    <protectedRange sqref="I53:I55" name="Range2_2_12_1_4_3_1_1_1_2_1_2_2_1"/>
    <protectedRange sqref="D53:E55 G53:H55" name="Range2_2_12_1_3_1_2_1_1_1_2_1_3_2_1"/>
    <protectedRange sqref="F53:F55" name="Range2_2_12_1_3_1_2_1_1_1_1_1_2_2_1"/>
    <protectedRange sqref="Q58:R58" name="Range2_12_1_4_1_1_1_1_1_1_1_1_1"/>
    <protectedRange sqref="N58:P58" name="Range2_12_1_2_1_1_1_1_1_1_1_1_1_1"/>
    <protectedRange sqref="J58:M58" name="Range2_2_12_1_4_1_1_1_1_1_1_1_1_1_1"/>
    <protectedRange sqref="Q56:R57" name="Range2_12_1_6_1_1_1_2_3_1_1_3_1"/>
    <protectedRange sqref="N56:P57" name="Range2_12_1_2_3_1_1_1_2_3_1_1_3_1"/>
    <protectedRange sqref="I58 J56:M57" name="Range2_2_12_1_4_3_1_1_1_3_3_1_1_3_1"/>
    <protectedRange sqref="D58:E58 G58:H58" name="Range2_2_12_1_3_1_2_1_1_1_3_1_1_1_1_1"/>
    <protectedRange sqref="B55 B53" name="Range2_12_5_1_1_2_2_1_3_1_1_1_1"/>
    <protectedRange sqref="I57" name="Range2_2_12_1_7_1_1_5_2_1_1_1_1_1_1"/>
    <protectedRange sqref="D57:E57 G57:H57 F58" name="Range2_2_12_1_3_3_1_1_1_2_1_1_1_1_1_1"/>
    <protectedRange sqref="I56" name="Range2_2_12_1_4_3_1_1_1_2_1_2_1_1_3_1"/>
    <protectedRange sqref="G56:H56 F56:F57" name="Range2_2_12_1_3_1_2_1_1_1_2_1_3_1_1_3_1"/>
    <protectedRange sqref="D56:E56" name="Range2_2_12_1_3_1_1_1_1_1_4_1_2_1_3_1_1_1_1"/>
    <protectedRange sqref="B54" name="Range2_12_5_1_1_2_1_1_1_1_1_1_1"/>
    <protectedRange sqref="C60:C61" name="Range2_1_1_1_2_1_1_1_1_1_1_1_1"/>
    <protectedRange sqref="D60:D61 E61" name="Range2_2_12_1_2_1_1_1_1_1_1_1_1_1_1"/>
    <protectedRange sqref="F61 E60" name="Range2_2_12_1_3_1_2_1_1_1_2_1_1_1_1_1_1_1"/>
    <protectedRange sqref="F60" name="Range2_2_12_1_3_1_2_1_1_1_3_1_1_1_1_1_1_1"/>
    <protectedRange sqref="B59" name="Range2_12_5_1_1_2_2_1_3_1_1_1_1_1_1_1"/>
    <protectedRange sqref="D59:E59" name="Range2_2_12_1_3_1_2_1_1_1_2_1_1_1_1_3_1"/>
    <protectedRange sqref="B56" name="Range2_12_5_1_1_2_1_4_1_1_1_2_1"/>
    <protectedRange sqref="F59" name="Range2_2_12_1_3_1_2_1_1_1_3_1_1_1_1_1_3_1"/>
    <protectedRange sqref="B57:B58" name="Range2_12_5_1_1_2_2_1_3_1_1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42" priority="9" operator="containsText" text="N/A">
      <formula>NOT(ISERROR(SEARCH("N/A",X11)))</formula>
    </cfRule>
    <cfRule type="cellIs" dxfId="241" priority="27" operator="equal">
      <formula>0</formula>
    </cfRule>
  </conditionalFormatting>
  <conditionalFormatting sqref="X11:AE34">
    <cfRule type="cellIs" dxfId="240" priority="26" operator="greaterThanOrEqual">
      <formula>1185</formula>
    </cfRule>
  </conditionalFormatting>
  <conditionalFormatting sqref="X11:AE34">
    <cfRule type="cellIs" dxfId="239" priority="25" operator="between">
      <formula>0.1</formula>
      <formula>1184</formula>
    </cfRule>
  </conditionalFormatting>
  <conditionalFormatting sqref="X8">
    <cfRule type="cellIs" dxfId="238" priority="24" operator="equal">
      <formula>0</formula>
    </cfRule>
  </conditionalFormatting>
  <conditionalFormatting sqref="X8">
    <cfRule type="cellIs" dxfId="237" priority="23" operator="greaterThan">
      <formula>1179</formula>
    </cfRule>
  </conditionalFormatting>
  <conditionalFormatting sqref="X8">
    <cfRule type="cellIs" dxfId="236" priority="22" operator="greaterThan">
      <formula>99</formula>
    </cfRule>
  </conditionalFormatting>
  <conditionalFormatting sqref="X8">
    <cfRule type="cellIs" dxfId="235" priority="21" operator="greaterThan">
      <formula>0.99</formula>
    </cfRule>
  </conditionalFormatting>
  <conditionalFormatting sqref="AB8">
    <cfRule type="cellIs" dxfId="234" priority="20" operator="equal">
      <formula>0</formula>
    </cfRule>
  </conditionalFormatting>
  <conditionalFormatting sqref="AB8">
    <cfRule type="cellIs" dxfId="233" priority="19" operator="greaterThan">
      <formula>1179</formula>
    </cfRule>
  </conditionalFormatting>
  <conditionalFormatting sqref="AB8">
    <cfRule type="cellIs" dxfId="232" priority="18" operator="greaterThan">
      <formula>99</formula>
    </cfRule>
  </conditionalFormatting>
  <conditionalFormatting sqref="AB8">
    <cfRule type="cellIs" dxfId="231" priority="17" operator="greaterThan">
      <formula>0.99</formula>
    </cfRule>
  </conditionalFormatting>
  <conditionalFormatting sqref="AQ11:AQ34 AJ11:AO23 AJ24:AJ34 AM24:AN29 AK24:AK32 AL24:AL34 AN24:AO34">
    <cfRule type="cellIs" dxfId="230" priority="16" operator="equal">
      <formula>0</formula>
    </cfRule>
  </conditionalFormatting>
  <conditionalFormatting sqref="AQ11:AQ34 AJ11:AO23 AJ24:AJ34 AM24:AN29 AK24:AK32 AL24:AL34 AN24:AO34">
    <cfRule type="cellIs" dxfId="229" priority="15" operator="greaterThan">
      <formula>1179</formula>
    </cfRule>
  </conditionalFormatting>
  <conditionalFormatting sqref="AQ11:AQ34 AJ11:AO23 AJ24:AJ34 AM24:AN29 AK24:AK32 AL24:AL34 AN24:AO34">
    <cfRule type="cellIs" dxfId="228" priority="14" operator="greaterThan">
      <formula>99</formula>
    </cfRule>
  </conditionalFormatting>
  <conditionalFormatting sqref="AQ11:AQ34 AJ11:AO23 AJ24:AJ34 AM24:AN29 AK24:AK32 AL24:AL34 AN24:AO34">
    <cfRule type="cellIs" dxfId="227" priority="13" operator="greaterThan">
      <formula>0.99</formula>
    </cfRule>
  </conditionalFormatting>
  <conditionalFormatting sqref="AI11:AI34">
    <cfRule type="cellIs" dxfId="226" priority="12" operator="greaterThan">
      <formula>$AI$8</formula>
    </cfRule>
  </conditionalFormatting>
  <conditionalFormatting sqref="AH11:AH34">
    <cfRule type="cellIs" dxfId="225" priority="10" operator="greaterThan">
      <formula>$AH$8</formula>
    </cfRule>
    <cfRule type="cellIs" dxfId="224" priority="11" operator="greaterThan">
      <formula>$AH$8</formula>
    </cfRule>
  </conditionalFormatting>
  <conditionalFormatting sqref="AP11:AP34">
    <cfRule type="cellIs" dxfId="223" priority="8" operator="equal">
      <formula>0</formula>
    </cfRule>
  </conditionalFormatting>
  <conditionalFormatting sqref="AP11:AP34">
    <cfRule type="cellIs" dxfId="222" priority="7" operator="greaterThan">
      <formula>1179</formula>
    </cfRule>
  </conditionalFormatting>
  <conditionalFormatting sqref="AP11:AP34">
    <cfRule type="cellIs" dxfId="221" priority="6" operator="greaterThan">
      <formula>99</formula>
    </cfRule>
  </conditionalFormatting>
  <conditionalFormatting sqref="AP11:AP34">
    <cfRule type="cellIs" dxfId="220" priority="5" operator="greaterThan">
      <formula>0.99</formula>
    </cfRule>
  </conditionalFormatting>
  <conditionalFormatting sqref="AK33:AK34 AM30:AM34">
    <cfRule type="cellIs" dxfId="219" priority="4" operator="equal">
      <formula>0</formula>
    </cfRule>
  </conditionalFormatting>
  <conditionalFormatting sqref="AK33:AK34 AM30:AM34">
    <cfRule type="cellIs" dxfId="218" priority="3" operator="greaterThan">
      <formula>1179</formula>
    </cfRule>
  </conditionalFormatting>
  <conditionalFormatting sqref="AK33:AK34 AM30:AM34">
    <cfRule type="cellIs" dxfId="217" priority="2" operator="greaterThan">
      <formula>99</formula>
    </cfRule>
  </conditionalFormatting>
  <conditionalFormatting sqref="AK33:AK34 AM30:AM34">
    <cfRule type="cellIs" dxfId="216" priority="1" operator="greaterThan">
      <formula>0.99</formula>
    </cfRule>
  </conditionalFormatting>
  <dataValidations count="4">
    <dataValidation type="list" allowBlank="1" showInputMessage="1" showErrorMessage="1" sqref="AP8:AQ8 N10 L10 D8 O8:T8" xr:uid="{00000000-0002-0000-1600-000000000000}">
      <formula1>#REF!</formula1>
    </dataValidation>
    <dataValidation type="list" allowBlank="1" showInputMessage="1" showErrorMessage="1" sqref="H11:H34" xr:uid="{00000000-0002-0000-1600-000001000000}">
      <formula1>$AV$10:$AV$19</formula1>
    </dataValidation>
    <dataValidation type="list" allowBlank="1" showInputMessage="1" showErrorMessage="1" sqref="AV31:AW31" xr:uid="{00000000-0002-0000-1600-000002000000}">
      <formula1>$AV$24:$AV$28</formula1>
    </dataValidation>
    <dataValidation type="list" allowBlank="1" showInputMessage="1" showErrorMessage="1" sqref="P3:P5" xr:uid="{00000000-0002-0000-1600-000003000000}">
      <formula1>$AY$10:$AY$40</formula1>
    </dataValidation>
  </dataValidations>
  <hyperlinks>
    <hyperlink ref="H9:H10" location="'1'!AH8" display="Plant Status" xr:uid="{00000000-0004-0000-16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2:AY126"/>
  <sheetViews>
    <sheetView showGridLines="0" topLeftCell="A28" zoomScaleNormal="100" workbookViewId="0">
      <selection activeCell="AP12" sqref="AP12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237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307" t="s">
        <v>11</v>
      </c>
      <c r="I7" s="306" t="s">
        <v>12</v>
      </c>
      <c r="J7" s="306" t="s">
        <v>13</v>
      </c>
      <c r="K7" s="306" t="s">
        <v>14</v>
      </c>
      <c r="L7" s="15"/>
      <c r="M7" s="15"/>
      <c r="N7" s="15"/>
      <c r="O7" s="307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306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306" t="s">
        <v>23</v>
      </c>
      <c r="AG7" s="306" t="s">
        <v>24</v>
      </c>
      <c r="AH7" s="306" t="s">
        <v>25</v>
      </c>
      <c r="AI7" s="306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306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41875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24727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306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304" t="s">
        <v>52</v>
      </c>
      <c r="V9" s="304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303" t="s">
        <v>56</v>
      </c>
      <c r="AG9" s="303" t="s">
        <v>57</v>
      </c>
      <c r="AH9" s="341" t="s">
        <v>58</v>
      </c>
      <c r="AI9" s="357" t="s">
        <v>59</v>
      </c>
      <c r="AJ9" s="304" t="s">
        <v>60</v>
      </c>
      <c r="AK9" s="304" t="s">
        <v>61</v>
      </c>
      <c r="AL9" s="304" t="s">
        <v>62</v>
      </c>
      <c r="AM9" s="304" t="s">
        <v>63</v>
      </c>
      <c r="AN9" s="304" t="s">
        <v>64</v>
      </c>
      <c r="AO9" s="304" t="s">
        <v>65</v>
      </c>
      <c r="AP9" s="304" t="s">
        <v>66</v>
      </c>
      <c r="AQ9" s="359" t="s">
        <v>67</v>
      </c>
      <c r="AR9" s="304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304" t="s">
        <v>73</v>
      </c>
      <c r="C10" s="304" t="s">
        <v>74</v>
      </c>
      <c r="D10" s="304" t="s">
        <v>75</v>
      </c>
      <c r="E10" s="304" t="s">
        <v>76</v>
      </c>
      <c r="F10" s="304" t="s">
        <v>75</v>
      </c>
      <c r="G10" s="304" t="s">
        <v>76</v>
      </c>
      <c r="H10" s="368"/>
      <c r="I10" s="304" t="s">
        <v>76</v>
      </c>
      <c r="J10" s="304" t="s">
        <v>76</v>
      </c>
      <c r="K10" s="304" t="s">
        <v>76</v>
      </c>
      <c r="L10" s="31" t="s">
        <v>30</v>
      </c>
      <c r="M10" s="369"/>
      <c r="N10" s="31" t="s">
        <v>30</v>
      </c>
      <c r="O10" s="360"/>
      <c r="P10" s="360"/>
      <c r="Q10" s="3">
        <v>4021262</v>
      </c>
      <c r="R10" s="350"/>
      <c r="S10" s="351"/>
      <c r="T10" s="352"/>
      <c r="U10" s="304" t="s">
        <v>76</v>
      </c>
      <c r="V10" s="304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30335172</v>
      </c>
      <c r="AH10" s="341"/>
      <c r="AI10" s="358"/>
      <c r="AJ10" s="304" t="s">
        <v>85</v>
      </c>
      <c r="AK10" s="304" t="s">
        <v>85</v>
      </c>
      <c r="AL10" s="304" t="s">
        <v>85</v>
      </c>
      <c r="AM10" s="304" t="s">
        <v>85</v>
      </c>
      <c r="AN10" s="304" t="s">
        <v>85</v>
      </c>
      <c r="AO10" s="304" t="s">
        <v>85</v>
      </c>
      <c r="AP10" s="2">
        <v>6665800</v>
      </c>
      <c r="AQ10" s="360"/>
      <c r="AR10" s="305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15</v>
      </c>
      <c r="E11" s="46">
        <f>D11/1.42</f>
        <v>10.563380281690142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127</v>
      </c>
      <c r="P11" s="52">
        <v>100</v>
      </c>
      <c r="Q11" s="52">
        <v>4025471</v>
      </c>
      <c r="R11" s="53">
        <f t="shared" ref="R11:R34" si="0">Q11-Q10</f>
        <v>4209</v>
      </c>
      <c r="S11" s="54">
        <f>R11*24/1000</f>
        <v>101.01600000000001</v>
      </c>
      <c r="T11" s="54">
        <f>R11/1000</f>
        <v>4.2089999999999996</v>
      </c>
      <c r="U11" s="55">
        <v>4.9000000000000004</v>
      </c>
      <c r="V11" s="55">
        <f>U11</f>
        <v>4.9000000000000004</v>
      </c>
      <c r="W11" s="174" t="s">
        <v>136</v>
      </c>
      <c r="X11" s="166">
        <v>0</v>
      </c>
      <c r="Y11" s="166">
        <v>0</v>
      </c>
      <c r="Z11" s="166">
        <v>1042</v>
      </c>
      <c r="AA11" s="166">
        <v>0</v>
      </c>
      <c r="AB11" s="166">
        <v>1110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30335858</v>
      </c>
      <c r="AH11" s="60">
        <f>IF(ISBLANK(AG11),"-",AG11-AG10)</f>
        <v>686</v>
      </c>
      <c r="AI11" s="61">
        <f>AH11/T11</f>
        <v>162.98408172962701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6666555</v>
      </c>
      <c r="AQ11" s="166">
        <f t="shared" ref="AQ11:AQ34" si="1">AP11-AP10</f>
        <v>755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14</v>
      </c>
      <c r="E12" s="46">
        <f t="shared" ref="E12:E34" si="2">D12/1.42</f>
        <v>9.8591549295774659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125</v>
      </c>
      <c r="P12" s="52">
        <v>97</v>
      </c>
      <c r="Q12" s="52">
        <v>4029374</v>
      </c>
      <c r="R12" s="53">
        <f t="shared" si="0"/>
        <v>3903</v>
      </c>
      <c r="S12" s="54">
        <f t="shared" ref="S12:S34" si="5">R12*24/1000</f>
        <v>93.671999999999997</v>
      </c>
      <c r="T12" s="54">
        <f t="shared" ref="T12:T34" si="6">R12/1000</f>
        <v>3.903</v>
      </c>
      <c r="U12" s="55">
        <v>5.5</v>
      </c>
      <c r="V12" s="55">
        <f t="shared" ref="V12:V34" si="7">U12</f>
        <v>5.5</v>
      </c>
      <c r="W12" s="174" t="s">
        <v>136</v>
      </c>
      <c r="X12" s="166">
        <v>0</v>
      </c>
      <c r="Y12" s="166">
        <v>0</v>
      </c>
      <c r="Z12" s="166">
        <v>1029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30336494</v>
      </c>
      <c r="AH12" s="60">
        <f t="shared" ref="AH12:AH34" si="8">IF(ISBLANK(AG12),"-",AG12-AG11)</f>
        <v>636</v>
      </c>
      <c r="AI12" s="61">
        <f t="shared" ref="AI12:AI34" si="9">AH12/T12</f>
        <v>162.95157571099153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6667686</v>
      </c>
      <c r="AQ12" s="166">
        <f t="shared" si="1"/>
        <v>1131</v>
      </c>
      <c r="AR12" s="65">
        <v>0.97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19</v>
      </c>
      <c r="E13" s="46">
        <f t="shared" si="2"/>
        <v>13.380281690140846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127</v>
      </c>
      <c r="P13" s="52">
        <v>95</v>
      </c>
      <c r="Q13" s="52">
        <v>4033257</v>
      </c>
      <c r="R13" s="53">
        <f t="shared" si="0"/>
        <v>3883</v>
      </c>
      <c r="S13" s="54">
        <f t="shared" si="5"/>
        <v>93.191999999999993</v>
      </c>
      <c r="T13" s="54">
        <f t="shared" si="6"/>
        <v>3.883</v>
      </c>
      <c r="U13" s="55">
        <v>6.1</v>
      </c>
      <c r="V13" s="55">
        <f t="shared" si="7"/>
        <v>6.1</v>
      </c>
      <c r="W13" s="174" t="s">
        <v>136</v>
      </c>
      <c r="X13" s="166">
        <v>0</v>
      </c>
      <c r="Y13" s="166">
        <v>0</v>
      </c>
      <c r="Z13" s="166">
        <v>977</v>
      </c>
      <c r="AA13" s="166">
        <v>0</v>
      </c>
      <c r="AB13" s="166">
        <v>1110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30337140</v>
      </c>
      <c r="AH13" s="60">
        <f t="shared" si="8"/>
        <v>646</v>
      </c>
      <c r="AI13" s="61">
        <f t="shared" si="9"/>
        <v>166.36621169199074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6668817</v>
      </c>
      <c r="AQ13" s="166">
        <f t="shared" si="1"/>
        <v>1131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20</v>
      </c>
      <c r="E14" s="46">
        <f t="shared" si="2"/>
        <v>14.084507042253522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126</v>
      </c>
      <c r="P14" s="52">
        <v>98</v>
      </c>
      <c r="Q14" s="52">
        <v>4037200</v>
      </c>
      <c r="R14" s="53">
        <f t="shared" si="0"/>
        <v>3943</v>
      </c>
      <c r="S14" s="54">
        <f t="shared" si="5"/>
        <v>94.632000000000005</v>
      </c>
      <c r="T14" s="54">
        <f t="shared" si="6"/>
        <v>3.9430000000000001</v>
      </c>
      <c r="U14" s="55">
        <v>8.9</v>
      </c>
      <c r="V14" s="55">
        <f>U14</f>
        <v>8.9</v>
      </c>
      <c r="W14" s="174" t="s">
        <v>136</v>
      </c>
      <c r="X14" s="166">
        <v>0</v>
      </c>
      <c r="Y14" s="166">
        <v>0</v>
      </c>
      <c r="Z14" s="166">
        <v>949</v>
      </c>
      <c r="AA14" s="166">
        <v>0</v>
      </c>
      <c r="AB14" s="166">
        <v>1090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30337782</v>
      </c>
      <c r="AH14" s="60">
        <f t="shared" si="8"/>
        <v>642</v>
      </c>
      <c r="AI14" s="61">
        <f t="shared" si="9"/>
        <v>162.82018767435963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6670276</v>
      </c>
      <c r="AQ14" s="166">
        <f t="shared" si="1"/>
        <v>1459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29</v>
      </c>
      <c r="E15" s="46">
        <f t="shared" si="2"/>
        <v>20.422535211267608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95</v>
      </c>
      <c r="P15" s="52">
        <v>94</v>
      </c>
      <c r="Q15" s="52">
        <v>4041110</v>
      </c>
      <c r="R15" s="53">
        <f t="shared" si="0"/>
        <v>3910</v>
      </c>
      <c r="S15" s="54">
        <f t="shared" si="5"/>
        <v>93.84</v>
      </c>
      <c r="T15" s="54">
        <f t="shared" si="6"/>
        <v>3.91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166">
        <v>900</v>
      </c>
      <c r="AA15" s="166">
        <v>0</v>
      </c>
      <c r="AB15" s="166">
        <v>1090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30338342</v>
      </c>
      <c r="AH15" s="60">
        <f t="shared" si="8"/>
        <v>560</v>
      </c>
      <c r="AI15" s="61">
        <f t="shared" si="9"/>
        <v>143.22250639386189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6670931</v>
      </c>
      <c r="AQ15" s="166">
        <f t="shared" si="1"/>
        <v>655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29</v>
      </c>
      <c r="E16" s="46">
        <f t="shared" si="2"/>
        <v>20.422535211267608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110</v>
      </c>
      <c r="P16" s="52">
        <v>109</v>
      </c>
      <c r="Q16" s="52">
        <v>4045261</v>
      </c>
      <c r="R16" s="53">
        <f t="shared" si="0"/>
        <v>4151</v>
      </c>
      <c r="S16" s="54">
        <f t="shared" si="5"/>
        <v>99.623999999999995</v>
      </c>
      <c r="T16" s="54">
        <f t="shared" si="6"/>
        <v>4.1509999999999998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954</v>
      </c>
      <c r="AA16" s="166">
        <v>0</v>
      </c>
      <c r="AB16" s="166">
        <v>1096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30338874</v>
      </c>
      <c r="AH16" s="60">
        <f t="shared" si="8"/>
        <v>532</v>
      </c>
      <c r="AI16" s="61">
        <f t="shared" si="9"/>
        <v>128.16188870151771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6670931</v>
      </c>
      <c r="AQ16" s="166">
        <f t="shared" si="1"/>
        <v>0</v>
      </c>
      <c r="AR16" s="65">
        <v>0.92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22</v>
      </c>
      <c r="E17" s="46">
        <f t="shared" si="2"/>
        <v>15.492957746478874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140</v>
      </c>
      <c r="P17" s="52">
        <v>147</v>
      </c>
      <c r="Q17" s="52">
        <v>4050967</v>
      </c>
      <c r="R17" s="53">
        <f t="shared" si="0"/>
        <v>5706</v>
      </c>
      <c r="S17" s="54">
        <f t="shared" si="5"/>
        <v>136.94399999999999</v>
      </c>
      <c r="T17" s="54">
        <f t="shared" si="6"/>
        <v>5.7060000000000004</v>
      </c>
      <c r="U17" s="55">
        <v>9.5</v>
      </c>
      <c r="V17" s="55">
        <f t="shared" si="7"/>
        <v>9.5</v>
      </c>
      <c r="W17" s="174" t="s">
        <v>172</v>
      </c>
      <c r="X17" s="166">
        <v>0</v>
      </c>
      <c r="Y17" s="166">
        <v>0</v>
      </c>
      <c r="Z17" s="166">
        <v>1055</v>
      </c>
      <c r="AA17" s="166">
        <v>1185</v>
      </c>
      <c r="AB17" s="166">
        <v>1150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30340006</v>
      </c>
      <c r="AH17" s="60">
        <f t="shared" si="8"/>
        <v>1132</v>
      </c>
      <c r="AI17" s="61">
        <f t="shared" si="9"/>
        <v>198.38766211005958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6670931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14</v>
      </c>
      <c r="E18" s="46">
        <f t="shared" si="2"/>
        <v>9.8591549295774659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143</v>
      </c>
      <c r="P18" s="52">
        <v>145</v>
      </c>
      <c r="Q18" s="52">
        <v>4056786</v>
      </c>
      <c r="R18" s="53">
        <f t="shared" si="0"/>
        <v>5819</v>
      </c>
      <c r="S18" s="54">
        <f t="shared" si="5"/>
        <v>139.65600000000001</v>
      </c>
      <c r="T18" s="54">
        <f t="shared" si="6"/>
        <v>5.819</v>
      </c>
      <c r="U18" s="55">
        <v>9.5</v>
      </c>
      <c r="V18" s="55">
        <f t="shared" si="7"/>
        <v>9.5</v>
      </c>
      <c r="W18" s="174" t="s">
        <v>172</v>
      </c>
      <c r="X18" s="166">
        <v>0</v>
      </c>
      <c r="Y18" s="166">
        <v>0</v>
      </c>
      <c r="Z18" s="166">
        <v>1170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30341162</v>
      </c>
      <c r="AH18" s="60">
        <f t="shared" si="8"/>
        <v>1156</v>
      </c>
      <c r="AI18" s="61">
        <f t="shared" si="9"/>
        <v>198.65956349888296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6670931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10</v>
      </c>
      <c r="E19" s="46">
        <f t="shared" si="2"/>
        <v>7.042253521126761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138</v>
      </c>
      <c r="P19" s="52">
        <v>144</v>
      </c>
      <c r="Q19" s="52">
        <v>4062864</v>
      </c>
      <c r="R19" s="53">
        <f t="shared" si="0"/>
        <v>6078</v>
      </c>
      <c r="S19" s="54">
        <f t="shared" si="5"/>
        <v>145.87200000000001</v>
      </c>
      <c r="T19" s="54">
        <f t="shared" si="6"/>
        <v>6.0780000000000003</v>
      </c>
      <c r="U19" s="55">
        <v>9.3000000000000007</v>
      </c>
      <c r="V19" s="55">
        <f t="shared" si="7"/>
        <v>9.3000000000000007</v>
      </c>
      <c r="W19" s="174" t="s">
        <v>146</v>
      </c>
      <c r="X19" s="166">
        <v>0</v>
      </c>
      <c r="Y19" s="166">
        <v>1052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30342496</v>
      </c>
      <c r="AH19" s="60">
        <f t="shared" si="8"/>
        <v>1334</v>
      </c>
      <c r="AI19" s="61">
        <f t="shared" si="9"/>
        <v>219.48009213557091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6670931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14</v>
      </c>
      <c r="E20" s="46">
        <f t="shared" si="2"/>
        <v>9.8591549295774659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134</v>
      </c>
      <c r="P20" s="52">
        <v>147</v>
      </c>
      <c r="Q20" s="52">
        <v>4068976</v>
      </c>
      <c r="R20" s="53">
        <f t="shared" si="0"/>
        <v>6112</v>
      </c>
      <c r="S20" s="54">
        <f t="shared" si="5"/>
        <v>146.68799999999999</v>
      </c>
      <c r="T20" s="54">
        <f t="shared" si="6"/>
        <v>6.1120000000000001</v>
      </c>
      <c r="U20" s="55">
        <v>8.8000000000000007</v>
      </c>
      <c r="V20" s="55">
        <f t="shared" si="7"/>
        <v>8.8000000000000007</v>
      </c>
      <c r="W20" s="174" t="s">
        <v>146</v>
      </c>
      <c r="X20" s="166">
        <v>0</v>
      </c>
      <c r="Y20" s="166">
        <v>1065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30343854</v>
      </c>
      <c r="AH20" s="60">
        <f t="shared" si="8"/>
        <v>1358</v>
      </c>
      <c r="AI20" s="61">
        <f t="shared" si="9"/>
        <v>222.18586387434556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6670931</v>
      </c>
      <c r="AQ20" s="166">
        <f t="shared" si="1"/>
        <v>0</v>
      </c>
      <c r="AR20" s="65">
        <v>0.99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9</v>
      </c>
      <c r="E21" s="46">
        <f t="shared" si="2"/>
        <v>6.3380281690140849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129</v>
      </c>
      <c r="P21" s="52">
        <v>146</v>
      </c>
      <c r="Q21" s="52">
        <v>4075105</v>
      </c>
      <c r="R21" s="53">
        <f>Q21-Q20</f>
        <v>6129</v>
      </c>
      <c r="S21" s="54">
        <f t="shared" si="5"/>
        <v>147.096</v>
      </c>
      <c r="T21" s="54">
        <f t="shared" si="6"/>
        <v>6.1289999999999996</v>
      </c>
      <c r="U21" s="55">
        <v>8.1</v>
      </c>
      <c r="V21" s="55">
        <f t="shared" si="7"/>
        <v>8.1</v>
      </c>
      <c r="W21" s="174" t="s">
        <v>146</v>
      </c>
      <c r="X21" s="166">
        <v>0</v>
      </c>
      <c r="Y21" s="166">
        <v>1120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30345242</v>
      </c>
      <c r="AH21" s="60">
        <f t="shared" si="8"/>
        <v>1388</v>
      </c>
      <c r="AI21" s="61">
        <f t="shared" si="9"/>
        <v>226.46434981236746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6670931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8</v>
      </c>
      <c r="E22" s="46">
        <f t="shared" si="2"/>
        <v>5.6338028169014089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131</v>
      </c>
      <c r="P22" s="52">
        <v>146</v>
      </c>
      <c r="Q22" s="52">
        <v>4081099</v>
      </c>
      <c r="R22" s="53">
        <f t="shared" si="0"/>
        <v>5994</v>
      </c>
      <c r="S22" s="54">
        <f t="shared" si="5"/>
        <v>143.85599999999999</v>
      </c>
      <c r="T22" s="54">
        <f t="shared" si="6"/>
        <v>5.9939999999999998</v>
      </c>
      <c r="U22" s="55">
        <v>7.2</v>
      </c>
      <c r="V22" s="55">
        <f t="shared" si="7"/>
        <v>7.2</v>
      </c>
      <c r="W22" s="174" t="s">
        <v>146</v>
      </c>
      <c r="X22" s="166">
        <v>0</v>
      </c>
      <c r="Y22" s="166">
        <v>1083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30346630</v>
      </c>
      <c r="AH22" s="60">
        <f t="shared" si="8"/>
        <v>1388</v>
      </c>
      <c r="AI22" s="61">
        <f t="shared" si="9"/>
        <v>231.56489823156491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6670931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15</v>
      </c>
      <c r="E23" s="46">
        <f t="shared" si="2"/>
        <v>10.563380281690142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137</v>
      </c>
      <c r="P23" s="52">
        <v>143</v>
      </c>
      <c r="Q23" s="52">
        <v>4086965</v>
      </c>
      <c r="R23" s="53">
        <f t="shared" si="0"/>
        <v>5866</v>
      </c>
      <c r="S23" s="54">
        <f t="shared" si="5"/>
        <v>140.78399999999999</v>
      </c>
      <c r="T23" s="54">
        <f t="shared" si="6"/>
        <v>5.8659999999999997</v>
      </c>
      <c r="U23" s="55">
        <v>7</v>
      </c>
      <c r="V23" s="55">
        <f t="shared" si="7"/>
        <v>7</v>
      </c>
      <c r="W23" s="174" t="s">
        <v>146</v>
      </c>
      <c r="X23" s="166">
        <v>0</v>
      </c>
      <c r="Y23" s="166">
        <v>998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30347966</v>
      </c>
      <c r="AH23" s="60">
        <f t="shared" si="8"/>
        <v>1336</v>
      </c>
      <c r="AI23" s="61">
        <f t="shared" si="9"/>
        <v>227.75315376747358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6670931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14</v>
      </c>
      <c r="E24" s="46">
        <f t="shared" si="2"/>
        <v>9.8591549295774659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134</v>
      </c>
      <c r="P24" s="52">
        <v>136</v>
      </c>
      <c r="Q24" s="52">
        <v>4092555</v>
      </c>
      <c r="R24" s="53">
        <f t="shared" si="0"/>
        <v>5590</v>
      </c>
      <c r="S24" s="54">
        <f t="shared" si="5"/>
        <v>134.16</v>
      </c>
      <c r="T24" s="54">
        <f t="shared" si="6"/>
        <v>5.59</v>
      </c>
      <c r="U24" s="55">
        <v>6.9</v>
      </c>
      <c r="V24" s="55">
        <f t="shared" si="7"/>
        <v>6.9</v>
      </c>
      <c r="W24" s="174" t="s">
        <v>146</v>
      </c>
      <c r="X24" s="166">
        <v>0</v>
      </c>
      <c r="Y24" s="166">
        <v>998</v>
      </c>
      <c r="Z24" s="166">
        <v>1196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30349270</v>
      </c>
      <c r="AH24" s="60">
        <f t="shared" si="8"/>
        <v>1304</v>
      </c>
      <c r="AI24" s="61">
        <f t="shared" si="9"/>
        <v>233.2737030411449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6670931</v>
      </c>
      <c r="AQ24" s="166">
        <f t="shared" si="1"/>
        <v>0</v>
      </c>
      <c r="AR24" s="65">
        <v>0.96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13</v>
      </c>
      <c r="E25" s="46">
        <f t="shared" si="2"/>
        <v>9.1549295774647899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137</v>
      </c>
      <c r="P25" s="52">
        <v>136</v>
      </c>
      <c r="Q25" s="52">
        <v>4098190</v>
      </c>
      <c r="R25" s="53">
        <f t="shared" si="0"/>
        <v>5635</v>
      </c>
      <c r="S25" s="54">
        <f t="shared" si="5"/>
        <v>135.24</v>
      </c>
      <c r="T25" s="54">
        <f t="shared" si="6"/>
        <v>5.6349999999999998</v>
      </c>
      <c r="U25" s="55">
        <v>6.7</v>
      </c>
      <c r="V25" s="55">
        <f t="shared" si="7"/>
        <v>6.7</v>
      </c>
      <c r="W25" s="174" t="s">
        <v>146</v>
      </c>
      <c r="X25" s="166">
        <v>0</v>
      </c>
      <c r="Y25" s="166">
        <v>985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30350596</v>
      </c>
      <c r="AH25" s="60">
        <f t="shared" si="8"/>
        <v>1326</v>
      </c>
      <c r="AI25" s="61">
        <f t="shared" si="9"/>
        <v>235.31499556344278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6670931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13</v>
      </c>
      <c r="E26" s="46">
        <f t="shared" si="2"/>
        <v>9.1549295774647899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136</v>
      </c>
      <c r="P26" s="52">
        <v>137</v>
      </c>
      <c r="Q26" s="52">
        <v>4103802</v>
      </c>
      <c r="R26" s="53">
        <f t="shared" si="0"/>
        <v>5612</v>
      </c>
      <c r="S26" s="54">
        <f t="shared" si="5"/>
        <v>134.68799999999999</v>
      </c>
      <c r="T26" s="54">
        <f t="shared" si="6"/>
        <v>5.6120000000000001</v>
      </c>
      <c r="U26" s="55">
        <v>6.6</v>
      </c>
      <c r="V26" s="55">
        <f t="shared" si="7"/>
        <v>6.6</v>
      </c>
      <c r="W26" s="174" t="s">
        <v>146</v>
      </c>
      <c r="X26" s="166">
        <v>0</v>
      </c>
      <c r="Y26" s="166">
        <v>909</v>
      </c>
      <c r="Z26" s="166">
        <v>1196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30351890</v>
      </c>
      <c r="AH26" s="60">
        <f t="shared" si="8"/>
        <v>1294</v>
      </c>
      <c r="AI26" s="61">
        <f t="shared" si="9"/>
        <v>230.57733428367783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6670931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13</v>
      </c>
      <c r="E27" s="46">
        <f t="shared" si="2"/>
        <v>9.1549295774647899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131</v>
      </c>
      <c r="P27" s="52">
        <v>137</v>
      </c>
      <c r="Q27" s="52">
        <v>4109437</v>
      </c>
      <c r="R27" s="53">
        <f t="shared" si="0"/>
        <v>5635</v>
      </c>
      <c r="S27" s="54">
        <f t="shared" si="5"/>
        <v>135.24</v>
      </c>
      <c r="T27" s="54">
        <f t="shared" si="6"/>
        <v>5.6349999999999998</v>
      </c>
      <c r="U27" s="55">
        <v>6.3</v>
      </c>
      <c r="V27" s="55">
        <f t="shared" si="7"/>
        <v>6.3</v>
      </c>
      <c r="W27" s="174" t="s">
        <v>146</v>
      </c>
      <c r="X27" s="166">
        <v>0</v>
      </c>
      <c r="Y27" s="166">
        <v>1018</v>
      </c>
      <c r="Z27" s="166">
        <v>1164</v>
      </c>
      <c r="AA27" s="166">
        <v>1185</v>
      </c>
      <c r="AB27" s="166">
        <v>1169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30353162</v>
      </c>
      <c r="AH27" s="60">
        <f t="shared" si="8"/>
        <v>1272</v>
      </c>
      <c r="AI27" s="61">
        <f t="shared" si="9"/>
        <v>225.73203194321206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6670931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16</v>
      </c>
      <c r="E28" s="46">
        <f t="shared" si="2"/>
        <v>11.267605633802818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114</v>
      </c>
      <c r="P28" s="52">
        <v>134</v>
      </c>
      <c r="Q28" s="52">
        <v>4114996</v>
      </c>
      <c r="R28" s="53">
        <f t="shared" si="0"/>
        <v>5559</v>
      </c>
      <c r="S28" s="54">
        <f t="shared" si="5"/>
        <v>133.416</v>
      </c>
      <c r="T28" s="54">
        <f t="shared" si="6"/>
        <v>5.5590000000000002</v>
      </c>
      <c r="U28" s="55">
        <v>5.5</v>
      </c>
      <c r="V28" s="55">
        <f t="shared" si="7"/>
        <v>5.5</v>
      </c>
      <c r="W28" s="174" t="s">
        <v>145</v>
      </c>
      <c r="X28" s="166">
        <v>0</v>
      </c>
      <c r="Y28" s="166">
        <v>1138</v>
      </c>
      <c r="Z28" s="166">
        <v>1196</v>
      </c>
      <c r="AA28" s="166">
        <v>0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30354286</v>
      </c>
      <c r="AH28" s="60">
        <f t="shared" si="8"/>
        <v>1124</v>
      </c>
      <c r="AI28" s="61">
        <f t="shared" si="9"/>
        <v>202.19463932361936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6670931</v>
      </c>
      <c r="AQ28" s="166">
        <f t="shared" si="1"/>
        <v>0</v>
      </c>
      <c r="AR28" s="65">
        <v>1.02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15</v>
      </c>
      <c r="E29" s="46">
        <f t="shared" si="2"/>
        <v>10.563380281690142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112</v>
      </c>
      <c r="P29" s="52">
        <v>130</v>
      </c>
      <c r="Q29" s="52">
        <v>4120495</v>
      </c>
      <c r="R29" s="53">
        <f t="shared" si="0"/>
        <v>5499</v>
      </c>
      <c r="S29" s="54">
        <f t="shared" si="5"/>
        <v>131.976</v>
      </c>
      <c r="T29" s="54">
        <f t="shared" si="6"/>
        <v>5.4989999999999997</v>
      </c>
      <c r="U29" s="55">
        <v>4.5</v>
      </c>
      <c r="V29" s="55">
        <f t="shared" si="7"/>
        <v>4.5</v>
      </c>
      <c r="W29" s="174" t="s">
        <v>145</v>
      </c>
      <c r="X29" s="166">
        <v>0</v>
      </c>
      <c r="Y29" s="166">
        <v>1184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30355398</v>
      </c>
      <c r="AH29" s="60">
        <f t="shared" si="8"/>
        <v>1112</v>
      </c>
      <c r="AI29" s="61">
        <f t="shared" si="9"/>
        <v>202.21858519730861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6670931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12</v>
      </c>
      <c r="E30" s="46">
        <f t="shared" si="2"/>
        <v>8.4507042253521139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118</v>
      </c>
      <c r="P30" s="52">
        <v>127</v>
      </c>
      <c r="Q30" s="52">
        <v>4125850</v>
      </c>
      <c r="R30" s="53">
        <f t="shared" si="0"/>
        <v>5355</v>
      </c>
      <c r="S30" s="54">
        <f t="shared" si="5"/>
        <v>128.52000000000001</v>
      </c>
      <c r="T30" s="54">
        <f t="shared" si="6"/>
        <v>5.3550000000000004</v>
      </c>
      <c r="U30" s="55">
        <v>3.7</v>
      </c>
      <c r="V30" s="55">
        <f t="shared" si="7"/>
        <v>3.7</v>
      </c>
      <c r="W30" s="174" t="s">
        <v>145</v>
      </c>
      <c r="X30" s="166">
        <v>0</v>
      </c>
      <c r="Y30" s="166">
        <v>1044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30356464</v>
      </c>
      <c r="AH30" s="60">
        <f t="shared" si="8"/>
        <v>1066</v>
      </c>
      <c r="AI30" s="61">
        <f t="shared" si="9"/>
        <v>199.06629318394022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6670931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13</v>
      </c>
      <c r="E31" s="46">
        <f>D31/1.42</f>
        <v>9.1549295774647899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120</v>
      </c>
      <c r="P31" s="52">
        <v>127</v>
      </c>
      <c r="Q31" s="52">
        <v>4131182</v>
      </c>
      <c r="R31" s="53">
        <f t="shared" si="0"/>
        <v>5332</v>
      </c>
      <c r="S31" s="54">
        <f t="shared" si="5"/>
        <v>127.968</v>
      </c>
      <c r="T31" s="54">
        <f t="shared" si="6"/>
        <v>5.3319999999999999</v>
      </c>
      <c r="U31" s="55">
        <v>3.2</v>
      </c>
      <c r="V31" s="55">
        <f t="shared" si="7"/>
        <v>3.2</v>
      </c>
      <c r="W31" s="174" t="s">
        <v>145</v>
      </c>
      <c r="X31" s="166">
        <v>0</v>
      </c>
      <c r="Y31" s="166">
        <v>1037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30357516</v>
      </c>
      <c r="AH31" s="60">
        <f t="shared" si="8"/>
        <v>1052</v>
      </c>
      <c r="AI31" s="61">
        <f t="shared" si="9"/>
        <v>197.2993248312078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6670931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20</v>
      </c>
      <c r="E32" s="46">
        <f t="shared" si="2"/>
        <v>14.084507042253522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110</v>
      </c>
      <c r="P32" s="52">
        <v>121</v>
      </c>
      <c r="Q32" s="52">
        <v>4136211</v>
      </c>
      <c r="R32" s="53">
        <f t="shared" si="0"/>
        <v>5029</v>
      </c>
      <c r="S32" s="54">
        <f t="shared" si="5"/>
        <v>120.696</v>
      </c>
      <c r="T32" s="54">
        <f t="shared" si="6"/>
        <v>5.0289999999999999</v>
      </c>
      <c r="U32" s="55">
        <v>2.9</v>
      </c>
      <c r="V32" s="55">
        <f t="shared" si="7"/>
        <v>2.9</v>
      </c>
      <c r="W32" s="174" t="s">
        <v>145</v>
      </c>
      <c r="X32" s="166">
        <v>0</v>
      </c>
      <c r="Y32" s="166">
        <v>1015</v>
      </c>
      <c r="Z32" s="166">
        <v>1190</v>
      </c>
      <c r="AA32" s="166">
        <v>0</v>
      </c>
      <c r="AB32" s="166">
        <v>1100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30358496</v>
      </c>
      <c r="AH32" s="60">
        <f t="shared" si="8"/>
        <v>980</v>
      </c>
      <c r="AI32" s="61">
        <f t="shared" si="9"/>
        <v>194.86975541857228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6670931</v>
      </c>
      <c r="AQ32" s="166">
        <f t="shared" si="1"/>
        <v>0</v>
      </c>
      <c r="AR32" s="65">
        <v>0.92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15</v>
      </c>
      <c r="E33" s="46">
        <f t="shared" si="2"/>
        <v>10.563380281690142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105</v>
      </c>
      <c r="P33" s="52">
        <v>103</v>
      </c>
      <c r="Q33" s="52">
        <v>4140429</v>
      </c>
      <c r="R33" s="53">
        <f t="shared" si="0"/>
        <v>4218</v>
      </c>
      <c r="S33" s="54">
        <f t="shared" si="5"/>
        <v>101.232</v>
      </c>
      <c r="T33" s="54">
        <f t="shared" si="6"/>
        <v>4.218</v>
      </c>
      <c r="U33" s="55">
        <v>3.2</v>
      </c>
      <c r="V33" s="55">
        <f t="shared" si="7"/>
        <v>3.2</v>
      </c>
      <c r="W33" s="174" t="s">
        <v>136</v>
      </c>
      <c r="X33" s="166">
        <v>0</v>
      </c>
      <c r="Y33" s="166">
        <v>0</v>
      </c>
      <c r="Z33" s="166">
        <v>1021</v>
      </c>
      <c r="AA33" s="166">
        <v>0</v>
      </c>
      <c r="AB33" s="166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30359194</v>
      </c>
      <c r="AH33" s="60">
        <f t="shared" si="8"/>
        <v>698</v>
      </c>
      <c r="AI33" s="61">
        <f t="shared" si="9"/>
        <v>165.48127074442863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6671489</v>
      </c>
      <c r="AQ33" s="166">
        <f t="shared" si="1"/>
        <v>558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18</v>
      </c>
      <c r="E34" s="46">
        <f t="shared" si="2"/>
        <v>12.67605633802817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113</v>
      </c>
      <c r="P34" s="52">
        <v>98</v>
      </c>
      <c r="Q34" s="52">
        <v>4144653</v>
      </c>
      <c r="R34" s="53">
        <f t="shared" si="0"/>
        <v>4224</v>
      </c>
      <c r="S34" s="54">
        <f t="shared" si="5"/>
        <v>101.376</v>
      </c>
      <c r="T34" s="54">
        <f t="shared" si="6"/>
        <v>4.2240000000000002</v>
      </c>
      <c r="U34" s="55">
        <v>4.0999999999999996</v>
      </c>
      <c r="V34" s="55">
        <f t="shared" si="7"/>
        <v>4.0999999999999996</v>
      </c>
      <c r="W34" s="174" t="s">
        <v>136</v>
      </c>
      <c r="X34" s="166">
        <v>0</v>
      </c>
      <c r="Y34" s="166">
        <v>0</v>
      </c>
      <c r="Z34" s="166">
        <v>1007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30359899</v>
      </c>
      <c r="AH34" s="60">
        <f t="shared" si="8"/>
        <v>705</v>
      </c>
      <c r="AI34" s="61">
        <f t="shared" si="9"/>
        <v>166.90340909090909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6672048</v>
      </c>
      <c r="AQ34" s="166">
        <f t="shared" si="1"/>
        <v>559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124.875</v>
      </c>
      <c r="Q35" s="84">
        <f>Q34-Q10</f>
        <v>123391</v>
      </c>
      <c r="R35" s="85">
        <f>SUM(R11:R34)</f>
        <v>123391</v>
      </c>
      <c r="S35" s="86">
        <f>AVERAGE(S11:S34)</f>
        <v>123.39100000000001</v>
      </c>
      <c r="T35" s="86">
        <f>SUM(T11:T34)</f>
        <v>123.39100000000001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24727</v>
      </c>
      <c r="AH35" s="92">
        <f>SUM(AH11:AH34)</f>
        <v>24727</v>
      </c>
      <c r="AI35" s="93">
        <f>$AH$35/$T35</f>
        <v>200.39549075702442</v>
      </c>
      <c r="AJ35" s="90"/>
      <c r="AK35" s="94"/>
      <c r="AL35" s="94"/>
      <c r="AM35" s="94"/>
      <c r="AN35" s="95"/>
      <c r="AO35" s="96"/>
      <c r="AP35" s="97">
        <f>AP34-AP10</f>
        <v>6248</v>
      </c>
      <c r="AQ35" s="98">
        <f>SUM(AQ11:AQ34)</f>
        <v>6248</v>
      </c>
      <c r="AR35" s="99">
        <f>AVERAGE(AR11:AR34)</f>
        <v>0.96333333333333326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196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77"/>
      <c r="D42" s="177"/>
      <c r="E42" s="236"/>
      <c r="F42" s="236"/>
      <c r="G42" s="236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83" t="s">
        <v>208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76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248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76" t="s">
        <v>285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4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131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4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3" t="s">
        <v>151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4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4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3" t="s">
        <v>286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76" t="s">
        <v>287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76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3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0" t="s">
        <v>133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 t="s">
        <v>134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80"/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60"/>
      <c r="C60" s="180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4"/>
      <c r="U64" s="184"/>
      <c r="V64" s="184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28"/>
      <c r="V65" s="128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28"/>
      <c r="V66" s="128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73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60"/>
      <c r="C68" s="173"/>
      <c r="D68" s="125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27"/>
      <c r="C69" s="176"/>
      <c r="D69" s="125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31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67"/>
      <c r="AW69" s="162"/>
      <c r="AX69" s="162"/>
      <c r="AY69" s="162"/>
    </row>
    <row r="70" spans="2:51" x14ac:dyDescent="0.35">
      <c r="B70" s="127"/>
      <c r="C70" s="176"/>
      <c r="D70" s="177"/>
      <c r="E70" s="125"/>
      <c r="F70" s="177"/>
      <c r="G70" s="125"/>
      <c r="H70" s="125"/>
      <c r="I70" s="125"/>
      <c r="J70" s="178"/>
      <c r="K70" s="178"/>
      <c r="L70" s="178"/>
      <c r="M70" s="178"/>
      <c r="N70" s="178"/>
      <c r="O70" s="178"/>
      <c r="P70" s="178"/>
      <c r="Q70" s="178"/>
      <c r="R70" s="178"/>
      <c r="S70" s="131"/>
      <c r="T70" s="131"/>
      <c r="U70" s="131"/>
      <c r="V70" s="131"/>
      <c r="W70" s="131"/>
      <c r="X70" s="131"/>
      <c r="Y70" s="131"/>
      <c r="Z70" s="130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67"/>
      <c r="AW70" s="162"/>
      <c r="AX70" s="162"/>
      <c r="AY70" s="162"/>
    </row>
    <row r="71" spans="2:51" x14ac:dyDescent="0.35">
      <c r="B71" s="127"/>
      <c r="C71" s="180"/>
      <c r="D71" s="177"/>
      <c r="E71" s="125"/>
      <c r="F71" s="125"/>
      <c r="G71" s="125"/>
      <c r="H71" s="125"/>
      <c r="I71" s="125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0"/>
      <c r="X71" s="130"/>
      <c r="Y71" s="130"/>
      <c r="Z71" s="168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67"/>
      <c r="AW71" s="162"/>
      <c r="AX71" s="162"/>
      <c r="AY71" s="162"/>
    </row>
    <row r="72" spans="2:51" x14ac:dyDescent="0.35">
      <c r="B72" s="127"/>
      <c r="C72" s="180"/>
      <c r="D72" s="177"/>
      <c r="E72" s="177"/>
      <c r="F72" s="125"/>
      <c r="G72" s="177"/>
      <c r="H72" s="177"/>
      <c r="I72" s="177"/>
      <c r="J72" s="131"/>
      <c r="K72" s="131"/>
      <c r="L72" s="131"/>
      <c r="M72" s="131"/>
      <c r="N72" s="131"/>
      <c r="O72" s="131"/>
      <c r="P72" s="131"/>
      <c r="Q72" s="131"/>
      <c r="R72" s="131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7"/>
      <c r="AW72" s="162"/>
      <c r="AX72" s="162"/>
      <c r="AY72" s="162"/>
    </row>
    <row r="73" spans="2:51" x14ac:dyDescent="0.35">
      <c r="B73" s="127"/>
      <c r="C73" s="131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7"/>
      <c r="AW73" s="162"/>
      <c r="AX73" s="162"/>
      <c r="AY73" s="162"/>
    </row>
    <row r="74" spans="2:51" x14ac:dyDescent="0.35">
      <c r="B74" s="131"/>
      <c r="C74" s="176"/>
      <c r="D74" s="131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67"/>
      <c r="AW74" s="162"/>
      <c r="AX74" s="162"/>
      <c r="AY74" s="162"/>
    </row>
    <row r="75" spans="2:51" x14ac:dyDescent="0.35">
      <c r="B75" s="131"/>
      <c r="C75" s="180"/>
      <c r="D75" s="131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67"/>
      <c r="AW75" s="162"/>
      <c r="AX75" s="162"/>
      <c r="AY75" s="162"/>
    </row>
    <row r="76" spans="2:51" x14ac:dyDescent="0.35">
      <c r="B76" s="127"/>
      <c r="C76" s="176"/>
      <c r="D76" s="177"/>
      <c r="E76" s="131"/>
      <c r="F76" s="177"/>
      <c r="G76" s="131"/>
      <c r="H76" s="131"/>
      <c r="I76" s="131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67"/>
      <c r="AW76" s="162"/>
      <c r="AX76" s="162"/>
      <c r="AY76" s="162"/>
    </row>
    <row r="77" spans="2:51" x14ac:dyDescent="0.35">
      <c r="B77" s="127"/>
      <c r="C77" s="183"/>
      <c r="D77" s="177"/>
      <c r="E77" s="131"/>
      <c r="F77" s="131"/>
      <c r="G77" s="131"/>
      <c r="H77" s="131"/>
      <c r="I77" s="131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U77" s="162"/>
      <c r="AV77" s="167"/>
      <c r="AW77" s="162"/>
      <c r="AX77" s="162"/>
      <c r="AY77" s="162"/>
    </row>
    <row r="78" spans="2:51" x14ac:dyDescent="0.35">
      <c r="B78" s="127"/>
      <c r="C78" s="183"/>
      <c r="D78" s="177"/>
      <c r="E78" s="177"/>
      <c r="F78" s="131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U78" s="162"/>
      <c r="AV78" s="167"/>
      <c r="AW78" s="162"/>
      <c r="AX78" s="162"/>
      <c r="AY78" s="162"/>
    </row>
    <row r="79" spans="2:51" x14ac:dyDescent="0.35">
      <c r="B79" s="127"/>
      <c r="C79" s="180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U79" s="162"/>
      <c r="AV79" s="167"/>
      <c r="AW79" s="162"/>
      <c r="AX79" s="162"/>
      <c r="AY79" s="162"/>
    </row>
    <row r="80" spans="2:51" x14ac:dyDescent="0.35">
      <c r="B80" s="127"/>
      <c r="C80" s="180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W80" s="162"/>
      <c r="AX80" s="162"/>
      <c r="AY80" s="162"/>
    </row>
    <row r="81" spans="2:51" x14ac:dyDescent="0.35">
      <c r="B81" s="127"/>
      <c r="C81" s="180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U81" s="162"/>
      <c r="AW81" s="162"/>
      <c r="AX81" s="162"/>
      <c r="AY81" s="162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U82" s="162"/>
      <c r="AW82" s="162"/>
      <c r="AX82" s="162"/>
      <c r="AY82" s="162"/>
    </row>
    <row r="83" spans="2:51" x14ac:dyDescent="0.35">
      <c r="B83" s="127"/>
      <c r="C83" s="131"/>
      <c r="D83" s="177"/>
      <c r="E83" s="177"/>
      <c r="F83" s="177"/>
      <c r="G83" s="177"/>
      <c r="H83" s="177"/>
      <c r="I83" s="177"/>
      <c r="J83" s="181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W83" s="162"/>
      <c r="AX83" s="162"/>
      <c r="AY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U84" s="162"/>
      <c r="AW84" s="162"/>
      <c r="AX84" s="162"/>
      <c r="AY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82"/>
      <c r="T85" s="133"/>
      <c r="U85" s="133"/>
      <c r="V85" s="134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U85" s="162"/>
      <c r="AV85" s="131"/>
      <c r="AW85" s="162"/>
      <c r="AX85" s="162"/>
      <c r="AY85" s="162"/>
    </row>
    <row r="86" spans="2:51" x14ac:dyDescent="0.35">
      <c r="B86" s="127"/>
      <c r="C86" s="173"/>
      <c r="D86" s="180"/>
      <c r="E86" s="177"/>
      <c r="F86" s="177"/>
      <c r="G86" s="177"/>
      <c r="H86" s="177"/>
      <c r="I86" s="177"/>
      <c r="J86" s="181"/>
      <c r="K86" s="181"/>
      <c r="L86" s="178"/>
      <c r="M86" s="178"/>
      <c r="N86" s="178"/>
      <c r="O86" s="178"/>
      <c r="P86" s="178"/>
      <c r="Q86" s="178"/>
      <c r="R86" s="181"/>
      <c r="S86" s="182"/>
      <c r="T86" s="133"/>
      <c r="U86" s="133"/>
      <c r="V86" s="134"/>
      <c r="W86" s="168"/>
      <c r="X86" s="168"/>
      <c r="Y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T86" s="162"/>
      <c r="AU86" s="162"/>
      <c r="AV86" s="130"/>
      <c r="AW86" s="162"/>
      <c r="AX86" s="162"/>
      <c r="AY86" s="162"/>
    </row>
    <row r="87" spans="2:51" x14ac:dyDescent="0.35">
      <c r="B87" s="127"/>
      <c r="C87" s="173"/>
      <c r="D87" s="177"/>
      <c r="E87" s="177"/>
      <c r="F87" s="177"/>
      <c r="G87" s="177"/>
      <c r="H87" s="177"/>
      <c r="I87" s="177"/>
      <c r="J87" s="181"/>
      <c r="K87" s="181"/>
      <c r="L87" s="178"/>
      <c r="M87" s="178"/>
      <c r="N87" s="178"/>
      <c r="O87" s="178"/>
      <c r="P87" s="178"/>
      <c r="Q87" s="178"/>
      <c r="R87" s="181"/>
      <c r="AS87" s="171"/>
      <c r="AT87" s="162"/>
      <c r="AU87" s="162"/>
      <c r="AW87" s="162"/>
      <c r="AX87" s="162"/>
      <c r="AY87" s="162"/>
    </row>
    <row r="88" spans="2:51" x14ac:dyDescent="0.35">
      <c r="B88" s="127"/>
      <c r="C88" s="173"/>
      <c r="D88" s="177"/>
      <c r="E88" s="180"/>
      <c r="F88" s="177"/>
      <c r="G88" s="180"/>
      <c r="H88" s="180"/>
      <c r="I88" s="180"/>
      <c r="AS88" s="171"/>
      <c r="AT88" s="162"/>
      <c r="AU88" s="162"/>
      <c r="AW88" s="162"/>
      <c r="AX88" s="162"/>
      <c r="AY88" s="162"/>
    </row>
    <row r="89" spans="2:51" x14ac:dyDescent="0.35">
      <c r="B89" s="127"/>
      <c r="C89" s="173"/>
      <c r="D89" s="180"/>
      <c r="E89" s="177"/>
      <c r="F89" s="180"/>
      <c r="G89" s="177"/>
      <c r="H89" s="177"/>
      <c r="I89" s="177"/>
      <c r="AS89" s="171"/>
      <c r="AT89" s="162"/>
      <c r="AU89" s="162"/>
      <c r="AW89" s="162"/>
      <c r="AX89" s="162"/>
      <c r="AY89" s="162"/>
    </row>
    <row r="90" spans="2:51" x14ac:dyDescent="0.35">
      <c r="B90" s="127"/>
      <c r="D90" s="180"/>
      <c r="E90" s="177"/>
      <c r="F90" s="177"/>
      <c r="G90" s="177"/>
      <c r="H90" s="177"/>
      <c r="I90" s="177"/>
      <c r="AS90" s="171"/>
      <c r="AT90" s="162"/>
      <c r="AU90" s="162"/>
      <c r="AW90" s="162"/>
      <c r="AX90" s="162"/>
      <c r="AY90" s="162"/>
    </row>
    <row r="91" spans="2:51" x14ac:dyDescent="0.35">
      <c r="E91" s="180"/>
      <c r="F91" s="177"/>
      <c r="G91" s="180"/>
      <c r="H91" s="180"/>
      <c r="I91" s="180"/>
      <c r="AS91" s="171"/>
      <c r="AT91" s="162"/>
      <c r="AU91" s="162"/>
      <c r="AW91" s="162"/>
      <c r="AX91" s="162"/>
      <c r="AY91" s="162"/>
    </row>
    <row r="92" spans="2:51" x14ac:dyDescent="0.35">
      <c r="E92" s="180"/>
      <c r="F92" s="180"/>
      <c r="G92" s="180"/>
      <c r="H92" s="180"/>
      <c r="I92" s="180"/>
      <c r="AS92" s="171"/>
      <c r="AT92" s="162"/>
      <c r="AU92" s="162"/>
      <c r="AV92" s="162"/>
      <c r="AW92" s="162"/>
      <c r="AX92" s="162"/>
      <c r="AY92" s="162"/>
    </row>
    <row r="93" spans="2:51" x14ac:dyDescent="0.35">
      <c r="F93" s="180"/>
      <c r="AS93" s="171"/>
      <c r="AT93" s="162"/>
      <c r="AU93" s="162"/>
      <c r="AV93" s="162"/>
      <c r="AW93" s="162"/>
      <c r="AX93" s="162"/>
      <c r="AY93" s="162"/>
    </row>
    <row r="94" spans="2:51" x14ac:dyDescent="0.35">
      <c r="AS94" s="171"/>
      <c r="AT94" s="162"/>
      <c r="AU94" s="162"/>
      <c r="AV94" s="162"/>
      <c r="AW94" s="162"/>
      <c r="AX94" s="162"/>
      <c r="AY94" s="162"/>
    </row>
    <row r="95" spans="2:51" x14ac:dyDescent="0.35">
      <c r="AS95" s="171"/>
      <c r="AT95" s="162"/>
      <c r="AU95" s="162"/>
      <c r="AV95" s="162"/>
      <c r="AW95" s="162"/>
      <c r="AX95" s="162"/>
      <c r="AY95" s="162"/>
    </row>
    <row r="96" spans="2:51" x14ac:dyDescent="0.35">
      <c r="AS96" s="171"/>
      <c r="AT96" s="162"/>
      <c r="AU96" s="162"/>
      <c r="AV96" s="162"/>
      <c r="AW96" s="162"/>
      <c r="AX96" s="162"/>
      <c r="AY96" s="162"/>
    </row>
    <row r="97" spans="45:51" x14ac:dyDescent="0.35">
      <c r="AS97" s="171"/>
      <c r="AT97" s="162"/>
      <c r="AU97" s="162"/>
      <c r="AV97" s="162"/>
      <c r="AW97" s="162"/>
      <c r="AX97" s="162"/>
      <c r="AY97" s="162"/>
    </row>
    <row r="98" spans="45:51" x14ac:dyDescent="0.35">
      <c r="AV98" s="162"/>
      <c r="AW98" s="162"/>
      <c r="AX98" s="162"/>
      <c r="AY98" s="162"/>
    </row>
    <row r="99" spans="45:51" x14ac:dyDescent="0.35">
      <c r="AV99" s="162"/>
      <c r="AW99" s="162"/>
      <c r="AX99" s="162"/>
      <c r="AY99" s="162"/>
    </row>
    <row r="100" spans="45:51" x14ac:dyDescent="0.35">
      <c r="AV100" s="162"/>
      <c r="AW100" s="162"/>
      <c r="AX100" s="162"/>
      <c r="AY100" s="162"/>
    </row>
    <row r="101" spans="45:51" x14ac:dyDescent="0.35">
      <c r="AV101" s="162"/>
      <c r="AW101" s="162"/>
      <c r="AX101" s="162"/>
      <c r="AY101" s="162"/>
    </row>
    <row r="102" spans="45:51" x14ac:dyDescent="0.35">
      <c r="AV102" s="162"/>
      <c r="AW102" s="162"/>
      <c r="AX102" s="162"/>
      <c r="AY102" s="162"/>
    </row>
    <row r="103" spans="45:51" x14ac:dyDescent="0.35">
      <c r="AV103" s="162"/>
      <c r="AW103" s="162"/>
      <c r="AX103" s="162"/>
      <c r="AY103" s="162"/>
    </row>
    <row r="104" spans="45:51" x14ac:dyDescent="0.35">
      <c r="AV104" s="162"/>
      <c r="AW104" s="162"/>
      <c r="AX104" s="162"/>
      <c r="AY104" s="162"/>
    </row>
    <row r="105" spans="45:51" x14ac:dyDescent="0.35">
      <c r="AV105" s="162"/>
      <c r="AW105" s="162"/>
      <c r="AX105" s="162"/>
      <c r="AY105" s="162"/>
    </row>
    <row r="106" spans="45:51" x14ac:dyDescent="0.35">
      <c r="AV106" s="162"/>
      <c r="AW106" s="162"/>
      <c r="AX106" s="162"/>
      <c r="AY106" s="162"/>
    </row>
    <row r="107" spans="45:51" x14ac:dyDescent="0.35">
      <c r="AV107" s="162"/>
      <c r="AW107" s="162"/>
      <c r="AX107" s="162"/>
      <c r="AY107" s="162"/>
    </row>
    <row r="108" spans="45:51" x14ac:dyDescent="0.35">
      <c r="AY108" s="162"/>
    </row>
    <row r="109" spans="45:51" x14ac:dyDescent="0.35">
      <c r="AY109" s="162"/>
    </row>
    <row r="110" spans="45:51" x14ac:dyDescent="0.35">
      <c r="AY110" s="162"/>
    </row>
    <row r="111" spans="45:51" x14ac:dyDescent="0.35">
      <c r="AS111" s="163"/>
      <c r="AT111" s="162"/>
      <c r="AU111" s="162"/>
      <c r="AV111" s="162"/>
      <c r="AW111" s="162"/>
      <c r="AX111" s="162"/>
      <c r="AY111" s="162"/>
    </row>
    <row r="112" spans="45:51" x14ac:dyDescent="0.35">
      <c r="AY112" s="162"/>
    </row>
    <row r="126" spans="45:51" x14ac:dyDescent="0.35">
      <c r="AS126" s="162"/>
      <c r="AT126" s="162"/>
      <c r="AU126" s="162"/>
      <c r="AV126" s="162"/>
      <c r="AW126" s="162"/>
      <c r="AX126" s="162"/>
      <c r="AY126" s="162"/>
    </row>
  </sheetData>
  <protectedRanges>
    <protectedRange sqref="B86:B90 N83:R85 C86:C89 J83:J84 J86:R87 S85:S86 S82:T84 D86:D87 D89:D90 F92:F93 F89:F90 E91:E92 E88:E89 G88:I89 G91:I92" name="Range2_6_1_1"/>
    <protectedRange sqref="K83:M84 J85:M85 E90 F91 G90:I90" name="Range2_2_2_1_1"/>
    <protectedRange sqref="D88" name="Range2_1_1_1_1_2_1_1"/>
    <protectedRange sqref="N70:R70 N73:R82 B76:B85 B61:B73 S72:T81 S61:T69 T43:T46 T56:T60 T40:T41" name="Range2_12_5_1_1"/>
    <protectedRange sqref="N10 L10 L6 D6 D8 AD8 AF8 O8:U8 AJ8:AR8 AF10 AR11:AR34 L24:N31 E23:E34 G23:G34 N12:N23 N11:Y11 Z11:AG15 O12:Y15 E11:G22 V16:AG16 O16:U18 V17:V18 O19:V31 N33:AG34 N32:V32 X17:AG32" name="Range1_16_3_1_1"/>
    <protectedRange sqref="I75 I78:I87 J73:M82 J70:M70 E83:E87 G83:H87 F84:F88" name="Range2_2_12_2_1_1"/>
    <protectedRange sqref="C83" name="Range2_2_1_10_3_1_1"/>
    <protectedRange sqref="L16:M23" name="Range1_1_1_1_10_1_1_1"/>
    <protectedRange sqref="L32:M34" name="Range1_1_10_1_1_1"/>
    <protectedRange sqref="D81:D85" name="Range2_1_1_1_1_11_2_1_1"/>
    <protectedRange sqref="K11:L15 K16:K34 I11:I15 I16:J24 I25:I34 J25" name="Range1_1_2_1_10_2_1_1"/>
    <protectedRange sqref="M11:M15" name="Range1_2_1_2_1_10_1_1_1"/>
    <protectedRange sqref="G75:H75 G78:H82 E75 E78:E82 F79:F83 F76" name="Range2_2_2_9_2_1_1"/>
    <protectedRange sqref="D73 D76:D80" name="Range2_1_1_1_1_1_9_2_1_1"/>
    <protectedRange sqref="Q10" name="Range1_17_1_1_1"/>
    <protectedRange sqref="AG10" name="Range1_18_1_1_1"/>
    <protectedRange sqref="C85 C76 C74" name="Range2_4_1_1_1"/>
    <protectedRange sqref="AS16:AS34" name="Range1_1_1_1"/>
    <protectedRange sqref="P3:U5" name="Range1_16_1_1_1_1"/>
    <protectedRange sqref="C84 C77:C82 C72 C75" name="Range2_1_3_1_1"/>
    <protectedRange sqref="H11:H34" name="Range1_1_1_1_1_1_1"/>
    <protectedRange sqref="B74:B75 J71:R72 D74:D75 F77:F78 Z69:Z70 S70:Y71 AA70:AU71 E76:E77 G76:I77" name="Range2_2_1_10_1_1_1_2"/>
    <protectedRange sqref="C73" name="Range2_2_1_10_2_1_1_1"/>
    <protectedRange sqref="N62:R69 G72:H72 D70 F73 E72" name="Range2_12_1_6_1_1"/>
    <protectedRange sqref="D64:D66 I66:I69 I72:I74 J62:M69 G73:H74 G66:H68 E73:E74 F74:F75 F67:F69 E66:E68" name="Range2_2_12_1_7_1_1"/>
    <protectedRange sqref="D71:D72" name="Range2_1_1_1_1_11_1_2_1_1"/>
    <protectedRange sqref="E69 G69:H69 F70" name="Range2_2_2_9_1_1_1_1"/>
    <protectedRange sqref="D67" name="Range2_1_1_1_1_1_9_1_1_1_1"/>
    <protectedRange sqref="C71 C66 C63" name="Range2_1_1_2_1_1"/>
    <protectedRange sqref="C64 C61" name="Range2_1_4_1_1_1"/>
    <protectedRange sqref="C70" name="Range2_1_2_2_1_1"/>
    <protectedRange sqref="C69" name="Range2_3_2_1_1"/>
    <protectedRange sqref="D61:D63 F62:F66 E61:E65 G62:I65" name="Range2_2_12_1_1_1_1_1"/>
    <protectedRange sqref="C65 C62" name="Range2_1_4_2_1_1_1"/>
    <protectedRange sqref="C67:C68" name="Range2_5_1_1_1"/>
    <protectedRange sqref="E70:E71 F71:F72 G70:I71" name="Range2_2_1_1_1_1"/>
    <protectedRange sqref="D68:D69" name="Range2_1_1_1_1_1_1_1_1"/>
    <protectedRange sqref="AS11:AS15" name="Range1_4_1_1_1_1"/>
    <protectedRange sqref="J11:J15 J26:J34" name="Range1_1_2_1_10_1_1_1_1"/>
    <protectedRange sqref="AV85:AV86" name="Range2_2_1_10_1_1_1_1_1"/>
    <protectedRange sqref="T42" name="Range2_12_5_1_1_4"/>
    <protectedRange sqref="I61" name="Range2_2_12_1_7_1_1_5"/>
    <protectedRange sqref="N61:R61" name="Range2_12_1_1_1_1_1_2"/>
    <protectedRange sqref="J61:M61" name="Range2_2_12_1_1_1_1_1_2"/>
    <protectedRange sqref="F61:H61" name="Range2_2_12_1_2_2_1_1_2"/>
    <protectedRange sqref="B40:B42 S40:S41" name="Range2_12_5_1_1_1"/>
    <protectedRange sqref="N40:R41" name="Range2_12_1_6_1_1_1"/>
    <protectedRange sqref="E40:M41" name="Range2_2_12_1_7_1_1_1"/>
    <protectedRange sqref="C40:D40 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B43:B45" name="Range2_12_5_1_1_1_2_2_1"/>
    <protectedRange sqref="B46" name="Range2_12_5_1_1_1_3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2:H42" name="Range2_2_12_1_3_1_1_1_1_1_4_1_1"/>
    <protectedRange sqref="E42:F42" name="Range2_2_12_1_7_1_1_3_1_1"/>
    <protectedRange sqref="I42:J42" name="Range2_2_12_1_4_2_1_1_1_2_1_1"/>
    <protectedRange sqref="S43:S46" name="Range2_12_5_1_1_2_3_1"/>
    <protectedRange sqref="Q43:R46" name="Range2_12_1_6_1_1_1_1_2_1"/>
    <protectedRange sqref="N43:P46" name="Range2_12_1_2_3_1_1_1_1_2_1"/>
    <protectedRange sqref="I43:M46" name="Range2_2_12_1_4_3_1_1_1_1_2_1"/>
    <protectedRange sqref="E43:H46" name="Range2_2_12_1_3_1_2_1_1_1_1_2_1"/>
    <protectedRange sqref="D42" name="Range2_2_12_1_3_1_2_1_1_1_2_1_2_1"/>
    <protectedRange sqref="D43:D46" name="Range2_2_12_1_3_1_2_1_1_1_2_1_2"/>
    <protectedRange sqref="S60" name="Range2_12_5_1_1_5"/>
    <protectedRange sqref="S56:S59" name="Range2_12_2_1_1_1_2"/>
    <protectedRange sqref="T53:T55" name="Range2_12_5_1_1_6"/>
    <protectedRange sqref="S53:S55" name="Range2_12_5_1_1_5_3"/>
    <protectedRange sqref="T47:T52" name="Range2_12_5_1_1_2_1"/>
    <protectedRange sqref="S47:S52" name="Range2_12_4_1_1_1_4_2"/>
    <protectedRange sqref="Q47:R51" name="Range2_12_1_6_1_1_1_2_3_2_1"/>
    <protectedRange sqref="N47:P51" name="Range2_12_1_2_3_1_1_1_2_3_2_1"/>
    <protectedRange sqref="J47:M47 K48:M51" name="Range2_2_12_1_4_3_1_1_1_3_3_2_1"/>
    <protectedRange sqref="I47" name="Range2_2_12_1_4_3_1_1_1_2_1_2_2"/>
    <protectedRange sqref="D47:E47 G47:H47" name="Range2_2_12_1_3_1_2_1_1_1_2_1_3_2"/>
    <protectedRange sqref="F47" name="Range2_2_12_1_3_1_2_1_1_1_1_1_2_2"/>
    <protectedRange sqref="W17:W32" name="Range1_16_3_1_1_1"/>
    <protectedRange sqref="J48" name="Range2_2_12_1_4_3_1_1_1_3_2"/>
    <protectedRange sqref="D48:E48" name="Range2_2_12_1_3_1_2_1_1_1_2_1_2_2"/>
    <protectedRange sqref="I48" name="Range2_2_12_1_4_2_1_1_1_4_1_2_1_1"/>
    <protectedRange sqref="F48:H48" name="Range2_2_12_1_3_1_1_1_1_1_4_1_2_1_2"/>
    <protectedRange sqref="Q52:R52" name="Range2_12_1_6_1_1_1_2_3_2_1_1"/>
    <protectedRange sqref="N52:P52" name="Range2_12_1_2_3_1_1_1_2_3_2_1_1"/>
    <protectedRange sqref="K52:M52" name="Range2_2_12_1_4_3_1_1_1_3_3_2_1_1"/>
    <protectedRange sqref="J49:J50" name="Range2_2_12_1_4_3_1_1_1_3_2_1"/>
    <protectedRange sqref="D49:E50" name="Range2_2_12_1_3_1_2_1_1_1_2_1_2_3"/>
    <protectedRange sqref="I49:I50" name="Range2_2_12_1_4_2_1_1_1_4_1_2_1_1_1"/>
    <protectedRange sqref="F49:H50" name="Range2_2_12_1_3_1_1_1_1_1_4_1_2_1_2_1"/>
    <protectedRange sqref="J51:J52" name="Range2_2_12_1_4_3_1_1_1_3_3_1"/>
    <protectedRange sqref="I51:I52" name="Range2_2_12_1_4_3_1_1_1_2_1_2"/>
    <protectedRange sqref="D51:E52 G51:H52" name="Range2_2_12_1_3_1_2_1_1_1_2_1_3"/>
    <protectedRange sqref="F51:F52" name="Range2_2_12_1_3_1_2_1_1_1_1_1_2"/>
    <protectedRange sqref="B49:B50" name="Range2_12_5_1_1_1_2_1_1_1_1"/>
    <protectedRange sqref="B51" name="Range2_12_5_1_1_2_2_2_1_1_1"/>
    <protectedRange sqref="B60" name="Range2_12_5_1_1_3"/>
    <protectedRange sqref="N60:R60" name="Range2_12_1_1_1_1_1_1_1_1_1_1_2"/>
    <protectedRange sqref="J60:M60" name="Range2_2_12_1_1_1_1_1_1_1_1_1_1_2"/>
    <protectedRange sqref="N59:R59" name="Range2_12_1_6_1_1_4_1_1_1_1_1_2"/>
    <protectedRange sqref="J59:M59" name="Range2_2_12_1_7_1_1_6_1_1_1_1_1_2"/>
    <protectedRange sqref="I60" name="Range2_2_12_1_7_1_1_5_1_1_1_1_1_1_1_2"/>
    <protectedRange sqref="G60:H60" name="Range2_2_12_1_3_3_1_1_1_1_1_1_1_1_1_1_2"/>
    <protectedRange sqref="I59" name="Range2_2_12_1_4_3_1_1_1_5_1_1_1_1_1_1_2"/>
    <protectedRange sqref="G59:H59" name="Range2_2_12_1_3_1_2_1_1_1_2_1_1_1_1_1_1_3"/>
    <protectedRange sqref="Q53:R55" name="Range2_12_1_6_1_1_1_2_3_2_1_1_2"/>
    <protectedRange sqref="N53:P55" name="Range2_12_1_2_3_1_1_1_2_3_2_1_1_2"/>
    <protectedRange sqref="J53:M55" name="Range2_2_12_1_4_3_1_1_1_3_3_2_1_1_2"/>
    <protectedRange sqref="I53:I55" name="Range2_2_12_1_4_3_1_1_1_2_1_2_2_1_2"/>
    <protectedRange sqref="D53:E55 G53:H55" name="Range2_2_12_1_3_1_2_1_1_1_2_1_3_2_1_2"/>
    <protectedRange sqref="F53:F55" name="Range2_2_12_1_3_1_2_1_1_1_1_1_2_2_1_2"/>
    <protectedRange sqref="Q58:R58" name="Range2_12_1_4_1_1_1_1_1_1_1_1_1_2"/>
    <protectedRange sqref="N58:P58" name="Range2_12_1_2_1_1_1_1_1_1_1_1_1_1_2"/>
    <protectedRange sqref="J58:M58" name="Range2_2_12_1_4_1_1_1_1_1_1_1_1_1_1_2"/>
    <protectedRange sqref="Q56:R57" name="Range2_12_1_6_1_1_1_2_3_1_1_3_1_2"/>
    <protectedRange sqref="N56:P57" name="Range2_12_1_2_3_1_1_1_2_3_1_1_3_1_2"/>
    <protectedRange sqref="I58 J56:M57" name="Range2_2_12_1_4_3_1_1_1_3_3_1_1_3_1_2"/>
    <protectedRange sqref="D58:E58 G58:H58" name="Range2_2_12_1_3_1_2_1_1_1_3_1_1_1_1_1_2"/>
    <protectedRange sqref="B55 B53" name="Range2_12_5_1_1_2_2_1_3_1_1_1_1_2"/>
    <protectedRange sqref="I57" name="Range2_2_12_1_7_1_1_5_2_1_1_1_1_1_1_2"/>
    <protectedRange sqref="D57:E57 G57:H57 F58" name="Range2_2_12_1_3_3_1_1_1_2_1_1_1_1_1_1_2"/>
    <protectedRange sqref="I56" name="Range2_2_12_1_4_3_1_1_1_2_1_2_1_1_3_1_2"/>
    <protectedRange sqref="G56:H56 F56:F57" name="Range2_2_12_1_3_1_2_1_1_1_2_1_3_1_1_3_1_2"/>
    <protectedRange sqref="D56:E56" name="Range2_2_12_1_3_1_1_1_1_1_4_1_2_1_3_1_1_1_1_2"/>
    <protectedRange sqref="B54" name="Range2_12_5_1_1_2_1_1_1_1_1_1_1_2"/>
    <protectedRange sqref="C60" name="Range2_1_1_1_2_1_1_1_1_1_1_1_1_2"/>
    <protectedRange sqref="D60" name="Range2_2_12_1_2_1_1_1_1_1_1_1_1_1_1_2"/>
    <protectedRange sqref="E60" name="Range2_2_12_1_3_1_2_1_1_1_2_1_1_1_1_1_1_1_2"/>
    <protectedRange sqref="F60" name="Range2_2_12_1_3_1_2_1_1_1_3_1_1_1_1_1_1_1_2"/>
    <protectedRange sqref="B59" name="Range2_12_5_1_1_2_2_1_3_1_1_1_1_1_1_1_2"/>
    <protectedRange sqref="D59:E59" name="Range2_2_12_1_3_1_2_1_1_1_2_1_1_1_1_3_1_2"/>
    <protectedRange sqref="B56" name="Range2_12_5_1_1_2_1_4_1_1_1_2_1_2"/>
    <protectedRange sqref="F59" name="Range2_2_12_1_3_1_2_1_1_1_3_1_1_1_1_1_3_1_2"/>
    <protectedRange sqref="B57:B58" name="Range2_12_5_1_1_2_2_1_3_1_1_1_1_2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15" priority="9" operator="containsText" text="N/A">
      <formula>NOT(ISERROR(SEARCH("N/A",X11)))</formula>
    </cfRule>
    <cfRule type="cellIs" dxfId="214" priority="27" operator="equal">
      <formula>0</formula>
    </cfRule>
  </conditionalFormatting>
  <conditionalFormatting sqref="X11:AE34">
    <cfRule type="cellIs" dxfId="213" priority="26" operator="greaterThanOrEqual">
      <formula>1185</formula>
    </cfRule>
  </conditionalFormatting>
  <conditionalFormatting sqref="X11:AE34">
    <cfRule type="cellIs" dxfId="212" priority="25" operator="between">
      <formula>0.1</formula>
      <formula>1184</formula>
    </cfRule>
  </conditionalFormatting>
  <conditionalFormatting sqref="X8">
    <cfRule type="cellIs" dxfId="211" priority="24" operator="equal">
      <formula>0</formula>
    </cfRule>
  </conditionalFormatting>
  <conditionalFormatting sqref="X8">
    <cfRule type="cellIs" dxfId="210" priority="23" operator="greaterThan">
      <formula>1179</formula>
    </cfRule>
  </conditionalFormatting>
  <conditionalFormatting sqref="X8">
    <cfRule type="cellIs" dxfId="209" priority="22" operator="greaterThan">
      <formula>99</formula>
    </cfRule>
  </conditionalFormatting>
  <conditionalFormatting sqref="X8">
    <cfRule type="cellIs" dxfId="208" priority="21" operator="greaterThan">
      <formula>0.99</formula>
    </cfRule>
  </conditionalFormatting>
  <conditionalFormatting sqref="AB8">
    <cfRule type="cellIs" dxfId="207" priority="20" operator="equal">
      <formula>0</formula>
    </cfRule>
  </conditionalFormatting>
  <conditionalFormatting sqref="AB8">
    <cfRule type="cellIs" dxfId="206" priority="19" operator="greaterThan">
      <formula>1179</formula>
    </cfRule>
  </conditionalFormatting>
  <conditionalFormatting sqref="AB8">
    <cfRule type="cellIs" dxfId="205" priority="18" operator="greaterThan">
      <formula>99</formula>
    </cfRule>
  </conditionalFormatting>
  <conditionalFormatting sqref="AB8">
    <cfRule type="cellIs" dxfId="204" priority="17" operator="greaterThan">
      <formula>0.99</formula>
    </cfRule>
  </conditionalFormatting>
  <conditionalFormatting sqref="AQ11:AQ34 AJ11:AO23 AJ24:AJ34 AL24:AO34 AK24:AK32">
    <cfRule type="cellIs" dxfId="203" priority="16" operator="equal">
      <formula>0</formula>
    </cfRule>
  </conditionalFormatting>
  <conditionalFormatting sqref="AQ11:AQ34 AJ11:AO23 AJ24:AJ34 AL24:AO34 AK24:AK32">
    <cfRule type="cellIs" dxfId="202" priority="15" operator="greaterThan">
      <formula>1179</formula>
    </cfRule>
  </conditionalFormatting>
  <conditionalFormatting sqref="AQ11:AQ34 AJ11:AO23 AJ24:AJ34 AL24:AO34 AK24:AK32">
    <cfRule type="cellIs" dxfId="201" priority="14" operator="greaterThan">
      <formula>99</formula>
    </cfRule>
  </conditionalFormatting>
  <conditionalFormatting sqref="AQ11:AQ34 AJ11:AO23 AJ24:AJ34 AL24:AO34 AK24:AK32">
    <cfRule type="cellIs" dxfId="200" priority="13" operator="greaterThan">
      <formula>0.99</formula>
    </cfRule>
  </conditionalFormatting>
  <conditionalFormatting sqref="AI11:AI34">
    <cfRule type="cellIs" dxfId="199" priority="12" operator="greaterThan">
      <formula>$AI$8</formula>
    </cfRule>
  </conditionalFormatting>
  <conditionalFormatting sqref="AH11:AH34">
    <cfRule type="cellIs" dxfId="198" priority="10" operator="greaterThan">
      <formula>$AH$8</formula>
    </cfRule>
    <cfRule type="cellIs" dxfId="197" priority="11" operator="greaterThan">
      <formula>$AH$8</formula>
    </cfRule>
  </conditionalFormatting>
  <conditionalFormatting sqref="AP11:AP34">
    <cfRule type="cellIs" dxfId="196" priority="8" operator="equal">
      <formula>0</formula>
    </cfRule>
  </conditionalFormatting>
  <conditionalFormatting sqref="AP11:AP34">
    <cfRule type="cellIs" dxfId="195" priority="7" operator="greaterThan">
      <formula>1179</formula>
    </cfRule>
  </conditionalFormatting>
  <conditionalFormatting sqref="AP11:AP34">
    <cfRule type="cellIs" dxfId="194" priority="6" operator="greaterThan">
      <formula>99</formula>
    </cfRule>
  </conditionalFormatting>
  <conditionalFormatting sqref="AP11:AP34">
    <cfRule type="cellIs" dxfId="193" priority="5" operator="greaterThan">
      <formula>0.99</formula>
    </cfRule>
  </conditionalFormatting>
  <conditionalFormatting sqref="AK33:AK34">
    <cfRule type="cellIs" dxfId="192" priority="4" operator="equal">
      <formula>0</formula>
    </cfRule>
  </conditionalFormatting>
  <conditionalFormatting sqref="AK33:AK34">
    <cfRule type="cellIs" dxfId="191" priority="3" operator="greaterThan">
      <formula>1179</formula>
    </cfRule>
  </conditionalFormatting>
  <conditionalFormatting sqref="AK33:AK34">
    <cfRule type="cellIs" dxfId="190" priority="2" operator="greaterThan">
      <formula>99</formula>
    </cfRule>
  </conditionalFormatting>
  <conditionalFormatting sqref="AK33:AK34">
    <cfRule type="cellIs" dxfId="189" priority="1" operator="greaterThan">
      <formula>0.99</formula>
    </cfRule>
  </conditionalFormatting>
  <dataValidations count="4">
    <dataValidation type="list" allowBlank="1" showInputMessage="1" showErrorMessage="1" sqref="P3:P5" xr:uid="{00000000-0002-0000-1700-000000000000}">
      <formula1>$AY$10:$AY$40</formula1>
    </dataValidation>
    <dataValidation type="list" allowBlank="1" showInputMessage="1" showErrorMessage="1" sqref="AV31:AW31" xr:uid="{00000000-0002-0000-1700-000001000000}">
      <formula1>$AV$24:$AV$28</formula1>
    </dataValidation>
    <dataValidation type="list" allowBlank="1" showInputMessage="1" showErrorMessage="1" sqref="H11:H34" xr:uid="{00000000-0002-0000-1700-000002000000}">
      <formula1>$AV$10:$AV$19</formula1>
    </dataValidation>
    <dataValidation type="list" allowBlank="1" showInputMessage="1" showErrorMessage="1" sqref="AP8:AQ8 N10 L10 D8 O8:T8" xr:uid="{00000000-0002-0000-1700-000003000000}">
      <formula1>#REF!</formula1>
    </dataValidation>
  </dataValidations>
  <hyperlinks>
    <hyperlink ref="H9:H10" location="'1'!AH8" display="Plant Status" xr:uid="{00000000-0004-0000-17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2:AY126"/>
  <sheetViews>
    <sheetView showGridLines="0" topLeftCell="A35" zoomScaleNormal="100" workbookViewId="0">
      <selection activeCell="S52" sqref="B49:S52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237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312" t="s">
        <v>11</v>
      </c>
      <c r="I7" s="311" t="s">
        <v>12</v>
      </c>
      <c r="J7" s="311" t="s">
        <v>13</v>
      </c>
      <c r="K7" s="311" t="s">
        <v>14</v>
      </c>
      <c r="L7" s="15"/>
      <c r="M7" s="15"/>
      <c r="N7" s="15"/>
      <c r="O7" s="312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311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311" t="s">
        <v>23</v>
      </c>
      <c r="AG7" s="311" t="s">
        <v>24</v>
      </c>
      <c r="AH7" s="311" t="s">
        <v>25</v>
      </c>
      <c r="AI7" s="311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311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41876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24591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311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309" t="s">
        <v>52</v>
      </c>
      <c r="V9" s="309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308" t="s">
        <v>56</v>
      </c>
      <c r="AG9" s="308" t="s">
        <v>57</v>
      </c>
      <c r="AH9" s="341" t="s">
        <v>58</v>
      </c>
      <c r="AI9" s="357" t="s">
        <v>59</v>
      </c>
      <c r="AJ9" s="309" t="s">
        <v>60</v>
      </c>
      <c r="AK9" s="309" t="s">
        <v>61</v>
      </c>
      <c r="AL9" s="309" t="s">
        <v>62</v>
      </c>
      <c r="AM9" s="309" t="s">
        <v>63</v>
      </c>
      <c r="AN9" s="309" t="s">
        <v>64</v>
      </c>
      <c r="AO9" s="309" t="s">
        <v>65</v>
      </c>
      <c r="AP9" s="309" t="s">
        <v>66</v>
      </c>
      <c r="AQ9" s="359" t="s">
        <v>67</v>
      </c>
      <c r="AR9" s="309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309" t="s">
        <v>73</v>
      </c>
      <c r="C10" s="309" t="s">
        <v>74</v>
      </c>
      <c r="D10" s="309" t="s">
        <v>75</v>
      </c>
      <c r="E10" s="309" t="s">
        <v>76</v>
      </c>
      <c r="F10" s="309" t="s">
        <v>75</v>
      </c>
      <c r="G10" s="309" t="s">
        <v>76</v>
      </c>
      <c r="H10" s="368"/>
      <c r="I10" s="309" t="s">
        <v>76</v>
      </c>
      <c r="J10" s="309" t="s">
        <v>76</v>
      </c>
      <c r="K10" s="309" t="s">
        <v>76</v>
      </c>
      <c r="L10" s="31" t="s">
        <v>30</v>
      </c>
      <c r="M10" s="369"/>
      <c r="N10" s="31" t="s">
        <v>30</v>
      </c>
      <c r="O10" s="360"/>
      <c r="P10" s="360"/>
      <c r="Q10" s="3">
        <v>4144653</v>
      </c>
      <c r="R10" s="350"/>
      <c r="S10" s="351"/>
      <c r="T10" s="352"/>
      <c r="U10" s="309" t="s">
        <v>76</v>
      </c>
      <c r="V10" s="309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30359899</v>
      </c>
      <c r="AH10" s="341"/>
      <c r="AI10" s="358"/>
      <c r="AJ10" s="309" t="s">
        <v>85</v>
      </c>
      <c r="AK10" s="309" t="s">
        <v>85</v>
      </c>
      <c r="AL10" s="309" t="s">
        <v>85</v>
      </c>
      <c r="AM10" s="309" t="s">
        <v>85</v>
      </c>
      <c r="AN10" s="309" t="s">
        <v>85</v>
      </c>
      <c r="AO10" s="309" t="s">
        <v>85</v>
      </c>
      <c r="AP10" s="2">
        <v>6672048</v>
      </c>
      <c r="AQ10" s="360"/>
      <c r="AR10" s="310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15</v>
      </c>
      <c r="E11" s="46">
        <f>D11/1.42</f>
        <v>10.563380281690142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123</v>
      </c>
      <c r="P11" s="52">
        <v>92</v>
      </c>
      <c r="Q11" s="52">
        <v>4148502</v>
      </c>
      <c r="R11" s="53">
        <f t="shared" ref="R11:R34" si="0">Q11-Q10</f>
        <v>3849</v>
      </c>
      <c r="S11" s="54">
        <f>R11*24/1000</f>
        <v>92.376000000000005</v>
      </c>
      <c r="T11" s="54">
        <f>R11/1000</f>
        <v>3.8490000000000002</v>
      </c>
      <c r="U11" s="55">
        <v>5.2</v>
      </c>
      <c r="V11" s="55">
        <f>U11</f>
        <v>5.2</v>
      </c>
      <c r="W11" s="174" t="s">
        <v>136</v>
      </c>
      <c r="X11" s="166">
        <v>0</v>
      </c>
      <c r="Y11" s="166">
        <v>0</v>
      </c>
      <c r="Z11" s="166">
        <v>1020</v>
      </c>
      <c r="AA11" s="166">
        <v>0</v>
      </c>
      <c r="AB11" s="166">
        <v>1109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30360524</v>
      </c>
      <c r="AH11" s="60">
        <f>IF(ISBLANK(AG11),"-",AG11-AG10)</f>
        <v>625</v>
      </c>
      <c r="AI11" s="61">
        <f>AH11/T11</f>
        <v>162.37983891919978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6673096</v>
      </c>
      <c r="AQ11" s="166">
        <f t="shared" ref="AQ11:AQ34" si="1">AP11-AP10</f>
        <v>1048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21</v>
      </c>
      <c r="E12" s="46">
        <f t="shared" ref="E12:E34" si="2">D12/1.42</f>
        <v>14.788732394366198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120</v>
      </c>
      <c r="P12" s="52">
        <v>90</v>
      </c>
      <c r="Q12" s="52">
        <v>4152381</v>
      </c>
      <c r="R12" s="53">
        <f t="shared" si="0"/>
        <v>3879</v>
      </c>
      <c r="S12" s="54">
        <f t="shared" ref="S12:S34" si="5">R12*24/1000</f>
        <v>93.096000000000004</v>
      </c>
      <c r="T12" s="54">
        <f t="shared" ref="T12:T34" si="6">R12/1000</f>
        <v>3.879</v>
      </c>
      <c r="U12" s="55">
        <v>6.4</v>
      </c>
      <c r="V12" s="55">
        <f t="shared" ref="V12:V34" si="7">U12</f>
        <v>6.4</v>
      </c>
      <c r="W12" s="174" t="s">
        <v>136</v>
      </c>
      <c r="X12" s="166">
        <v>0</v>
      </c>
      <c r="Y12" s="166">
        <v>0</v>
      </c>
      <c r="Z12" s="166">
        <v>937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30361150</v>
      </c>
      <c r="AH12" s="60">
        <f t="shared" ref="AH12:AH34" si="8">IF(ISBLANK(AG12),"-",AG12-AG11)</f>
        <v>626</v>
      </c>
      <c r="AI12" s="61">
        <f t="shared" ref="AI12:AI34" si="9">AH12/T12</f>
        <v>161.38179943284351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6674144</v>
      </c>
      <c r="AQ12" s="166">
        <f t="shared" si="1"/>
        <v>1048</v>
      </c>
      <c r="AR12" s="65">
        <v>0.97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20</v>
      </c>
      <c r="E13" s="46">
        <f t="shared" si="2"/>
        <v>14.084507042253522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119</v>
      </c>
      <c r="P13" s="52">
        <v>91</v>
      </c>
      <c r="Q13" s="52">
        <v>4156011</v>
      </c>
      <c r="R13" s="53">
        <f t="shared" si="0"/>
        <v>3630</v>
      </c>
      <c r="S13" s="54">
        <f t="shared" si="5"/>
        <v>87.12</v>
      </c>
      <c r="T13" s="54">
        <f t="shared" si="6"/>
        <v>3.63</v>
      </c>
      <c r="U13" s="55">
        <v>7.7</v>
      </c>
      <c r="V13" s="55">
        <f t="shared" si="7"/>
        <v>7.7</v>
      </c>
      <c r="W13" s="174" t="s">
        <v>136</v>
      </c>
      <c r="X13" s="166">
        <v>0</v>
      </c>
      <c r="Y13" s="166">
        <v>0</v>
      </c>
      <c r="Z13" s="166">
        <v>920</v>
      </c>
      <c r="AA13" s="166">
        <v>0</v>
      </c>
      <c r="AB13" s="166">
        <v>1100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30361724</v>
      </c>
      <c r="AH13" s="60">
        <f t="shared" si="8"/>
        <v>574</v>
      </c>
      <c r="AI13" s="61">
        <f t="shared" si="9"/>
        <v>158.12672176308541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6675414</v>
      </c>
      <c r="AQ13" s="166">
        <f t="shared" si="1"/>
        <v>1270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21</v>
      </c>
      <c r="E14" s="46">
        <f t="shared" si="2"/>
        <v>14.788732394366198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127</v>
      </c>
      <c r="P14" s="52">
        <v>90</v>
      </c>
      <c r="Q14" s="52">
        <v>4159642</v>
      </c>
      <c r="R14" s="53">
        <f t="shared" si="0"/>
        <v>3631</v>
      </c>
      <c r="S14" s="54">
        <f t="shared" si="5"/>
        <v>87.144000000000005</v>
      </c>
      <c r="T14" s="54">
        <f t="shared" si="6"/>
        <v>3.6309999999999998</v>
      </c>
      <c r="U14" s="55">
        <v>8.9</v>
      </c>
      <c r="V14" s="55">
        <f>U14</f>
        <v>8.9</v>
      </c>
      <c r="W14" s="174" t="s">
        <v>136</v>
      </c>
      <c r="X14" s="166">
        <v>0</v>
      </c>
      <c r="Y14" s="166">
        <v>0</v>
      </c>
      <c r="Z14" s="166">
        <v>953</v>
      </c>
      <c r="AA14" s="166">
        <v>0</v>
      </c>
      <c r="AB14" s="166">
        <v>1039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30362298</v>
      </c>
      <c r="AH14" s="60">
        <f t="shared" si="8"/>
        <v>574</v>
      </c>
      <c r="AI14" s="61">
        <f t="shared" si="9"/>
        <v>158.08317267970256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6676685</v>
      </c>
      <c r="AQ14" s="166">
        <f t="shared" si="1"/>
        <v>1271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33</v>
      </c>
      <c r="E15" s="46">
        <f t="shared" si="2"/>
        <v>23.239436619718312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94</v>
      </c>
      <c r="P15" s="52">
        <v>94</v>
      </c>
      <c r="Q15" s="52">
        <v>4163390</v>
      </c>
      <c r="R15" s="53">
        <f t="shared" si="0"/>
        <v>3748</v>
      </c>
      <c r="S15" s="54">
        <f t="shared" si="5"/>
        <v>89.951999999999998</v>
      </c>
      <c r="T15" s="54">
        <f t="shared" si="6"/>
        <v>3.7480000000000002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166">
        <v>835</v>
      </c>
      <c r="AA15" s="166">
        <v>0</v>
      </c>
      <c r="AB15" s="166">
        <v>1030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30362802</v>
      </c>
      <c r="AH15" s="60">
        <f t="shared" si="8"/>
        <v>504</v>
      </c>
      <c r="AI15" s="61">
        <f t="shared" si="9"/>
        <v>134.47171824973319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6677134</v>
      </c>
      <c r="AQ15" s="166">
        <f t="shared" si="1"/>
        <v>449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25</v>
      </c>
      <c r="E16" s="46">
        <f t="shared" si="2"/>
        <v>17.605633802816904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124</v>
      </c>
      <c r="P16" s="52">
        <v>126</v>
      </c>
      <c r="Q16" s="52">
        <v>4168012</v>
      </c>
      <c r="R16" s="53">
        <f t="shared" si="0"/>
        <v>4622</v>
      </c>
      <c r="S16" s="54">
        <f t="shared" si="5"/>
        <v>110.928</v>
      </c>
      <c r="T16" s="54">
        <f t="shared" si="6"/>
        <v>4.6219999999999999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1068</v>
      </c>
      <c r="AA16" s="166">
        <v>0</v>
      </c>
      <c r="AB16" s="166">
        <v>1125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30363312</v>
      </c>
      <c r="AH16" s="60">
        <f t="shared" si="8"/>
        <v>510</v>
      </c>
      <c r="AI16" s="61">
        <f t="shared" si="9"/>
        <v>110.34184335785375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6677134</v>
      </c>
      <c r="AQ16" s="166">
        <f t="shared" si="1"/>
        <v>0</v>
      </c>
      <c r="AR16" s="65">
        <v>0.9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22</v>
      </c>
      <c r="E17" s="46">
        <f t="shared" si="2"/>
        <v>15.492957746478874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136</v>
      </c>
      <c r="P17" s="52">
        <v>139</v>
      </c>
      <c r="Q17" s="52">
        <v>4172780</v>
      </c>
      <c r="R17" s="53">
        <f t="shared" si="0"/>
        <v>4768</v>
      </c>
      <c r="S17" s="54">
        <f t="shared" si="5"/>
        <v>114.432</v>
      </c>
      <c r="T17" s="54">
        <f t="shared" si="6"/>
        <v>4.7679999999999998</v>
      </c>
      <c r="U17" s="55">
        <v>9.5</v>
      </c>
      <c r="V17" s="55">
        <f t="shared" si="7"/>
        <v>9.5</v>
      </c>
      <c r="W17" s="174" t="s">
        <v>172</v>
      </c>
      <c r="X17" s="166">
        <v>0</v>
      </c>
      <c r="Y17" s="166">
        <v>0</v>
      </c>
      <c r="Z17" s="166">
        <v>1047</v>
      </c>
      <c r="AA17" s="166">
        <v>1185</v>
      </c>
      <c r="AB17" s="166">
        <v>1120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30364292</v>
      </c>
      <c r="AH17" s="60">
        <f t="shared" si="8"/>
        <v>980</v>
      </c>
      <c r="AI17" s="61">
        <f t="shared" si="9"/>
        <v>205.53691275167787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6677134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14</v>
      </c>
      <c r="E18" s="46">
        <f t="shared" si="2"/>
        <v>9.8591549295774659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146</v>
      </c>
      <c r="P18" s="52">
        <v>149</v>
      </c>
      <c r="Q18" s="52">
        <v>4178541</v>
      </c>
      <c r="R18" s="53">
        <f t="shared" si="0"/>
        <v>5761</v>
      </c>
      <c r="S18" s="54">
        <f t="shared" si="5"/>
        <v>138.26400000000001</v>
      </c>
      <c r="T18" s="54">
        <f t="shared" si="6"/>
        <v>5.7610000000000001</v>
      </c>
      <c r="U18" s="55">
        <v>9.5</v>
      </c>
      <c r="V18" s="55">
        <f t="shared" si="7"/>
        <v>9.5</v>
      </c>
      <c r="W18" s="174" t="s">
        <v>172</v>
      </c>
      <c r="X18" s="166">
        <v>0</v>
      </c>
      <c r="Y18" s="166">
        <v>0</v>
      </c>
      <c r="Z18" s="166">
        <v>1165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30365446</v>
      </c>
      <c r="AH18" s="60">
        <f t="shared" si="8"/>
        <v>1154</v>
      </c>
      <c r="AI18" s="61">
        <f t="shared" si="9"/>
        <v>200.31244575594513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6677134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12</v>
      </c>
      <c r="E19" s="46">
        <f t="shared" si="2"/>
        <v>8.4507042253521139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140</v>
      </c>
      <c r="P19" s="52">
        <v>148</v>
      </c>
      <c r="Q19" s="52">
        <v>4184577</v>
      </c>
      <c r="R19" s="53">
        <f t="shared" si="0"/>
        <v>6036</v>
      </c>
      <c r="S19" s="54">
        <f t="shared" si="5"/>
        <v>144.864</v>
      </c>
      <c r="T19" s="54">
        <f t="shared" si="6"/>
        <v>6.0359999999999996</v>
      </c>
      <c r="U19" s="55">
        <v>9.5</v>
      </c>
      <c r="V19" s="55">
        <f t="shared" si="7"/>
        <v>9.5</v>
      </c>
      <c r="W19" s="174" t="s">
        <v>146</v>
      </c>
      <c r="X19" s="166">
        <v>0</v>
      </c>
      <c r="Y19" s="166">
        <v>1070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30366737</v>
      </c>
      <c r="AH19" s="60">
        <f t="shared" si="8"/>
        <v>1291</v>
      </c>
      <c r="AI19" s="61">
        <f t="shared" si="9"/>
        <v>213.88336646785953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6677134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10</v>
      </c>
      <c r="E20" s="46">
        <f t="shared" si="2"/>
        <v>7.042253521126761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137</v>
      </c>
      <c r="P20" s="52">
        <v>145</v>
      </c>
      <c r="Q20" s="52">
        <v>4190746</v>
      </c>
      <c r="R20" s="53">
        <f t="shared" si="0"/>
        <v>6169</v>
      </c>
      <c r="S20" s="54">
        <f t="shared" si="5"/>
        <v>148.05600000000001</v>
      </c>
      <c r="T20" s="54">
        <f t="shared" si="6"/>
        <v>6.1689999999999996</v>
      </c>
      <c r="U20" s="55">
        <v>9</v>
      </c>
      <c r="V20" s="55">
        <f t="shared" si="7"/>
        <v>9</v>
      </c>
      <c r="W20" s="174" t="s">
        <v>146</v>
      </c>
      <c r="X20" s="166">
        <v>0</v>
      </c>
      <c r="Y20" s="166">
        <v>1054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30368106</v>
      </c>
      <c r="AH20" s="60">
        <f t="shared" si="8"/>
        <v>1369</v>
      </c>
      <c r="AI20" s="61">
        <f t="shared" si="9"/>
        <v>221.91603177176205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6677134</v>
      </c>
      <c r="AQ20" s="166">
        <f t="shared" si="1"/>
        <v>0</v>
      </c>
      <c r="AR20" s="65">
        <v>0.99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11</v>
      </c>
      <c r="E21" s="46">
        <f t="shared" si="2"/>
        <v>7.746478873239437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138</v>
      </c>
      <c r="P21" s="52">
        <v>147</v>
      </c>
      <c r="Q21" s="52">
        <v>4196930</v>
      </c>
      <c r="R21" s="53">
        <f>Q21-Q20</f>
        <v>6184</v>
      </c>
      <c r="S21" s="54">
        <f t="shared" si="5"/>
        <v>148.416</v>
      </c>
      <c r="T21" s="54">
        <f t="shared" si="6"/>
        <v>6.1840000000000002</v>
      </c>
      <c r="U21" s="55">
        <v>8.3000000000000007</v>
      </c>
      <c r="V21" s="55">
        <f t="shared" si="7"/>
        <v>8.3000000000000007</v>
      </c>
      <c r="W21" s="174" t="s">
        <v>146</v>
      </c>
      <c r="X21" s="166">
        <v>0</v>
      </c>
      <c r="Y21" s="166">
        <v>1058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30369490</v>
      </c>
      <c r="AH21" s="60">
        <f t="shared" si="8"/>
        <v>1384</v>
      </c>
      <c r="AI21" s="61">
        <f t="shared" si="9"/>
        <v>223.80336351875809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6677134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12</v>
      </c>
      <c r="E22" s="46">
        <f t="shared" si="2"/>
        <v>8.4507042253521139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125</v>
      </c>
      <c r="P22" s="52">
        <v>146</v>
      </c>
      <c r="Q22" s="52">
        <v>4203118</v>
      </c>
      <c r="R22" s="53">
        <f t="shared" si="0"/>
        <v>6188</v>
      </c>
      <c r="S22" s="54">
        <f t="shared" si="5"/>
        <v>148.512</v>
      </c>
      <c r="T22" s="54">
        <f t="shared" si="6"/>
        <v>6.1879999999999997</v>
      </c>
      <c r="U22" s="55">
        <v>7.9</v>
      </c>
      <c r="V22" s="55">
        <f t="shared" si="7"/>
        <v>7.9</v>
      </c>
      <c r="W22" s="174" t="s">
        <v>146</v>
      </c>
      <c r="X22" s="166">
        <v>0</v>
      </c>
      <c r="Y22" s="166">
        <v>1054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30370874</v>
      </c>
      <c r="AH22" s="60">
        <f t="shared" si="8"/>
        <v>1384</v>
      </c>
      <c r="AI22" s="61">
        <f t="shared" si="9"/>
        <v>223.65869424692954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6677134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9</v>
      </c>
      <c r="E23" s="46">
        <f t="shared" si="2"/>
        <v>6.3380281690140849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134</v>
      </c>
      <c r="P23" s="52">
        <v>145</v>
      </c>
      <c r="Q23" s="52">
        <v>4209114</v>
      </c>
      <c r="R23" s="53">
        <f t="shared" si="0"/>
        <v>5996</v>
      </c>
      <c r="S23" s="54">
        <f t="shared" si="5"/>
        <v>143.904</v>
      </c>
      <c r="T23" s="54">
        <f t="shared" si="6"/>
        <v>5.9960000000000004</v>
      </c>
      <c r="U23" s="55">
        <v>7.3</v>
      </c>
      <c r="V23" s="55">
        <f t="shared" si="7"/>
        <v>7.3</v>
      </c>
      <c r="W23" s="174" t="s">
        <v>146</v>
      </c>
      <c r="X23" s="166">
        <v>0</v>
      </c>
      <c r="Y23" s="166">
        <v>1035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30372234</v>
      </c>
      <c r="AH23" s="60">
        <f t="shared" si="8"/>
        <v>1360</v>
      </c>
      <c r="AI23" s="61">
        <f t="shared" si="9"/>
        <v>226.8178785857238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6677134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9</v>
      </c>
      <c r="E24" s="46">
        <f t="shared" si="2"/>
        <v>6.3380281690140849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139</v>
      </c>
      <c r="P24" s="52">
        <v>142</v>
      </c>
      <c r="Q24" s="52">
        <v>4214993</v>
      </c>
      <c r="R24" s="53">
        <f t="shared" si="0"/>
        <v>5879</v>
      </c>
      <c r="S24" s="54">
        <f t="shared" si="5"/>
        <v>141.096</v>
      </c>
      <c r="T24" s="54">
        <f t="shared" si="6"/>
        <v>5.8789999999999996</v>
      </c>
      <c r="U24" s="55">
        <v>6.9</v>
      </c>
      <c r="V24" s="55">
        <f t="shared" si="7"/>
        <v>6.9</v>
      </c>
      <c r="W24" s="174" t="s">
        <v>146</v>
      </c>
      <c r="X24" s="166">
        <v>0</v>
      </c>
      <c r="Y24" s="166">
        <v>1011</v>
      </c>
      <c r="Z24" s="166">
        <v>1196</v>
      </c>
      <c r="AA24" s="166">
        <v>1185</v>
      </c>
      <c r="AB24" s="166">
        <v>1198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30373569</v>
      </c>
      <c r="AH24" s="60">
        <f t="shared" si="8"/>
        <v>1335</v>
      </c>
      <c r="AI24" s="61">
        <f t="shared" si="9"/>
        <v>227.07943527810855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6677134</v>
      </c>
      <c r="AQ24" s="166">
        <f t="shared" si="1"/>
        <v>0</v>
      </c>
      <c r="AR24" s="65">
        <v>0.94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8</v>
      </c>
      <c r="E25" s="46">
        <f t="shared" si="2"/>
        <v>5.6338028169014089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137</v>
      </c>
      <c r="P25" s="52">
        <v>135</v>
      </c>
      <c r="Q25" s="52">
        <v>4220828</v>
      </c>
      <c r="R25" s="53">
        <f t="shared" si="0"/>
        <v>5835</v>
      </c>
      <c r="S25" s="54">
        <f t="shared" si="5"/>
        <v>140.04</v>
      </c>
      <c r="T25" s="54">
        <f t="shared" si="6"/>
        <v>5.835</v>
      </c>
      <c r="U25" s="55">
        <v>6.5</v>
      </c>
      <c r="V25" s="55">
        <f t="shared" si="7"/>
        <v>6.5</v>
      </c>
      <c r="W25" s="174" t="s">
        <v>146</v>
      </c>
      <c r="X25" s="166">
        <v>0</v>
      </c>
      <c r="Y25" s="166">
        <v>1034</v>
      </c>
      <c r="Z25" s="166">
        <v>1196</v>
      </c>
      <c r="AA25" s="166">
        <v>1185</v>
      </c>
      <c r="AB25" s="166">
        <v>1198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30374917</v>
      </c>
      <c r="AH25" s="60">
        <f t="shared" si="8"/>
        <v>1348</v>
      </c>
      <c r="AI25" s="61">
        <f t="shared" si="9"/>
        <v>231.0197086546701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6677134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11</v>
      </c>
      <c r="E26" s="46">
        <f t="shared" si="2"/>
        <v>7.746478873239437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134</v>
      </c>
      <c r="P26" s="52">
        <v>139</v>
      </c>
      <c r="Q26" s="52">
        <v>4226655</v>
      </c>
      <c r="R26" s="53">
        <f t="shared" si="0"/>
        <v>5827</v>
      </c>
      <c r="S26" s="54">
        <f t="shared" si="5"/>
        <v>139.84800000000001</v>
      </c>
      <c r="T26" s="54">
        <f t="shared" si="6"/>
        <v>5.827</v>
      </c>
      <c r="U26" s="55">
        <v>6.2</v>
      </c>
      <c r="V26" s="55">
        <f t="shared" si="7"/>
        <v>6.2</v>
      </c>
      <c r="W26" s="174" t="s">
        <v>146</v>
      </c>
      <c r="X26" s="166">
        <v>0</v>
      </c>
      <c r="Y26" s="166">
        <v>1023</v>
      </c>
      <c r="Z26" s="166">
        <v>1196</v>
      </c>
      <c r="AA26" s="166">
        <v>1185</v>
      </c>
      <c r="AB26" s="166">
        <v>1198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30376247</v>
      </c>
      <c r="AH26" s="60">
        <f t="shared" si="8"/>
        <v>1330</v>
      </c>
      <c r="AI26" s="61">
        <f t="shared" si="9"/>
        <v>228.24781191007381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6677134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8</v>
      </c>
      <c r="E27" s="46">
        <f t="shared" si="2"/>
        <v>5.6338028169014089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136</v>
      </c>
      <c r="P27" s="52">
        <v>141</v>
      </c>
      <c r="Q27" s="52">
        <v>4232462</v>
      </c>
      <c r="R27" s="53">
        <f t="shared" si="0"/>
        <v>5807</v>
      </c>
      <c r="S27" s="54">
        <f t="shared" si="5"/>
        <v>139.36799999999999</v>
      </c>
      <c r="T27" s="54">
        <f t="shared" si="6"/>
        <v>5.8070000000000004</v>
      </c>
      <c r="U27" s="55">
        <v>5.9</v>
      </c>
      <c r="V27" s="55">
        <f t="shared" si="7"/>
        <v>5.9</v>
      </c>
      <c r="W27" s="174" t="s">
        <v>146</v>
      </c>
      <c r="X27" s="166">
        <v>0</v>
      </c>
      <c r="Y27" s="166">
        <v>1014</v>
      </c>
      <c r="Z27" s="166">
        <v>1196</v>
      </c>
      <c r="AA27" s="166">
        <v>1185</v>
      </c>
      <c r="AB27" s="166">
        <v>1198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30377580</v>
      </c>
      <c r="AH27" s="60">
        <f t="shared" si="8"/>
        <v>1333</v>
      </c>
      <c r="AI27" s="61">
        <f t="shared" si="9"/>
        <v>229.55054244876871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6677134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11</v>
      </c>
      <c r="E28" s="46">
        <f t="shared" si="2"/>
        <v>7.746478873239437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119</v>
      </c>
      <c r="P28" s="52">
        <v>133</v>
      </c>
      <c r="Q28" s="52">
        <v>4238093</v>
      </c>
      <c r="R28" s="53">
        <f t="shared" si="0"/>
        <v>5631</v>
      </c>
      <c r="S28" s="54">
        <f t="shared" si="5"/>
        <v>135.14400000000001</v>
      </c>
      <c r="T28" s="54">
        <f t="shared" si="6"/>
        <v>5.6310000000000002</v>
      </c>
      <c r="U28" s="55">
        <v>5.0999999999999996</v>
      </c>
      <c r="V28" s="55">
        <f t="shared" si="7"/>
        <v>5.0999999999999996</v>
      </c>
      <c r="W28" s="174" t="s">
        <v>145</v>
      </c>
      <c r="X28" s="166">
        <v>0</v>
      </c>
      <c r="Y28" s="166">
        <v>1181</v>
      </c>
      <c r="Z28" s="166">
        <v>1196</v>
      </c>
      <c r="AA28" s="166">
        <v>0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30378754</v>
      </c>
      <c r="AH28" s="60">
        <f t="shared" si="8"/>
        <v>1174</v>
      </c>
      <c r="AI28" s="61">
        <f t="shared" si="9"/>
        <v>208.48872313976202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6677134</v>
      </c>
      <c r="AQ28" s="166">
        <f t="shared" si="1"/>
        <v>0</v>
      </c>
      <c r="AR28" s="65">
        <v>0.91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11</v>
      </c>
      <c r="E29" s="46">
        <f t="shared" si="2"/>
        <v>7.746478873239437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112</v>
      </c>
      <c r="P29" s="52">
        <v>131</v>
      </c>
      <c r="Q29" s="52">
        <v>4243641</v>
      </c>
      <c r="R29" s="53">
        <f t="shared" si="0"/>
        <v>5548</v>
      </c>
      <c r="S29" s="54">
        <f t="shared" si="5"/>
        <v>133.15199999999999</v>
      </c>
      <c r="T29" s="54">
        <f t="shared" si="6"/>
        <v>5.548</v>
      </c>
      <c r="U29" s="55">
        <v>3.9</v>
      </c>
      <c r="V29" s="55">
        <f t="shared" si="7"/>
        <v>3.9</v>
      </c>
      <c r="W29" s="174" t="s">
        <v>145</v>
      </c>
      <c r="X29" s="166">
        <v>0</v>
      </c>
      <c r="Y29" s="166">
        <v>1188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30379870</v>
      </c>
      <c r="AH29" s="60">
        <f t="shared" si="8"/>
        <v>1116</v>
      </c>
      <c r="AI29" s="61">
        <f t="shared" si="9"/>
        <v>201.15356885364096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6677134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11</v>
      </c>
      <c r="E30" s="46">
        <f t="shared" si="2"/>
        <v>7.746478873239437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115</v>
      </c>
      <c r="P30" s="52">
        <v>126</v>
      </c>
      <c r="Q30" s="52">
        <v>4249146</v>
      </c>
      <c r="R30" s="53">
        <f t="shared" si="0"/>
        <v>5505</v>
      </c>
      <c r="S30" s="54">
        <f t="shared" si="5"/>
        <v>132.12</v>
      </c>
      <c r="T30" s="54">
        <f t="shared" si="6"/>
        <v>5.5049999999999999</v>
      </c>
      <c r="U30" s="55">
        <v>3.1</v>
      </c>
      <c r="V30" s="55">
        <f t="shared" si="7"/>
        <v>3.1</v>
      </c>
      <c r="W30" s="174" t="s">
        <v>145</v>
      </c>
      <c r="X30" s="166">
        <v>0</v>
      </c>
      <c r="Y30" s="166">
        <v>1094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30380960</v>
      </c>
      <c r="AH30" s="60">
        <f t="shared" si="8"/>
        <v>1090</v>
      </c>
      <c r="AI30" s="61">
        <f t="shared" si="9"/>
        <v>198.00181653042688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6677134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13</v>
      </c>
      <c r="E31" s="46">
        <f>D31/1.42</f>
        <v>9.1549295774647899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116</v>
      </c>
      <c r="P31" s="52">
        <v>129</v>
      </c>
      <c r="Q31" s="52">
        <v>4254658</v>
      </c>
      <c r="R31" s="53">
        <f t="shared" si="0"/>
        <v>5512</v>
      </c>
      <c r="S31" s="54">
        <f t="shared" si="5"/>
        <v>132.28800000000001</v>
      </c>
      <c r="T31" s="54">
        <f t="shared" si="6"/>
        <v>5.5119999999999996</v>
      </c>
      <c r="U31" s="55">
        <v>2.4</v>
      </c>
      <c r="V31" s="55">
        <f t="shared" si="7"/>
        <v>2.4</v>
      </c>
      <c r="W31" s="174" t="s">
        <v>145</v>
      </c>
      <c r="X31" s="166">
        <v>0</v>
      </c>
      <c r="Y31" s="166">
        <v>1058</v>
      </c>
      <c r="Z31" s="166">
        <v>1196</v>
      </c>
      <c r="AA31" s="166">
        <v>0</v>
      </c>
      <c r="AB31" s="166">
        <v>1198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30382056</v>
      </c>
      <c r="AH31" s="60">
        <f t="shared" si="8"/>
        <v>1096</v>
      </c>
      <c r="AI31" s="61">
        <f t="shared" si="9"/>
        <v>198.83889695210451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6677134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17</v>
      </c>
      <c r="E32" s="46">
        <f t="shared" si="2"/>
        <v>11.971830985915494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124</v>
      </c>
      <c r="P32" s="52">
        <v>120</v>
      </c>
      <c r="Q32" s="52">
        <v>4259691</v>
      </c>
      <c r="R32" s="53">
        <f t="shared" si="0"/>
        <v>5033</v>
      </c>
      <c r="S32" s="54">
        <f t="shared" si="5"/>
        <v>120.792</v>
      </c>
      <c r="T32" s="54">
        <f t="shared" si="6"/>
        <v>5.0330000000000004</v>
      </c>
      <c r="U32" s="55">
        <v>2.1</v>
      </c>
      <c r="V32" s="55">
        <f t="shared" si="7"/>
        <v>2.1</v>
      </c>
      <c r="W32" s="174" t="s">
        <v>145</v>
      </c>
      <c r="X32" s="166">
        <v>0</v>
      </c>
      <c r="Y32" s="166">
        <v>985</v>
      </c>
      <c r="Z32" s="166">
        <v>1196</v>
      </c>
      <c r="AA32" s="166">
        <v>0</v>
      </c>
      <c r="AB32" s="166">
        <v>1198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30383046</v>
      </c>
      <c r="AH32" s="60">
        <f t="shared" si="8"/>
        <v>990</v>
      </c>
      <c r="AI32" s="61">
        <f t="shared" si="9"/>
        <v>196.7017683290284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6677134</v>
      </c>
      <c r="AQ32" s="166">
        <f t="shared" si="1"/>
        <v>0</v>
      </c>
      <c r="AR32" s="65">
        <v>0.88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9</v>
      </c>
      <c r="E33" s="46">
        <f t="shared" si="2"/>
        <v>6.3380281690140849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128</v>
      </c>
      <c r="P33" s="52">
        <v>103</v>
      </c>
      <c r="Q33" s="52">
        <v>4264085</v>
      </c>
      <c r="R33" s="53">
        <f t="shared" si="0"/>
        <v>4394</v>
      </c>
      <c r="S33" s="54">
        <f t="shared" si="5"/>
        <v>105.456</v>
      </c>
      <c r="T33" s="54">
        <f t="shared" si="6"/>
        <v>4.3940000000000001</v>
      </c>
      <c r="U33" s="55">
        <v>2.9</v>
      </c>
      <c r="V33" s="55">
        <f t="shared" si="7"/>
        <v>2.9</v>
      </c>
      <c r="W33" s="174" t="s">
        <v>136</v>
      </c>
      <c r="X33" s="166">
        <v>0</v>
      </c>
      <c r="Y33" s="166">
        <v>0</v>
      </c>
      <c r="Z33" s="166">
        <v>1120</v>
      </c>
      <c r="AA33" s="166">
        <v>0</v>
      </c>
      <c r="AB33" s="166">
        <v>1083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30383798</v>
      </c>
      <c r="AH33" s="60">
        <f t="shared" si="8"/>
        <v>752</v>
      </c>
      <c r="AI33" s="61">
        <f t="shared" si="9"/>
        <v>171.14246700045516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0.35</v>
      </c>
      <c r="AP33" s="166">
        <v>6678035</v>
      </c>
      <c r="AQ33" s="166">
        <f t="shared" si="1"/>
        <v>901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 t="s">
        <v>290</v>
      </c>
      <c r="E34" s="46" t="e">
        <f t="shared" si="2"/>
        <v>#VALUE!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123</v>
      </c>
      <c r="P34" s="52">
        <v>100</v>
      </c>
      <c r="Q34" s="52">
        <v>4268224</v>
      </c>
      <c r="R34" s="53">
        <f t="shared" si="0"/>
        <v>4139</v>
      </c>
      <c r="S34" s="54">
        <f t="shared" si="5"/>
        <v>99.335999999999999</v>
      </c>
      <c r="T34" s="54">
        <f t="shared" si="6"/>
        <v>4.1390000000000002</v>
      </c>
      <c r="U34" s="55">
        <v>3.9</v>
      </c>
      <c r="V34" s="55">
        <f t="shared" si="7"/>
        <v>3.9</v>
      </c>
      <c r="W34" s="174" t="s">
        <v>136</v>
      </c>
      <c r="X34" s="166">
        <v>0</v>
      </c>
      <c r="Y34" s="166">
        <v>0</v>
      </c>
      <c r="Z34" s="166">
        <v>1060</v>
      </c>
      <c r="AA34" s="166">
        <v>0</v>
      </c>
      <c r="AB34" s="166">
        <v>1079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30384490</v>
      </c>
      <c r="AH34" s="60">
        <f t="shared" si="8"/>
        <v>692</v>
      </c>
      <c r="AI34" s="61">
        <f t="shared" si="9"/>
        <v>167.19014254650881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0.35</v>
      </c>
      <c r="AP34" s="166">
        <v>6679061</v>
      </c>
      <c r="AQ34" s="166">
        <f t="shared" si="1"/>
        <v>1026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125.04166666666667</v>
      </c>
      <c r="Q35" s="84">
        <f>Q34-Q10</f>
        <v>123571</v>
      </c>
      <c r="R35" s="85">
        <f>SUM(R11:R34)</f>
        <v>123571</v>
      </c>
      <c r="S35" s="86">
        <f>AVERAGE(S11:S34)</f>
        <v>123.57099999999997</v>
      </c>
      <c r="T35" s="86">
        <f>SUM(T11:T34)</f>
        <v>123.571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24591</v>
      </c>
      <c r="AH35" s="92">
        <f>SUM(AH11:AH34)</f>
        <v>24591</v>
      </c>
      <c r="AI35" s="93">
        <f>$AH$35/$T35</f>
        <v>199.00300232255142</v>
      </c>
      <c r="AJ35" s="90"/>
      <c r="AK35" s="94"/>
      <c r="AL35" s="94"/>
      <c r="AM35" s="94"/>
      <c r="AN35" s="95"/>
      <c r="AO35" s="96"/>
      <c r="AP35" s="97">
        <f>AP34-AP10</f>
        <v>7013</v>
      </c>
      <c r="AQ35" s="98">
        <f>SUM(AQ11:AQ34)</f>
        <v>7013</v>
      </c>
      <c r="AR35" s="99">
        <f>AVERAGE(AR11:AR34)</f>
        <v>0.93166666666666664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156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77"/>
      <c r="D42" s="177"/>
      <c r="E42" s="236"/>
      <c r="F42" s="236"/>
      <c r="G42" s="236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83" t="s">
        <v>258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76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288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76" t="s">
        <v>300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4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289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4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3" t="s">
        <v>151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4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4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3" t="s">
        <v>169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76" t="s">
        <v>303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76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3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0" t="s">
        <v>170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 t="s">
        <v>134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80"/>
      <c r="C59" s="180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60"/>
      <c r="C60" s="180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4"/>
      <c r="U64" s="184"/>
      <c r="V64" s="184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28"/>
      <c r="V65" s="128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28"/>
      <c r="V66" s="128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73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60"/>
      <c r="C68" s="173"/>
      <c r="D68" s="125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27"/>
      <c r="C69" s="176"/>
      <c r="D69" s="125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31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67"/>
      <c r="AW69" s="162"/>
      <c r="AX69" s="162"/>
      <c r="AY69" s="162"/>
    </row>
    <row r="70" spans="2:51" x14ac:dyDescent="0.35">
      <c r="B70" s="127"/>
      <c r="C70" s="176"/>
      <c r="D70" s="177"/>
      <c r="E70" s="125"/>
      <c r="F70" s="177"/>
      <c r="G70" s="125"/>
      <c r="H70" s="125"/>
      <c r="I70" s="125"/>
      <c r="J70" s="178"/>
      <c r="K70" s="178"/>
      <c r="L70" s="178"/>
      <c r="M70" s="178"/>
      <c r="N70" s="178"/>
      <c r="O70" s="178"/>
      <c r="P70" s="178"/>
      <c r="Q70" s="178"/>
      <c r="R70" s="178"/>
      <c r="S70" s="131"/>
      <c r="T70" s="131"/>
      <c r="U70" s="131"/>
      <c r="V70" s="131"/>
      <c r="W70" s="131"/>
      <c r="X70" s="131"/>
      <c r="Y70" s="131"/>
      <c r="Z70" s="130"/>
      <c r="AA70" s="131"/>
      <c r="AB70" s="131"/>
      <c r="AC70" s="131"/>
      <c r="AD70" s="131"/>
      <c r="AE70" s="131"/>
      <c r="AF70" s="131"/>
      <c r="AG70" s="131"/>
      <c r="AH70" s="131"/>
      <c r="AI70" s="131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67"/>
      <c r="AW70" s="162"/>
      <c r="AX70" s="162"/>
      <c r="AY70" s="162"/>
    </row>
    <row r="71" spans="2:51" x14ac:dyDescent="0.35">
      <c r="B71" s="127"/>
      <c r="C71" s="180"/>
      <c r="D71" s="177"/>
      <c r="E71" s="125"/>
      <c r="F71" s="125"/>
      <c r="G71" s="125"/>
      <c r="H71" s="125"/>
      <c r="I71" s="125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0"/>
      <c r="X71" s="130"/>
      <c r="Y71" s="130"/>
      <c r="Z71" s="168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AU71" s="130"/>
      <c r="AV71" s="167"/>
      <c r="AW71" s="162"/>
      <c r="AX71" s="162"/>
      <c r="AY71" s="162"/>
    </row>
    <row r="72" spans="2:51" x14ac:dyDescent="0.35">
      <c r="B72" s="127"/>
      <c r="C72" s="180"/>
      <c r="D72" s="177"/>
      <c r="E72" s="177"/>
      <c r="F72" s="125"/>
      <c r="G72" s="177"/>
      <c r="H72" s="177"/>
      <c r="I72" s="177"/>
      <c r="J72" s="131"/>
      <c r="K72" s="131"/>
      <c r="L72" s="131"/>
      <c r="M72" s="131"/>
      <c r="N72" s="131"/>
      <c r="O72" s="131"/>
      <c r="P72" s="131"/>
      <c r="Q72" s="131"/>
      <c r="R72" s="131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7"/>
      <c r="AW72" s="162"/>
      <c r="AX72" s="162"/>
      <c r="AY72" s="162"/>
    </row>
    <row r="73" spans="2:51" x14ac:dyDescent="0.35">
      <c r="B73" s="127"/>
      <c r="C73" s="131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7"/>
      <c r="AW73" s="162"/>
      <c r="AX73" s="162"/>
      <c r="AY73" s="162"/>
    </row>
    <row r="74" spans="2:51" x14ac:dyDescent="0.35">
      <c r="B74" s="131"/>
      <c r="C74" s="176"/>
      <c r="D74" s="131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67"/>
      <c r="AW74" s="162"/>
      <c r="AX74" s="162"/>
      <c r="AY74" s="162"/>
    </row>
    <row r="75" spans="2:51" x14ac:dyDescent="0.35">
      <c r="B75" s="131"/>
      <c r="C75" s="180"/>
      <c r="D75" s="131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67"/>
      <c r="AW75" s="162"/>
      <c r="AX75" s="162"/>
      <c r="AY75" s="162"/>
    </row>
    <row r="76" spans="2:51" x14ac:dyDescent="0.35">
      <c r="B76" s="127"/>
      <c r="C76" s="176"/>
      <c r="D76" s="177"/>
      <c r="E76" s="131"/>
      <c r="F76" s="177"/>
      <c r="G76" s="131"/>
      <c r="H76" s="131"/>
      <c r="I76" s="131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67"/>
      <c r="AW76" s="162"/>
      <c r="AX76" s="162"/>
      <c r="AY76" s="162"/>
    </row>
    <row r="77" spans="2:51" x14ac:dyDescent="0.35">
      <c r="B77" s="127"/>
      <c r="C77" s="183"/>
      <c r="D77" s="177"/>
      <c r="E77" s="131"/>
      <c r="F77" s="131"/>
      <c r="G77" s="131"/>
      <c r="H77" s="131"/>
      <c r="I77" s="131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U77" s="162"/>
      <c r="AV77" s="167"/>
      <c r="AW77" s="162"/>
      <c r="AX77" s="162"/>
      <c r="AY77" s="162"/>
    </row>
    <row r="78" spans="2:51" x14ac:dyDescent="0.35">
      <c r="B78" s="127"/>
      <c r="C78" s="183"/>
      <c r="D78" s="177"/>
      <c r="E78" s="177"/>
      <c r="F78" s="131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U78" s="162"/>
      <c r="AV78" s="167"/>
      <c r="AW78" s="162"/>
      <c r="AX78" s="162"/>
      <c r="AY78" s="162"/>
    </row>
    <row r="79" spans="2:51" x14ac:dyDescent="0.35">
      <c r="B79" s="127"/>
      <c r="C79" s="180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U79" s="162"/>
      <c r="AV79" s="167"/>
      <c r="AW79" s="162"/>
      <c r="AX79" s="162"/>
      <c r="AY79" s="162"/>
    </row>
    <row r="80" spans="2:51" x14ac:dyDescent="0.35">
      <c r="B80" s="127"/>
      <c r="C80" s="180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W80" s="162"/>
      <c r="AX80" s="162"/>
      <c r="AY80" s="162"/>
    </row>
    <row r="81" spans="2:51" x14ac:dyDescent="0.35">
      <c r="B81" s="127"/>
      <c r="C81" s="180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U81" s="162"/>
      <c r="AW81" s="162"/>
      <c r="AX81" s="162"/>
      <c r="AY81" s="162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U82" s="162"/>
      <c r="AW82" s="162"/>
      <c r="AX82" s="162"/>
      <c r="AY82" s="162"/>
    </row>
    <row r="83" spans="2:51" x14ac:dyDescent="0.35">
      <c r="B83" s="127"/>
      <c r="C83" s="131"/>
      <c r="D83" s="177"/>
      <c r="E83" s="177"/>
      <c r="F83" s="177"/>
      <c r="G83" s="177"/>
      <c r="H83" s="177"/>
      <c r="I83" s="177"/>
      <c r="J83" s="181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W83" s="162"/>
      <c r="AX83" s="162"/>
      <c r="AY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U84" s="162"/>
      <c r="AW84" s="162"/>
      <c r="AX84" s="162"/>
      <c r="AY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82"/>
      <c r="T85" s="133"/>
      <c r="U85" s="133"/>
      <c r="V85" s="134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U85" s="162"/>
      <c r="AV85" s="131"/>
      <c r="AW85" s="162"/>
      <c r="AX85" s="162"/>
      <c r="AY85" s="162"/>
    </row>
    <row r="86" spans="2:51" x14ac:dyDescent="0.35">
      <c r="B86" s="127"/>
      <c r="C86" s="173"/>
      <c r="D86" s="180"/>
      <c r="E86" s="177"/>
      <c r="F86" s="177"/>
      <c r="G86" s="177"/>
      <c r="H86" s="177"/>
      <c r="I86" s="177"/>
      <c r="J86" s="181"/>
      <c r="K86" s="181"/>
      <c r="L86" s="178"/>
      <c r="M86" s="178"/>
      <c r="N86" s="178"/>
      <c r="O86" s="178"/>
      <c r="P86" s="178"/>
      <c r="Q86" s="178"/>
      <c r="R86" s="181"/>
      <c r="S86" s="182"/>
      <c r="T86" s="133"/>
      <c r="U86" s="133"/>
      <c r="V86" s="134"/>
      <c r="W86" s="168"/>
      <c r="X86" s="168"/>
      <c r="Y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T86" s="162"/>
      <c r="AU86" s="162"/>
      <c r="AV86" s="130"/>
      <c r="AW86" s="162"/>
      <c r="AX86" s="162"/>
      <c r="AY86" s="162"/>
    </row>
    <row r="87" spans="2:51" x14ac:dyDescent="0.35">
      <c r="B87" s="127"/>
      <c r="C87" s="173"/>
      <c r="D87" s="177"/>
      <c r="E87" s="177"/>
      <c r="F87" s="177"/>
      <c r="G87" s="177"/>
      <c r="H87" s="177"/>
      <c r="I87" s="177"/>
      <c r="J87" s="181"/>
      <c r="K87" s="181"/>
      <c r="L87" s="178"/>
      <c r="M87" s="178"/>
      <c r="N87" s="178"/>
      <c r="O87" s="178"/>
      <c r="P87" s="178"/>
      <c r="Q87" s="178"/>
      <c r="R87" s="181"/>
      <c r="AS87" s="171"/>
      <c r="AT87" s="162"/>
      <c r="AU87" s="162"/>
      <c r="AW87" s="162"/>
      <c r="AX87" s="162"/>
      <c r="AY87" s="162"/>
    </row>
    <row r="88" spans="2:51" x14ac:dyDescent="0.35">
      <c r="B88" s="127"/>
      <c r="C88" s="173"/>
      <c r="D88" s="177"/>
      <c r="E88" s="180"/>
      <c r="F88" s="177"/>
      <c r="G88" s="180"/>
      <c r="H88" s="180"/>
      <c r="I88" s="180"/>
      <c r="AS88" s="171"/>
      <c r="AT88" s="162"/>
      <c r="AU88" s="162"/>
      <c r="AW88" s="162"/>
      <c r="AX88" s="162"/>
      <c r="AY88" s="162"/>
    </row>
    <row r="89" spans="2:51" x14ac:dyDescent="0.35">
      <c r="B89" s="127"/>
      <c r="C89" s="173"/>
      <c r="D89" s="180"/>
      <c r="E89" s="177"/>
      <c r="F89" s="180"/>
      <c r="G89" s="177"/>
      <c r="H89" s="177"/>
      <c r="I89" s="177"/>
      <c r="AS89" s="171"/>
      <c r="AT89" s="162"/>
      <c r="AU89" s="162"/>
      <c r="AW89" s="162"/>
      <c r="AX89" s="162"/>
      <c r="AY89" s="162"/>
    </row>
    <row r="90" spans="2:51" x14ac:dyDescent="0.35">
      <c r="B90" s="127"/>
      <c r="D90" s="180"/>
      <c r="E90" s="177"/>
      <c r="F90" s="177"/>
      <c r="G90" s="177"/>
      <c r="H90" s="177"/>
      <c r="I90" s="177"/>
      <c r="AS90" s="171"/>
      <c r="AT90" s="162"/>
      <c r="AU90" s="162"/>
      <c r="AW90" s="162"/>
      <c r="AX90" s="162"/>
      <c r="AY90" s="162"/>
    </row>
    <row r="91" spans="2:51" x14ac:dyDescent="0.35">
      <c r="E91" s="180"/>
      <c r="F91" s="177"/>
      <c r="G91" s="180"/>
      <c r="H91" s="180"/>
      <c r="I91" s="180"/>
      <c r="AS91" s="171"/>
      <c r="AT91" s="162"/>
      <c r="AU91" s="162"/>
      <c r="AW91" s="162"/>
      <c r="AX91" s="162"/>
      <c r="AY91" s="162"/>
    </row>
    <row r="92" spans="2:51" x14ac:dyDescent="0.35">
      <c r="E92" s="180"/>
      <c r="F92" s="180"/>
      <c r="G92" s="180"/>
      <c r="H92" s="180"/>
      <c r="I92" s="180"/>
      <c r="AS92" s="171"/>
      <c r="AT92" s="162"/>
      <c r="AU92" s="162"/>
      <c r="AV92" s="162"/>
      <c r="AW92" s="162"/>
      <c r="AX92" s="162"/>
      <c r="AY92" s="162"/>
    </row>
    <row r="93" spans="2:51" x14ac:dyDescent="0.35">
      <c r="F93" s="180"/>
      <c r="AS93" s="171"/>
      <c r="AT93" s="162"/>
      <c r="AU93" s="162"/>
      <c r="AV93" s="162"/>
      <c r="AW93" s="162"/>
      <c r="AX93" s="162"/>
      <c r="AY93" s="162"/>
    </row>
    <row r="94" spans="2:51" x14ac:dyDescent="0.35">
      <c r="AS94" s="171"/>
      <c r="AT94" s="162"/>
      <c r="AU94" s="162"/>
      <c r="AV94" s="162"/>
      <c r="AW94" s="162"/>
      <c r="AX94" s="162"/>
      <c r="AY94" s="162"/>
    </row>
    <row r="95" spans="2:51" x14ac:dyDescent="0.35">
      <c r="AS95" s="171"/>
      <c r="AT95" s="162"/>
      <c r="AU95" s="162"/>
      <c r="AV95" s="162"/>
      <c r="AW95" s="162"/>
      <c r="AX95" s="162"/>
      <c r="AY95" s="162"/>
    </row>
    <row r="96" spans="2:51" x14ac:dyDescent="0.35">
      <c r="AS96" s="171"/>
      <c r="AT96" s="162"/>
      <c r="AU96" s="162"/>
      <c r="AV96" s="162"/>
      <c r="AW96" s="162"/>
      <c r="AX96" s="162"/>
      <c r="AY96" s="162"/>
    </row>
    <row r="97" spans="45:51" x14ac:dyDescent="0.35">
      <c r="AS97" s="171"/>
      <c r="AT97" s="162"/>
      <c r="AU97" s="162"/>
      <c r="AV97" s="162"/>
      <c r="AW97" s="162"/>
      <c r="AX97" s="162"/>
      <c r="AY97" s="162"/>
    </row>
    <row r="98" spans="45:51" x14ac:dyDescent="0.35">
      <c r="AV98" s="162"/>
      <c r="AW98" s="162"/>
      <c r="AX98" s="162"/>
      <c r="AY98" s="162"/>
    </row>
    <row r="99" spans="45:51" x14ac:dyDescent="0.35">
      <c r="AV99" s="162"/>
      <c r="AW99" s="162"/>
      <c r="AX99" s="162"/>
      <c r="AY99" s="162"/>
    </row>
    <row r="100" spans="45:51" x14ac:dyDescent="0.35">
      <c r="AV100" s="162"/>
      <c r="AW100" s="162"/>
      <c r="AX100" s="162"/>
      <c r="AY100" s="162"/>
    </row>
    <row r="101" spans="45:51" x14ac:dyDescent="0.35">
      <c r="AV101" s="162"/>
      <c r="AW101" s="162"/>
      <c r="AX101" s="162"/>
      <c r="AY101" s="162"/>
    </row>
    <row r="102" spans="45:51" x14ac:dyDescent="0.35">
      <c r="AV102" s="162"/>
      <c r="AW102" s="162"/>
      <c r="AX102" s="162"/>
      <c r="AY102" s="162"/>
    </row>
    <row r="103" spans="45:51" x14ac:dyDescent="0.35">
      <c r="AV103" s="162"/>
      <c r="AW103" s="162"/>
      <c r="AX103" s="162"/>
      <c r="AY103" s="162"/>
    </row>
    <row r="104" spans="45:51" x14ac:dyDescent="0.35">
      <c r="AV104" s="162"/>
      <c r="AW104" s="162"/>
      <c r="AX104" s="162"/>
      <c r="AY104" s="162"/>
    </row>
    <row r="105" spans="45:51" x14ac:dyDescent="0.35">
      <c r="AV105" s="162"/>
      <c r="AW105" s="162"/>
      <c r="AX105" s="162"/>
      <c r="AY105" s="162"/>
    </row>
    <row r="106" spans="45:51" x14ac:dyDescent="0.35">
      <c r="AV106" s="162"/>
      <c r="AW106" s="162"/>
      <c r="AX106" s="162"/>
      <c r="AY106" s="162"/>
    </row>
    <row r="107" spans="45:51" x14ac:dyDescent="0.35">
      <c r="AV107" s="162"/>
      <c r="AW107" s="162"/>
      <c r="AX107" s="162"/>
      <c r="AY107" s="162"/>
    </row>
    <row r="108" spans="45:51" x14ac:dyDescent="0.35">
      <c r="AY108" s="162"/>
    </row>
    <row r="109" spans="45:51" x14ac:dyDescent="0.35">
      <c r="AY109" s="162"/>
    </row>
    <row r="110" spans="45:51" x14ac:dyDescent="0.35">
      <c r="AY110" s="162"/>
    </row>
    <row r="111" spans="45:51" x14ac:dyDescent="0.35">
      <c r="AS111" s="163"/>
      <c r="AT111" s="162"/>
      <c r="AU111" s="162"/>
      <c r="AV111" s="162"/>
      <c r="AW111" s="162"/>
      <c r="AX111" s="162"/>
      <c r="AY111" s="162"/>
    </row>
    <row r="112" spans="45:51" x14ac:dyDescent="0.35">
      <c r="AY112" s="162"/>
    </row>
    <row r="126" spans="45:51" x14ac:dyDescent="0.35">
      <c r="AS126" s="162"/>
      <c r="AT126" s="162"/>
      <c r="AU126" s="162"/>
      <c r="AV126" s="162"/>
      <c r="AW126" s="162"/>
      <c r="AX126" s="162"/>
      <c r="AY126" s="162"/>
    </row>
  </sheetData>
  <protectedRanges>
    <protectedRange sqref="B86:B90 N83:R85 C86:C89 J83:J84 J86:R87 S85:S86 S82:T84 D86:D87 D89:D90 F92:F93 F89:F90 E91:E92 E88:E89 G88:I89 G91:I92" name="Range2_6_1_1"/>
    <protectedRange sqref="K83:M84 J85:M85 E90 F91 G90:I90" name="Range2_2_2_1_1"/>
    <protectedRange sqref="D88" name="Range2_1_1_1_1_2_1_1"/>
    <protectedRange sqref="N70:R70 N73:R82 B76:B85 B60:B73 S72:T81 S61:T69 T43:T46 T59:T60 T40:T41" name="Range2_12_5_1_1"/>
    <protectedRange sqref="N10 L10 L6 D6 D8 AD8 AF8 O8:U8 AJ8:AR8 AF10 AR11:AR34 L24:N31 E23:E34 G23:G34 N12:N23 N11:Y11 Z11:AG15 O12:Y15 V17:V18 E11:G22 O16:U18 V16:AG16 O19:V31 N33:AG34 N32:V32 X17:AG32" name="Range1_16_3_1_1"/>
    <protectedRange sqref="I75 I78:I87 J73:M82 J70:M70 E83:E87 G83:H87 F84:F88" name="Range2_2_12_2_1_1"/>
    <protectedRange sqref="C83" name="Range2_2_1_10_3_1_1"/>
    <protectedRange sqref="L16:M23" name="Range1_1_1_1_10_1_1_1"/>
    <protectedRange sqref="L32:M34" name="Range1_1_10_1_1_1"/>
    <protectedRange sqref="D81:D85" name="Range2_1_1_1_1_11_2_1_1"/>
    <protectedRange sqref="K11:L15 K16:K34 I11:I15 I16:J24 I25:I34 J25" name="Range1_1_2_1_10_2_1_1"/>
    <protectedRange sqref="M11:M15" name="Range1_2_1_2_1_10_1_1_1"/>
    <protectedRange sqref="G75:H75 G78:H82 E75 E78:E82 F79:F83 F76" name="Range2_2_2_9_2_1_1"/>
    <protectedRange sqref="D73 D76:D80" name="Range2_1_1_1_1_1_9_2_1_1"/>
    <protectedRange sqref="Q10" name="Range1_17_1_1_1"/>
    <protectedRange sqref="AG10" name="Range1_18_1_1_1"/>
    <protectedRange sqref="C85 C76 C74" name="Range2_4_1_1_1"/>
    <protectedRange sqref="AS16:AS34" name="Range1_1_1_1"/>
    <protectedRange sqref="P3:U5" name="Range1_16_1_1_1_1"/>
    <protectedRange sqref="C84 C77:C82 C72 C75" name="Range2_1_3_1_1"/>
    <protectedRange sqref="H11:H34" name="Range1_1_1_1_1_1_1"/>
    <protectedRange sqref="B74:B75 J71:R72 D74:D75 F77:F78 Z69:Z70 S70:Y71 AA70:AU71 E76:E77 G76:I77" name="Range2_2_1_10_1_1_1_2"/>
    <protectedRange sqref="C73" name="Range2_2_1_10_2_1_1_1"/>
    <protectedRange sqref="N62:R69 G72:H72 D70 F73 E72" name="Range2_12_1_6_1_1"/>
    <protectedRange sqref="D64:D66 I66:I69 I72:I74 J62:M69 G73:H74 G66:H68 E73:E74 F74:F75 F67:F69 E66:E68" name="Range2_2_12_1_7_1_1"/>
    <protectedRange sqref="D71:D72" name="Range2_1_1_1_1_11_1_2_1_1"/>
    <protectedRange sqref="E69 G69:H69 F70" name="Range2_2_2_9_1_1_1_1"/>
    <protectedRange sqref="D67" name="Range2_1_1_1_1_1_9_1_1_1_1"/>
    <protectedRange sqref="C71 C66 C63" name="Range2_1_1_2_1_1"/>
    <protectedRange sqref="C64 C61" name="Range2_1_4_1_1_1"/>
    <protectedRange sqref="C70" name="Range2_1_2_2_1_1"/>
    <protectedRange sqref="C69" name="Range2_3_2_1_1"/>
    <protectedRange sqref="D61:D63 F62:F66 E61:E65 G62:I65" name="Range2_2_12_1_1_1_1_1"/>
    <protectedRange sqref="C65 C62" name="Range2_1_4_2_1_1_1"/>
    <protectedRange sqref="C67:C68" name="Range2_5_1_1_1"/>
    <protectedRange sqref="E70:E71 F71:F72 G70:I71" name="Range2_2_1_1_1_1"/>
    <protectedRange sqref="D68:D69" name="Range2_1_1_1_1_1_1_1_1"/>
    <protectedRange sqref="AS11:AS15" name="Range1_4_1_1_1_1"/>
    <protectedRange sqref="J11:J15 J26:J34" name="Range1_1_2_1_10_1_1_1_1"/>
    <protectedRange sqref="AV85:AV86" name="Range2_2_1_10_1_1_1_1_1"/>
    <protectedRange sqref="T42" name="Range2_12_5_1_1_4"/>
    <protectedRange sqref="I61" name="Range2_2_12_1_7_1_1_5"/>
    <protectedRange sqref="N61:R61" name="Range2_12_1_1_1_1_1_2"/>
    <protectedRange sqref="J61:M61" name="Range2_2_12_1_1_1_1_1_2"/>
    <protectedRange sqref="F61:H61" name="Range2_2_12_1_2_2_1_1_2"/>
    <protectedRange sqref="B40:B42 S40:S41" name="Range2_12_5_1_1_1"/>
    <protectedRange sqref="N40:R41" name="Range2_12_1_6_1_1_1"/>
    <protectedRange sqref="E40:M41" name="Range2_2_12_1_7_1_1_1"/>
    <protectedRange sqref="C40:D40 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2" name="Range2_12_5_1_1_4_1"/>
    <protectedRange sqref="Q42:R42" name="Range2_12_1_5_1_1_1_1_1"/>
    <protectedRange sqref="N42:P42" name="Range2_12_1_2_2_1_1_1_1_1"/>
    <protectedRange sqref="K42:M42" name="Range2_2_12_1_4_2_1_1_1_1_1"/>
    <protectedRange sqref="G42:H42" name="Range2_2_12_1_3_1_1_1_1_1_4_1_1"/>
    <protectedRange sqref="E42:F42" name="Range2_2_12_1_7_1_1_3_1_1"/>
    <protectedRange sqref="I42:J42" name="Range2_2_12_1_4_2_1_1_1_2_1_1"/>
    <protectedRange sqref="S43:S46" name="Range2_12_5_1_1_2_3_1"/>
    <protectedRange sqref="Q43:R46" name="Range2_12_1_6_1_1_1_1_2_1"/>
    <protectedRange sqref="N43:P46" name="Range2_12_1_2_3_1_1_1_1_2_1"/>
    <protectedRange sqref="I43:M46" name="Range2_2_12_1_4_3_1_1_1_1_2_1"/>
    <protectedRange sqref="E43:H46" name="Range2_2_12_1_3_1_2_1_1_1_1_2_1"/>
    <protectedRange sqref="D42" name="Range2_2_12_1_3_1_2_1_1_1_2_1_2_1"/>
    <protectedRange sqref="D43:D46" name="Range2_2_12_1_3_1_2_1_1_1_2_1_2"/>
    <protectedRange sqref="S60" name="Range2_12_5_1_1_5"/>
    <protectedRange sqref="S59" name="Range2_12_2_1_1_1_2"/>
    <protectedRange sqref="T47:T52" name="Range2_12_5_1_1_2_1"/>
    <protectedRange sqref="S47:S52" name="Range2_12_4_1_1_1_4_2"/>
    <protectedRange sqref="Q47:R51" name="Range2_12_1_6_1_1_1_2_3_2_1"/>
    <protectedRange sqref="N47:P51" name="Range2_12_1_2_3_1_1_1_2_3_2_1"/>
    <protectedRange sqref="J47:M47 K48:M51" name="Range2_2_12_1_4_3_1_1_1_3_3_2_1"/>
    <protectedRange sqref="I47" name="Range2_2_12_1_4_3_1_1_1_2_1_2_2"/>
    <protectedRange sqref="D47:E47 G47:H47" name="Range2_2_12_1_3_1_2_1_1_1_2_1_3_2"/>
    <protectedRange sqref="F47" name="Range2_2_12_1_3_1_2_1_1_1_1_1_2_2"/>
    <protectedRange sqref="W17:W32" name="Range1_16_3_1_1_1"/>
    <protectedRange sqref="J48" name="Range2_2_12_1_4_3_1_1_1_3_2"/>
    <protectedRange sqref="D48:E48" name="Range2_2_12_1_3_1_2_1_1_1_2_1_2_2"/>
    <protectedRange sqref="I48" name="Range2_2_12_1_4_2_1_1_1_4_1_2_1_1"/>
    <protectedRange sqref="F48:H48" name="Range2_2_12_1_3_1_1_1_1_1_4_1_2_1_2"/>
    <protectedRange sqref="N59:R60" name="Range2_12_1_1_1_1_1_1_1_1_1_1"/>
    <protectedRange sqref="J59:M60" name="Range2_2_12_1_1_1_1_1_1_1_1_1_1"/>
    <protectedRange sqref="I59:I60" name="Range2_2_12_1_7_1_1_5_1_1_1_1_1_1_1"/>
    <protectedRange sqref="G59:H60" name="Range2_2_12_1_3_3_1_1_1_1_1_1_1_1_1_1"/>
    <protectedRange sqref="Q52:R52" name="Range2_12_1_6_1_1_1_2_3_2_1_1"/>
    <protectedRange sqref="N52:P52" name="Range2_12_1_2_3_1_1_1_2_3_2_1_1"/>
    <protectedRange sqref="K52:M52" name="Range2_2_12_1_4_3_1_1_1_3_3_2_1_1"/>
    <protectedRange sqref="C59:C60" name="Range2_1_1_1_2_1_1_1_1_1_1_1_1"/>
    <protectedRange sqref="D59:D60 E60" name="Range2_2_12_1_2_1_1_1_1_1_1_1_1_1_1"/>
    <protectedRange sqref="F60 E59" name="Range2_2_12_1_3_1_2_1_1_1_2_1_1_1_1_1_1_1"/>
    <protectedRange sqref="F59" name="Range2_2_12_1_3_1_2_1_1_1_3_1_1_1_1_1_1_1"/>
    <protectedRange sqref="B59" name="Range2_12_5_1_1_2_2_1_3_1_1_1_1_1_1_1"/>
    <protectedRange sqref="J49:J50" name="Range2_2_12_1_4_3_1_1_1_3_2_1"/>
    <protectedRange sqref="D49:E50" name="Range2_2_12_1_3_1_2_1_1_1_2_1_2_3"/>
    <protectedRange sqref="I49:I50" name="Range2_2_12_1_4_2_1_1_1_4_1_2_1_1_1"/>
    <protectedRange sqref="F49:H50" name="Range2_2_12_1_3_1_1_1_1_1_4_1_2_1_2_1"/>
    <protectedRange sqref="J51:J52" name="Range2_2_12_1_4_3_1_1_1_3_3_1"/>
    <protectedRange sqref="I51:I52" name="Range2_2_12_1_4_3_1_1_1_2_1_2"/>
    <protectedRange sqref="D51:E52 G51:H52" name="Range2_2_12_1_3_1_2_1_1_1_2_1_3"/>
    <protectedRange sqref="F51:F52" name="Range2_2_12_1_3_1_2_1_1_1_1_1_2"/>
    <protectedRange sqref="B49:B50" name="Range2_12_5_1_1_1_2_1_1_1_1"/>
    <protectedRange sqref="B51" name="Range2_12_5_1_1_2_2_2_1_1_1"/>
    <protectedRange sqref="B43:B45" name="Range2_12_5_1_1_1_2_2_1_1"/>
    <protectedRange sqref="B46" name="Range2_12_5_1_1_1_3_1_1_1"/>
    <protectedRange sqref="T56:T58" name="Range2_12_5_1_1_2"/>
    <protectedRange sqref="S56:S58" name="Range2_12_2_1_1_1_2_1"/>
    <protectedRange sqref="T53:T55" name="Range2_12_5_1_1_6_1"/>
    <protectedRange sqref="S53:S55" name="Range2_12_5_1_1_5_3_1"/>
    <protectedRange sqref="Q53:R55" name="Range2_12_1_6_1_1_1_2_3_2_1_1_2"/>
    <protectedRange sqref="N53:P55" name="Range2_12_1_2_3_1_1_1_2_3_2_1_1_2"/>
    <protectedRange sqref="J53:M55" name="Range2_2_12_1_4_3_1_1_1_3_3_2_1_1_2"/>
    <protectedRange sqref="I53:I55" name="Range2_2_12_1_4_3_1_1_1_2_1_2_2_1_2"/>
    <protectedRange sqref="D53:E55 G53:H55" name="Range2_2_12_1_3_1_2_1_1_1_2_1_3_2_1_2"/>
    <protectedRange sqref="F53:F55" name="Range2_2_12_1_3_1_2_1_1_1_1_1_2_2_1_2"/>
    <protectedRange sqref="Q58:R58" name="Range2_12_1_4_1_1_1_1_1_1_1_1_1_2"/>
    <protectedRange sqref="N58:P58" name="Range2_12_1_2_1_1_1_1_1_1_1_1_1_1_2"/>
    <protectedRange sqref="J58:M58" name="Range2_2_12_1_4_1_1_1_1_1_1_1_1_1_1_2"/>
    <protectedRange sqref="Q56:R57" name="Range2_12_1_6_1_1_1_2_3_1_1_3_1_2"/>
    <protectedRange sqref="N56:P57" name="Range2_12_1_2_3_1_1_1_2_3_1_1_3_1_2"/>
    <protectedRange sqref="I58 J56:M57" name="Range2_2_12_1_4_3_1_1_1_3_3_1_1_3_1_2"/>
    <protectedRange sqref="D58:E58 G58:H58" name="Range2_2_12_1_3_1_2_1_1_1_3_1_1_1_1_1_2"/>
    <protectedRange sqref="B55 B53" name="Range2_12_5_1_1_2_2_1_3_1_1_1_1_2"/>
    <protectedRange sqref="I57" name="Range2_2_12_1_7_1_1_5_2_1_1_1_1_1_1_2"/>
    <protectedRange sqref="D57:E57 G57:H57 F58" name="Range2_2_12_1_3_3_1_1_1_2_1_1_1_1_1_1_2"/>
    <protectedRange sqref="I56" name="Range2_2_12_1_4_3_1_1_1_2_1_2_1_1_3_1_2"/>
    <protectedRange sqref="G56:H56 F56:F57" name="Range2_2_12_1_3_1_2_1_1_1_2_1_3_1_1_3_1_2"/>
    <protectedRange sqref="D56:E56" name="Range2_2_12_1_3_1_1_1_1_1_4_1_2_1_3_1_1_1_1_2"/>
    <protectedRange sqref="B54" name="Range2_12_5_1_1_2_1_1_1_1_1_1_1_2"/>
    <protectedRange sqref="B56" name="Range2_12_5_1_1_2_1_4_1_1_1_2_1_2"/>
    <protectedRange sqref="B57:B58" name="Range2_12_5_1_1_2_2_1_3_1_1_1_1_2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88" priority="9" operator="containsText" text="N/A">
      <formula>NOT(ISERROR(SEARCH("N/A",X11)))</formula>
    </cfRule>
    <cfRule type="cellIs" dxfId="187" priority="27" operator="equal">
      <formula>0</formula>
    </cfRule>
  </conditionalFormatting>
  <conditionalFormatting sqref="X11:AE34">
    <cfRule type="cellIs" dxfId="186" priority="26" operator="greaterThanOrEqual">
      <formula>1185</formula>
    </cfRule>
  </conditionalFormatting>
  <conditionalFormatting sqref="X11:AE34">
    <cfRule type="cellIs" dxfId="185" priority="25" operator="between">
      <formula>0.1</formula>
      <formula>1184</formula>
    </cfRule>
  </conditionalFormatting>
  <conditionalFormatting sqref="X8">
    <cfRule type="cellIs" dxfId="184" priority="24" operator="equal">
      <formula>0</formula>
    </cfRule>
  </conditionalFormatting>
  <conditionalFormatting sqref="X8">
    <cfRule type="cellIs" dxfId="183" priority="23" operator="greaterThan">
      <formula>1179</formula>
    </cfRule>
  </conditionalFormatting>
  <conditionalFormatting sqref="X8">
    <cfRule type="cellIs" dxfId="182" priority="22" operator="greaterThan">
      <formula>99</formula>
    </cfRule>
  </conditionalFormatting>
  <conditionalFormatting sqref="X8">
    <cfRule type="cellIs" dxfId="181" priority="21" operator="greaterThan">
      <formula>0.99</formula>
    </cfRule>
  </conditionalFormatting>
  <conditionalFormatting sqref="AB8">
    <cfRule type="cellIs" dxfId="180" priority="20" operator="equal">
      <formula>0</formula>
    </cfRule>
  </conditionalFormatting>
  <conditionalFormatting sqref="AB8">
    <cfRule type="cellIs" dxfId="179" priority="19" operator="greaterThan">
      <formula>1179</formula>
    </cfRule>
  </conditionalFormatting>
  <conditionalFormatting sqref="AB8">
    <cfRule type="cellIs" dxfId="178" priority="18" operator="greaterThan">
      <formula>99</formula>
    </cfRule>
  </conditionalFormatting>
  <conditionalFormatting sqref="AB8">
    <cfRule type="cellIs" dxfId="177" priority="17" operator="greaterThan">
      <formula>0.99</formula>
    </cfRule>
  </conditionalFormatting>
  <conditionalFormatting sqref="AQ11:AQ34 AJ11:AO23 AK24:AK32 AL24:AO34 AJ24:AJ34">
    <cfRule type="cellIs" dxfId="176" priority="16" operator="equal">
      <formula>0</formula>
    </cfRule>
  </conditionalFormatting>
  <conditionalFormatting sqref="AQ11:AQ34 AJ11:AO23 AK24:AK32 AL24:AO34 AJ24:AJ34">
    <cfRule type="cellIs" dxfId="175" priority="15" operator="greaterThan">
      <formula>1179</formula>
    </cfRule>
  </conditionalFormatting>
  <conditionalFormatting sqref="AQ11:AQ34 AJ11:AO23 AK24:AK32 AL24:AO34 AJ24:AJ34">
    <cfRule type="cellIs" dxfId="174" priority="14" operator="greaterThan">
      <formula>99</formula>
    </cfRule>
  </conditionalFormatting>
  <conditionalFormatting sqref="AQ11:AQ34 AJ11:AO23 AK24:AK32 AL24:AO34 AJ24:AJ34">
    <cfRule type="cellIs" dxfId="173" priority="13" operator="greaterThan">
      <formula>0.99</formula>
    </cfRule>
  </conditionalFormatting>
  <conditionalFormatting sqref="AI11:AI34">
    <cfRule type="cellIs" dxfId="172" priority="12" operator="greaterThan">
      <formula>$AI$8</formula>
    </cfRule>
  </conditionalFormatting>
  <conditionalFormatting sqref="AH11:AH34">
    <cfRule type="cellIs" dxfId="171" priority="10" operator="greaterThan">
      <formula>$AH$8</formula>
    </cfRule>
    <cfRule type="cellIs" dxfId="170" priority="11" operator="greaterThan">
      <formula>$AH$8</formula>
    </cfRule>
  </conditionalFormatting>
  <conditionalFormatting sqref="AP11:AP34">
    <cfRule type="cellIs" dxfId="169" priority="8" operator="equal">
      <formula>0</formula>
    </cfRule>
  </conditionalFormatting>
  <conditionalFormatting sqref="AP11:AP34">
    <cfRule type="cellIs" dxfId="168" priority="7" operator="greaterThan">
      <formula>1179</formula>
    </cfRule>
  </conditionalFormatting>
  <conditionalFormatting sqref="AP11:AP34">
    <cfRule type="cellIs" dxfId="167" priority="6" operator="greaterThan">
      <formula>99</formula>
    </cfRule>
  </conditionalFormatting>
  <conditionalFormatting sqref="AP11:AP34">
    <cfRule type="cellIs" dxfId="166" priority="5" operator="greaterThan">
      <formula>0.99</formula>
    </cfRule>
  </conditionalFormatting>
  <conditionalFormatting sqref="AK33:AK34">
    <cfRule type="cellIs" dxfId="165" priority="4" operator="equal">
      <formula>0</formula>
    </cfRule>
  </conditionalFormatting>
  <conditionalFormatting sqref="AK33:AK34">
    <cfRule type="cellIs" dxfId="164" priority="3" operator="greaterThan">
      <formula>1179</formula>
    </cfRule>
  </conditionalFormatting>
  <conditionalFormatting sqref="AK33:AK34">
    <cfRule type="cellIs" dxfId="163" priority="2" operator="greaterThan">
      <formula>99</formula>
    </cfRule>
  </conditionalFormatting>
  <conditionalFormatting sqref="AK33:AK34">
    <cfRule type="cellIs" dxfId="162" priority="1" operator="greaterThan">
      <formula>0.99</formula>
    </cfRule>
  </conditionalFormatting>
  <dataValidations count="4">
    <dataValidation type="list" allowBlank="1" showInputMessage="1" showErrorMessage="1" sqref="AP8:AQ8 N10 L10 D8 O8:T8" xr:uid="{00000000-0002-0000-1800-000000000000}">
      <formula1>#REF!</formula1>
    </dataValidation>
    <dataValidation type="list" allowBlank="1" showInputMessage="1" showErrorMessage="1" sqref="H11:H34" xr:uid="{00000000-0002-0000-1800-000001000000}">
      <formula1>$AV$10:$AV$19</formula1>
    </dataValidation>
    <dataValidation type="list" allowBlank="1" showInputMessage="1" showErrorMessage="1" sqref="AV31:AW31" xr:uid="{00000000-0002-0000-1800-000002000000}">
      <formula1>$AV$24:$AV$28</formula1>
    </dataValidation>
    <dataValidation type="list" allowBlank="1" showInputMessage="1" showErrorMessage="1" sqref="P3:P5" xr:uid="{00000000-0002-0000-1800-000003000000}">
      <formula1>$AY$10:$AY$40</formula1>
    </dataValidation>
  </dataValidations>
  <hyperlinks>
    <hyperlink ref="H9:H10" location="'1'!AH8" display="Plant Status" xr:uid="{00000000-0004-0000-18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2:AY125"/>
  <sheetViews>
    <sheetView showGridLines="0" topLeftCell="A36" zoomScaleNormal="100" workbookViewId="0">
      <selection activeCell="Q11" sqref="Q11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/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313" t="s">
        <v>11</v>
      </c>
      <c r="I7" s="314" t="s">
        <v>12</v>
      </c>
      <c r="J7" s="314" t="s">
        <v>13</v>
      </c>
      <c r="K7" s="314" t="s">
        <v>14</v>
      </c>
      <c r="L7" s="15"/>
      <c r="M7" s="15"/>
      <c r="N7" s="15"/>
      <c r="O7" s="313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314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314" t="s">
        <v>23</v>
      </c>
      <c r="AG7" s="314" t="s">
        <v>24</v>
      </c>
      <c r="AH7" s="314" t="s">
        <v>25</v>
      </c>
      <c r="AI7" s="314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314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41877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23368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314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315" t="s">
        <v>52</v>
      </c>
      <c r="V9" s="315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317" t="s">
        <v>56</v>
      </c>
      <c r="AG9" s="317" t="s">
        <v>57</v>
      </c>
      <c r="AH9" s="341" t="s">
        <v>58</v>
      </c>
      <c r="AI9" s="357" t="s">
        <v>59</v>
      </c>
      <c r="AJ9" s="315" t="s">
        <v>60</v>
      </c>
      <c r="AK9" s="315" t="s">
        <v>61</v>
      </c>
      <c r="AL9" s="315" t="s">
        <v>62</v>
      </c>
      <c r="AM9" s="315" t="s">
        <v>63</v>
      </c>
      <c r="AN9" s="315" t="s">
        <v>64</v>
      </c>
      <c r="AO9" s="315" t="s">
        <v>65</v>
      </c>
      <c r="AP9" s="315" t="s">
        <v>66</v>
      </c>
      <c r="AQ9" s="359" t="s">
        <v>67</v>
      </c>
      <c r="AR9" s="315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315" t="s">
        <v>73</v>
      </c>
      <c r="C10" s="315" t="s">
        <v>74</v>
      </c>
      <c r="D10" s="315" t="s">
        <v>75</v>
      </c>
      <c r="E10" s="315" t="s">
        <v>76</v>
      </c>
      <c r="F10" s="315" t="s">
        <v>75</v>
      </c>
      <c r="G10" s="315" t="s">
        <v>76</v>
      </c>
      <c r="H10" s="368"/>
      <c r="I10" s="315" t="s">
        <v>76</v>
      </c>
      <c r="J10" s="315" t="s">
        <v>76</v>
      </c>
      <c r="K10" s="315" t="s">
        <v>76</v>
      </c>
      <c r="L10" s="31" t="s">
        <v>30</v>
      </c>
      <c r="M10" s="369"/>
      <c r="N10" s="31" t="s">
        <v>30</v>
      </c>
      <c r="O10" s="360"/>
      <c r="P10" s="360"/>
      <c r="Q10" s="3">
        <v>4268224</v>
      </c>
      <c r="R10" s="350"/>
      <c r="S10" s="351"/>
      <c r="T10" s="352"/>
      <c r="U10" s="315" t="s">
        <v>76</v>
      </c>
      <c r="V10" s="315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30384490</v>
      </c>
      <c r="AH10" s="341"/>
      <c r="AI10" s="358"/>
      <c r="AJ10" s="315" t="s">
        <v>85</v>
      </c>
      <c r="AK10" s="315" t="s">
        <v>85</v>
      </c>
      <c r="AL10" s="315" t="s">
        <v>85</v>
      </c>
      <c r="AM10" s="315" t="s">
        <v>85</v>
      </c>
      <c r="AN10" s="315" t="s">
        <v>85</v>
      </c>
      <c r="AO10" s="315" t="s">
        <v>85</v>
      </c>
      <c r="AP10" s="2">
        <v>6679061</v>
      </c>
      <c r="AQ10" s="360"/>
      <c r="AR10" s="316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12</v>
      </c>
      <c r="E11" s="46">
        <f>D11/1.42</f>
        <v>8.4507042253521139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125</v>
      </c>
      <c r="P11" s="52">
        <v>98</v>
      </c>
      <c r="Q11" s="52">
        <v>4272189</v>
      </c>
      <c r="R11" s="53">
        <f>Q11-Q10</f>
        <v>3965</v>
      </c>
      <c r="S11" s="54">
        <f>R11*24/1000</f>
        <v>95.16</v>
      </c>
      <c r="T11" s="54">
        <f>R11/1000</f>
        <v>3.9649999999999999</v>
      </c>
      <c r="U11" s="55">
        <v>5.0999999999999996</v>
      </c>
      <c r="V11" s="55">
        <f>U11</f>
        <v>5.0999999999999996</v>
      </c>
      <c r="W11" s="174" t="s">
        <v>136</v>
      </c>
      <c r="X11" s="166">
        <v>0</v>
      </c>
      <c r="Y11" s="166">
        <v>0</v>
      </c>
      <c r="Z11" s="166">
        <v>1067</v>
      </c>
      <c r="AA11" s="166">
        <v>0</v>
      </c>
      <c r="AB11" s="166">
        <v>1079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30385090</v>
      </c>
      <c r="AH11" s="60">
        <f>IF(ISBLANK(AG11),"-",AG11-AG10)</f>
        <v>600</v>
      </c>
      <c r="AI11" s="61">
        <f>AH11/T11</f>
        <v>151.32408575031528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6680061</v>
      </c>
      <c r="AQ11" s="166">
        <f t="shared" ref="AQ11:AQ34" si="0">AP11-AP10</f>
        <v>1000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18</v>
      </c>
      <c r="E12" s="46">
        <f t="shared" ref="E12:E34" si="1">D12/1.42</f>
        <v>12.67605633802817</v>
      </c>
      <c r="F12" s="164">
        <v>66</v>
      </c>
      <c r="G12" s="46">
        <f t="shared" ref="G12:G34" si="2">F12/1.42</f>
        <v>46.478873239436624</v>
      </c>
      <c r="H12" s="48" t="s">
        <v>89</v>
      </c>
      <c r="I12" s="48">
        <f t="shared" ref="I12:I34" si="3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120</v>
      </c>
      <c r="P12" s="52">
        <v>90</v>
      </c>
      <c r="Q12" s="52">
        <v>4275954</v>
      </c>
      <c r="R12" s="53">
        <f t="shared" ref="R12:R34" si="4">Q12-Q11</f>
        <v>3765</v>
      </c>
      <c r="S12" s="54">
        <f t="shared" ref="S12:S34" si="5">R12*24/1000</f>
        <v>90.36</v>
      </c>
      <c r="T12" s="54">
        <f t="shared" ref="T12:T34" si="6">R12/1000</f>
        <v>3.7650000000000001</v>
      </c>
      <c r="U12" s="55">
        <v>6.3</v>
      </c>
      <c r="V12" s="55">
        <f t="shared" ref="V12:V34" si="7">U12</f>
        <v>6.3</v>
      </c>
      <c r="W12" s="174" t="s">
        <v>136</v>
      </c>
      <c r="X12" s="166">
        <v>0</v>
      </c>
      <c r="Y12" s="166">
        <v>0</v>
      </c>
      <c r="Z12" s="166">
        <v>1014</v>
      </c>
      <c r="AA12" s="166">
        <v>0</v>
      </c>
      <c r="AB12" s="166">
        <v>1008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30385714</v>
      </c>
      <c r="AH12" s="60">
        <f t="shared" ref="AH12:AH34" si="8">IF(ISBLANK(AG12),"-",AG12-AG11)</f>
        <v>624</v>
      </c>
      <c r="AI12" s="61">
        <f t="shared" ref="AI12:AI34" si="9">AH12/T12</f>
        <v>165.73705179282868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6681249</v>
      </c>
      <c r="AQ12" s="166">
        <f t="shared" si="0"/>
        <v>1188</v>
      </c>
      <c r="AR12" s="65">
        <v>0.97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20</v>
      </c>
      <c r="E13" s="46">
        <f t="shared" si="1"/>
        <v>14.084507042253522</v>
      </c>
      <c r="F13" s="164">
        <v>66</v>
      </c>
      <c r="G13" s="46">
        <f t="shared" si="2"/>
        <v>46.478873239436624</v>
      </c>
      <c r="H13" s="48" t="s">
        <v>89</v>
      </c>
      <c r="I13" s="48">
        <f t="shared" si="3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119</v>
      </c>
      <c r="P13" s="52">
        <v>89</v>
      </c>
      <c r="Q13" s="52">
        <v>4279606</v>
      </c>
      <c r="R13" s="53">
        <f t="shared" si="4"/>
        <v>3652</v>
      </c>
      <c r="S13" s="54">
        <f t="shared" si="5"/>
        <v>87.647999999999996</v>
      </c>
      <c r="T13" s="54">
        <f t="shared" si="6"/>
        <v>3.6520000000000001</v>
      </c>
      <c r="U13" s="55">
        <v>7.6</v>
      </c>
      <c r="V13" s="55">
        <f t="shared" si="7"/>
        <v>7.6</v>
      </c>
      <c r="W13" s="174" t="s">
        <v>136</v>
      </c>
      <c r="X13" s="166">
        <v>0</v>
      </c>
      <c r="Y13" s="166">
        <v>0</v>
      </c>
      <c r="Z13" s="166">
        <v>1000</v>
      </c>
      <c r="AA13" s="166">
        <v>0</v>
      </c>
      <c r="AB13" s="166">
        <v>996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30386254</v>
      </c>
      <c r="AH13" s="60">
        <f t="shared" si="8"/>
        <v>540</v>
      </c>
      <c r="AI13" s="61">
        <f t="shared" si="9"/>
        <v>147.86418400876232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6682524</v>
      </c>
      <c r="AQ13" s="166">
        <f t="shared" si="0"/>
        <v>1275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22</v>
      </c>
      <c r="E14" s="46">
        <f t="shared" si="1"/>
        <v>15.492957746478874</v>
      </c>
      <c r="F14" s="164">
        <v>66</v>
      </c>
      <c r="G14" s="46">
        <f t="shared" si="2"/>
        <v>46.478873239436624</v>
      </c>
      <c r="H14" s="48" t="s">
        <v>89</v>
      </c>
      <c r="I14" s="48">
        <f t="shared" si="3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117</v>
      </c>
      <c r="P14" s="52">
        <v>88</v>
      </c>
      <c r="Q14" s="52">
        <v>4283421</v>
      </c>
      <c r="R14" s="53">
        <f t="shared" si="4"/>
        <v>3815</v>
      </c>
      <c r="S14" s="54">
        <f t="shared" si="5"/>
        <v>91.56</v>
      </c>
      <c r="T14" s="54">
        <f t="shared" si="6"/>
        <v>3.8149999999999999</v>
      </c>
      <c r="U14" s="55">
        <v>8.9</v>
      </c>
      <c r="V14" s="55">
        <f t="shared" si="7"/>
        <v>8.9</v>
      </c>
      <c r="W14" s="174" t="s">
        <v>136</v>
      </c>
      <c r="X14" s="166">
        <v>0</v>
      </c>
      <c r="Y14" s="166">
        <v>0</v>
      </c>
      <c r="Z14" s="166">
        <v>978</v>
      </c>
      <c r="AA14" s="166">
        <v>0</v>
      </c>
      <c r="AB14" s="166">
        <v>977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30386804</v>
      </c>
      <c r="AH14" s="60">
        <f t="shared" si="8"/>
        <v>550</v>
      </c>
      <c r="AI14" s="61">
        <f t="shared" si="9"/>
        <v>144.16775884665793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6683599</v>
      </c>
      <c r="AQ14" s="166">
        <f t="shared" si="0"/>
        <v>1075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26</v>
      </c>
      <c r="E15" s="46">
        <f t="shared" si="1"/>
        <v>18.30985915492958</v>
      </c>
      <c r="F15" s="164">
        <v>66</v>
      </c>
      <c r="G15" s="46">
        <f t="shared" si="2"/>
        <v>46.478873239436624</v>
      </c>
      <c r="H15" s="48" t="s">
        <v>89</v>
      </c>
      <c r="I15" s="48">
        <f t="shared" si="3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101</v>
      </c>
      <c r="P15" s="52">
        <v>99</v>
      </c>
      <c r="Q15" s="52">
        <v>4287270</v>
      </c>
      <c r="R15" s="53">
        <f t="shared" si="4"/>
        <v>3849</v>
      </c>
      <c r="S15" s="54">
        <f t="shared" si="5"/>
        <v>92.376000000000005</v>
      </c>
      <c r="T15" s="54">
        <f t="shared" si="6"/>
        <v>3.8490000000000002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166">
        <v>971</v>
      </c>
      <c r="AA15" s="166">
        <v>0</v>
      </c>
      <c r="AB15" s="166">
        <v>999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30387428</v>
      </c>
      <c r="AH15" s="60">
        <f t="shared" si="8"/>
        <v>624</v>
      </c>
      <c r="AI15" s="61">
        <f t="shared" si="9"/>
        <v>162.12003117692907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6684145</v>
      </c>
      <c r="AQ15" s="166">
        <f t="shared" si="0"/>
        <v>546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18</v>
      </c>
      <c r="E16" s="46">
        <f t="shared" si="1"/>
        <v>12.67605633802817</v>
      </c>
      <c r="F16" s="67">
        <v>68</v>
      </c>
      <c r="G16" s="46">
        <f t="shared" si="2"/>
        <v>47.887323943661976</v>
      </c>
      <c r="H16" s="48" t="s">
        <v>89</v>
      </c>
      <c r="I16" s="48">
        <f t="shared" si="3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126</v>
      </c>
      <c r="P16" s="52">
        <v>114</v>
      </c>
      <c r="Q16" s="52">
        <v>4291956</v>
      </c>
      <c r="R16" s="53">
        <f t="shared" si="4"/>
        <v>4686</v>
      </c>
      <c r="S16" s="54">
        <f t="shared" si="5"/>
        <v>112.464</v>
      </c>
      <c r="T16" s="54">
        <f t="shared" si="6"/>
        <v>4.6859999999999999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1116</v>
      </c>
      <c r="AA16" s="166">
        <v>0</v>
      </c>
      <c r="AB16" s="166">
        <v>1110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30388106</v>
      </c>
      <c r="AH16" s="60">
        <f t="shared" si="8"/>
        <v>678</v>
      </c>
      <c r="AI16" s="61">
        <f t="shared" si="9"/>
        <v>144.68629961587709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6684145</v>
      </c>
      <c r="AQ16" s="166">
        <f t="shared" si="0"/>
        <v>0</v>
      </c>
      <c r="AR16" s="65">
        <v>1.06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15</v>
      </c>
      <c r="E17" s="46">
        <f t="shared" si="1"/>
        <v>10.563380281690142</v>
      </c>
      <c r="F17" s="67">
        <v>83</v>
      </c>
      <c r="G17" s="46">
        <f t="shared" si="2"/>
        <v>58.450704225352112</v>
      </c>
      <c r="H17" s="48" t="s">
        <v>89</v>
      </c>
      <c r="I17" s="48">
        <f t="shared" si="3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141</v>
      </c>
      <c r="P17" s="52">
        <v>145</v>
      </c>
      <c r="Q17" s="52">
        <v>4297560</v>
      </c>
      <c r="R17" s="53">
        <f t="shared" si="4"/>
        <v>5604</v>
      </c>
      <c r="S17" s="54">
        <f t="shared" si="5"/>
        <v>134.49600000000001</v>
      </c>
      <c r="T17" s="54">
        <f t="shared" si="6"/>
        <v>5.6040000000000001</v>
      </c>
      <c r="U17" s="55">
        <v>9.5</v>
      </c>
      <c r="V17" s="55">
        <f t="shared" si="7"/>
        <v>9.5</v>
      </c>
      <c r="W17" s="174" t="s">
        <v>172</v>
      </c>
      <c r="X17" s="166">
        <v>0</v>
      </c>
      <c r="Y17" s="166">
        <v>0</v>
      </c>
      <c r="Z17" s="166">
        <v>1132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30389170</v>
      </c>
      <c r="AH17" s="60">
        <f t="shared" si="8"/>
        <v>1064</v>
      </c>
      <c r="AI17" s="61">
        <f t="shared" si="9"/>
        <v>189.86438258386866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6684145</v>
      </c>
      <c r="AQ17" s="166">
        <f t="shared" si="0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20</v>
      </c>
      <c r="E18" s="46">
        <f t="shared" si="1"/>
        <v>14.084507042253522</v>
      </c>
      <c r="F18" s="67">
        <v>83</v>
      </c>
      <c r="G18" s="46">
        <f t="shared" si="2"/>
        <v>58.450704225352112</v>
      </c>
      <c r="H18" s="48" t="s">
        <v>89</v>
      </c>
      <c r="I18" s="48">
        <f t="shared" si="3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145</v>
      </c>
      <c r="P18" s="52">
        <v>147</v>
      </c>
      <c r="Q18" s="52">
        <v>4303402</v>
      </c>
      <c r="R18" s="53">
        <f t="shared" si="4"/>
        <v>5842</v>
      </c>
      <c r="S18" s="54">
        <f t="shared" si="5"/>
        <v>140.208</v>
      </c>
      <c r="T18" s="54">
        <f t="shared" si="6"/>
        <v>5.8419999999999996</v>
      </c>
      <c r="U18" s="55">
        <v>9.5</v>
      </c>
      <c r="V18" s="55">
        <f t="shared" si="7"/>
        <v>9.5</v>
      </c>
      <c r="W18" s="174" t="s">
        <v>172</v>
      </c>
      <c r="X18" s="166">
        <v>0</v>
      </c>
      <c r="Y18" s="166">
        <v>0</v>
      </c>
      <c r="Z18" s="166">
        <v>1045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30390346</v>
      </c>
      <c r="AH18" s="60">
        <f t="shared" si="8"/>
        <v>1176</v>
      </c>
      <c r="AI18" s="61">
        <f t="shared" si="9"/>
        <v>201.30092434097912</v>
      </c>
      <c r="AJ18" s="62">
        <v>0</v>
      </c>
      <c r="AK18" s="62">
        <v>0</v>
      </c>
      <c r="AL18" s="62">
        <v>1</v>
      </c>
      <c r="AM18" s="62">
        <v>1</v>
      </c>
      <c r="AN18" s="62">
        <v>1</v>
      </c>
      <c r="AO18" s="62">
        <v>0</v>
      </c>
      <c r="AP18" s="166">
        <v>6684145</v>
      </c>
      <c r="AQ18" s="166">
        <f t="shared" si="0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17</v>
      </c>
      <c r="E19" s="46">
        <f t="shared" si="1"/>
        <v>11.971830985915494</v>
      </c>
      <c r="F19" s="67">
        <v>83</v>
      </c>
      <c r="G19" s="46">
        <f t="shared" si="2"/>
        <v>58.450704225352112</v>
      </c>
      <c r="H19" s="48" t="s">
        <v>89</v>
      </c>
      <c r="I19" s="48">
        <f t="shared" si="3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147</v>
      </c>
      <c r="P19" s="52">
        <v>148</v>
      </c>
      <c r="Q19" s="52">
        <v>4309392</v>
      </c>
      <c r="R19" s="53">
        <f t="shared" si="4"/>
        <v>5990</v>
      </c>
      <c r="S19" s="54">
        <f t="shared" si="5"/>
        <v>143.76</v>
      </c>
      <c r="T19" s="54">
        <f t="shared" si="6"/>
        <v>5.99</v>
      </c>
      <c r="U19" s="55">
        <v>9.5</v>
      </c>
      <c r="V19" s="55">
        <f t="shared" si="7"/>
        <v>9.5</v>
      </c>
      <c r="W19" s="174" t="s">
        <v>172</v>
      </c>
      <c r="X19" s="166">
        <v>0</v>
      </c>
      <c r="Y19" s="166">
        <v>0</v>
      </c>
      <c r="Z19" s="166">
        <v>1086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30391532</v>
      </c>
      <c r="AH19" s="60">
        <f t="shared" si="8"/>
        <v>1186</v>
      </c>
      <c r="AI19" s="61">
        <f t="shared" si="9"/>
        <v>197.99666110183639</v>
      </c>
      <c r="AJ19" s="62">
        <v>0</v>
      </c>
      <c r="AK19" s="62">
        <v>0</v>
      </c>
      <c r="AL19" s="62">
        <v>1</v>
      </c>
      <c r="AM19" s="62">
        <v>1</v>
      </c>
      <c r="AN19" s="62">
        <v>1</v>
      </c>
      <c r="AO19" s="62">
        <v>0</v>
      </c>
      <c r="AP19" s="166">
        <v>6684145</v>
      </c>
      <c r="AQ19" s="166">
        <f t="shared" si="0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13</v>
      </c>
      <c r="E20" s="46">
        <f t="shared" si="1"/>
        <v>9.1549295774647899</v>
      </c>
      <c r="F20" s="67">
        <v>83</v>
      </c>
      <c r="G20" s="46">
        <f t="shared" si="2"/>
        <v>58.450704225352112</v>
      </c>
      <c r="H20" s="48" t="s">
        <v>89</v>
      </c>
      <c r="I20" s="48">
        <f t="shared" si="3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146</v>
      </c>
      <c r="P20" s="52">
        <v>147</v>
      </c>
      <c r="Q20" s="52">
        <v>4315425</v>
      </c>
      <c r="R20" s="53">
        <f t="shared" si="4"/>
        <v>6033</v>
      </c>
      <c r="S20" s="54">
        <f t="shared" si="5"/>
        <v>144.792</v>
      </c>
      <c r="T20" s="54">
        <f t="shared" si="6"/>
        <v>6.0330000000000004</v>
      </c>
      <c r="U20" s="55">
        <v>9.5</v>
      </c>
      <c r="V20" s="55">
        <f t="shared" si="7"/>
        <v>9.5</v>
      </c>
      <c r="W20" s="174" t="s">
        <v>172</v>
      </c>
      <c r="X20" s="166">
        <v>0</v>
      </c>
      <c r="Y20" s="166">
        <v>0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30392784</v>
      </c>
      <c r="AH20" s="60">
        <f t="shared" si="8"/>
        <v>1252</v>
      </c>
      <c r="AI20" s="61">
        <f t="shared" si="9"/>
        <v>207.52527763964858</v>
      </c>
      <c r="AJ20" s="62">
        <v>0</v>
      </c>
      <c r="AK20" s="62">
        <v>0</v>
      </c>
      <c r="AL20" s="62">
        <v>1</v>
      </c>
      <c r="AM20" s="62">
        <v>1</v>
      </c>
      <c r="AN20" s="62">
        <v>1</v>
      </c>
      <c r="AO20" s="62">
        <v>0</v>
      </c>
      <c r="AP20" s="166">
        <v>6684145</v>
      </c>
      <c r="AQ20" s="166">
        <f t="shared" si="0"/>
        <v>0</v>
      </c>
      <c r="AR20" s="65">
        <v>0.94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14</v>
      </c>
      <c r="E21" s="46">
        <f t="shared" si="1"/>
        <v>9.8591549295774659</v>
      </c>
      <c r="F21" s="67">
        <v>83</v>
      </c>
      <c r="G21" s="46">
        <f t="shared" si="2"/>
        <v>58.450704225352112</v>
      </c>
      <c r="H21" s="48" t="s">
        <v>89</v>
      </c>
      <c r="I21" s="48">
        <f t="shared" si="3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142</v>
      </c>
      <c r="P21" s="52">
        <v>146</v>
      </c>
      <c r="Q21" s="52">
        <v>4321408</v>
      </c>
      <c r="R21" s="53">
        <f>Q21-Q20</f>
        <v>5983</v>
      </c>
      <c r="S21" s="54">
        <f t="shared" si="5"/>
        <v>143.59200000000001</v>
      </c>
      <c r="T21" s="54">
        <f t="shared" si="6"/>
        <v>5.9829999999999997</v>
      </c>
      <c r="U21" s="55">
        <v>9.4</v>
      </c>
      <c r="V21" s="55">
        <f t="shared" si="7"/>
        <v>9.4</v>
      </c>
      <c r="W21" s="174" t="s">
        <v>146</v>
      </c>
      <c r="X21" s="166">
        <v>0</v>
      </c>
      <c r="Y21" s="166">
        <v>998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30394108</v>
      </c>
      <c r="AH21" s="60">
        <f t="shared" si="8"/>
        <v>1324</v>
      </c>
      <c r="AI21" s="61">
        <f t="shared" si="9"/>
        <v>221.29366538525824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6684145</v>
      </c>
      <c r="AQ21" s="166">
        <f t="shared" si="0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13</v>
      </c>
      <c r="E22" s="46">
        <f t="shared" si="1"/>
        <v>9.1549295774647899</v>
      </c>
      <c r="F22" s="67">
        <v>83</v>
      </c>
      <c r="G22" s="46">
        <f t="shared" si="2"/>
        <v>58.450704225352112</v>
      </c>
      <c r="H22" s="48" t="s">
        <v>89</v>
      </c>
      <c r="I22" s="48">
        <f t="shared" si="3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140</v>
      </c>
      <c r="P22" s="52">
        <v>145</v>
      </c>
      <c r="Q22" s="52">
        <v>4327318</v>
      </c>
      <c r="R22" s="53">
        <f t="shared" si="4"/>
        <v>5910</v>
      </c>
      <c r="S22" s="54">
        <f t="shared" si="5"/>
        <v>141.84</v>
      </c>
      <c r="T22" s="54">
        <f t="shared" si="6"/>
        <v>5.91</v>
      </c>
      <c r="U22" s="55">
        <v>9.3000000000000007</v>
      </c>
      <c r="V22" s="55">
        <f t="shared" si="7"/>
        <v>9.3000000000000007</v>
      </c>
      <c r="W22" s="174" t="s">
        <v>146</v>
      </c>
      <c r="X22" s="166">
        <v>0</v>
      </c>
      <c r="Y22" s="166">
        <v>987</v>
      </c>
      <c r="Z22" s="166">
        <v>1164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30395428</v>
      </c>
      <c r="AH22" s="60">
        <f t="shared" si="8"/>
        <v>1320</v>
      </c>
      <c r="AI22" s="61">
        <f t="shared" si="9"/>
        <v>223.35025380710658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6684145</v>
      </c>
      <c r="AQ22" s="166">
        <f t="shared" si="0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15</v>
      </c>
      <c r="E23" s="46">
        <f t="shared" si="1"/>
        <v>10.563380281690142</v>
      </c>
      <c r="F23" s="164">
        <v>81</v>
      </c>
      <c r="G23" s="46">
        <f t="shared" si="2"/>
        <v>57.04225352112676</v>
      </c>
      <c r="H23" s="48" t="s">
        <v>89</v>
      </c>
      <c r="I23" s="48">
        <f t="shared" si="3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138</v>
      </c>
      <c r="P23" s="52">
        <v>140</v>
      </c>
      <c r="Q23" s="52">
        <v>4333029</v>
      </c>
      <c r="R23" s="53">
        <f t="shared" si="4"/>
        <v>5711</v>
      </c>
      <c r="S23" s="54">
        <f t="shared" si="5"/>
        <v>137.06399999999999</v>
      </c>
      <c r="T23" s="54">
        <f t="shared" si="6"/>
        <v>5.7110000000000003</v>
      </c>
      <c r="U23" s="55">
        <v>9.3000000000000007</v>
      </c>
      <c r="V23" s="55">
        <f t="shared" si="7"/>
        <v>9.3000000000000007</v>
      </c>
      <c r="W23" s="174" t="s">
        <v>172</v>
      </c>
      <c r="X23" s="166">
        <v>0</v>
      </c>
      <c r="Y23" s="166">
        <v>0</v>
      </c>
      <c r="Z23" s="166">
        <v>1099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30396628</v>
      </c>
      <c r="AH23" s="60">
        <f t="shared" si="8"/>
        <v>1200</v>
      </c>
      <c r="AI23" s="61">
        <f t="shared" si="9"/>
        <v>210.12081947119592</v>
      </c>
      <c r="AJ23" s="62">
        <v>0</v>
      </c>
      <c r="AK23" s="62">
        <v>0</v>
      </c>
      <c r="AL23" s="62">
        <v>1</v>
      </c>
      <c r="AM23" s="62">
        <v>1</v>
      </c>
      <c r="AN23" s="62">
        <v>1</v>
      </c>
      <c r="AO23" s="62">
        <v>0</v>
      </c>
      <c r="AP23" s="166">
        <v>6684145</v>
      </c>
      <c r="AQ23" s="166">
        <f t="shared" si="0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17</v>
      </c>
      <c r="E24" s="46">
        <f t="shared" si="1"/>
        <v>11.971830985915494</v>
      </c>
      <c r="F24" s="164">
        <v>81</v>
      </c>
      <c r="G24" s="46">
        <f t="shared" si="2"/>
        <v>57.04225352112676</v>
      </c>
      <c r="H24" s="48" t="s">
        <v>89</v>
      </c>
      <c r="I24" s="48">
        <f t="shared" si="3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137</v>
      </c>
      <c r="P24" s="52">
        <v>143</v>
      </c>
      <c r="Q24" s="52">
        <v>4338431</v>
      </c>
      <c r="R24" s="53">
        <f t="shared" si="4"/>
        <v>5402</v>
      </c>
      <c r="S24" s="54">
        <f t="shared" si="5"/>
        <v>129.648</v>
      </c>
      <c r="T24" s="54">
        <f t="shared" si="6"/>
        <v>5.4020000000000001</v>
      </c>
      <c r="U24" s="55">
        <v>9.3000000000000007</v>
      </c>
      <c r="V24" s="55">
        <f t="shared" si="7"/>
        <v>9.3000000000000007</v>
      </c>
      <c r="W24" s="174" t="s">
        <v>172</v>
      </c>
      <c r="X24" s="166">
        <v>0</v>
      </c>
      <c r="Y24" s="166">
        <v>0</v>
      </c>
      <c r="Z24" s="166">
        <v>1035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30397779</v>
      </c>
      <c r="AH24" s="60">
        <f t="shared" si="8"/>
        <v>1151</v>
      </c>
      <c r="AI24" s="61">
        <f t="shared" si="9"/>
        <v>213.06923361717881</v>
      </c>
      <c r="AJ24" s="62">
        <v>0</v>
      </c>
      <c r="AK24" s="62">
        <v>0</v>
      </c>
      <c r="AL24" s="62">
        <v>1</v>
      </c>
      <c r="AM24" s="62">
        <v>1</v>
      </c>
      <c r="AN24" s="62">
        <v>1</v>
      </c>
      <c r="AO24" s="62">
        <v>0</v>
      </c>
      <c r="AP24" s="166">
        <v>6684145</v>
      </c>
      <c r="AQ24" s="166">
        <f t="shared" si="0"/>
        <v>0</v>
      </c>
      <c r="AR24" s="65">
        <v>1.04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18</v>
      </c>
      <c r="E25" s="46">
        <f t="shared" si="1"/>
        <v>12.67605633802817</v>
      </c>
      <c r="F25" s="164">
        <v>81</v>
      </c>
      <c r="G25" s="46">
        <f t="shared" si="2"/>
        <v>57.04225352112676</v>
      </c>
      <c r="H25" s="48" t="s">
        <v>89</v>
      </c>
      <c r="I25" s="48">
        <f t="shared" si="3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131</v>
      </c>
      <c r="P25" s="52">
        <v>128</v>
      </c>
      <c r="Q25" s="52">
        <v>4343717</v>
      </c>
      <c r="R25" s="53">
        <f t="shared" si="4"/>
        <v>5286</v>
      </c>
      <c r="S25" s="54">
        <f t="shared" si="5"/>
        <v>126.864</v>
      </c>
      <c r="T25" s="54">
        <f t="shared" si="6"/>
        <v>5.2859999999999996</v>
      </c>
      <c r="U25" s="55">
        <v>9.3000000000000007</v>
      </c>
      <c r="V25" s="55">
        <f t="shared" si="7"/>
        <v>9.3000000000000007</v>
      </c>
      <c r="W25" s="174" t="s">
        <v>172</v>
      </c>
      <c r="X25" s="166">
        <v>0</v>
      </c>
      <c r="Y25" s="166">
        <v>0</v>
      </c>
      <c r="Z25" s="166">
        <v>1001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30398907</v>
      </c>
      <c r="AH25" s="60">
        <f t="shared" si="8"/>
        <v>1128</v>
      </c>
      <c r="AI25" s="61">
        <f t="shared" si="9"/>
        <v>213.39387060158913</v>
      </c>
      <c r="AJ25" s="62">
        <v>0</v>
      </c>
      <c r="AK25" s="62">
        <v>0</v>
      </c>
      <c r="AL25" s="62">
        <v>1</v>
      </c>
      <c r="AM25" s="62">
        <v>1</v>
      </c>
      <c r="AN25" s="62">
        <v>1</v>
      </c>
      <c r="AO25" s="62">
        <v>0</v>
      </c>
      <c r="AP25" s="166">
        <v>6684145</v>
      </c>
      <c r="AQ25" s="166">
        <f t="shared" si="0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16</v>
      </c>
      <c r="E26" s="46">
        <f t="shared" si="1"/>
        <v>11.267605633802818</v>
      </c>
      <c r="F26" s="164">
        <v>81</v>
      </c>
      <c r="G26" s="46">
        <f t="shared" si="2"/>
        <v>57.04225352112676</v>
      </c>
      <c r="H26" s="48" t="s">
        <v>89</v>
      </c>
      <c r="I26" s="48">
        <f t="shared" si="3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132</v>
      </c>
      <c r="P26" s="52">
        <v>131</v>
      </c>
      <c r="Q26" s="52">
        <v>4349195</v>
      </c>
      <c r="R26" s="53">
        <f t="shared" si="4"/>
        <v>5478</v>
      </c>
      <c r="S26" s="54">
        <f t="shared" si="5"/>
        <v>131.47200000000001</v>
      </c>
      <c r="T26" s="54">
        <f t="shared" si="6"/>
        <v>5.4779999999999998</v>
      </c>
      <c r="U26" s="55">
        <v>9.3000000000000007</v>
      </c>
      <c r="V26" s="55">
        <f t="shared" si="7"/>
        <v>9.3000000000000007</v>
      </c>
      <c r="W26" s="174" t="s">
        <v>172</v>
      </c>
      <c r="X26" s="166">
        <v>0</v>
      </c>
      <c r="Y26" s="166">
        <v>0</v>
      </c>
      <c r="Z26" s="166">
        <v>1074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30400062</v>
      </c>
      <c r="AH26" s="60">
        <f t="shared" si="8"/>
        <v>1155</v>
      </c>
      <c r="AI26" s="61">
        <f t="shared" si="9"/>
        <v>210.84337349397592</v>
      </c>
      <c r="AJ26" s="62">
        <v>0</v>
      </c>
      <c r="AK26" s="62">
        <v>0</v>
      </c>
      <c r="AL26" s="62">
        <v>1</v>
      </c>
      <c r="AM26" s="62">
        <v>1</v>
      </c>
      <c r="AN26" s="62">
        <v>1</v>
      </c>
      <c r="AO26" s="62">
        <v>0</v>
      </c>
      <c r="AP26" s="166">
        <v>6684145</v>
      </c>
      <c r="AQ26" s="166">
        <f t="shared" si="0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16</v>
      </c>
      <c r="E27" s="46">
        <f t="shared" si="1"/>
        <v>11.267605633802818</v>
      </c>
      <c r="F27" s="164">
        <v>81</v>
      </c>
      <c r="G27" s="46">
        <f t="shared" si="2"/>
        <v>57.04225352112676</v>
      </c>
      <c r="H27" s="48" t="s">
        <v>89</v>
      </c>
      <c r="I27" s="48">
        <f t="shared" si="3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121</v>
      </c>
      <c r="P27" s="52">
        <v>132</v>
      </c>
      <c r="Q27" s="52">
        <v>4354735</v>
      </c>
      <c r="R27" s="53">
        <f t="shared" si="4"/>
        <v>5540</v>
      </c>
      <c r="S27" s="54">
        <f t="shared" si="5"/>
        <v>132.96</v>
      </c>
      <c r="T27" s="54">
        <f t="shared" si="6"/>
        <v>5.54</v>
      </c>
      <c r="U27" s="55">
        <v>8.3000000000000007</v>
      </c>
      <c r="V27" s="55">
        <f t="shared" si="7"/>
        <v>8.3000000000000007</v>
      </c>
      <c r="W27" s="174" t="s">
        <v>145</v>
      </c>
      <c r="X27" s="166">
        <v>0</v>
      </c>
      <c r="Y27" s="166">
        <v>1189</v>
      </c>
      <c r="Z27" s="166">
        <v>1196</v>
      </c>
      <c r="AA27" s="166">
        <v>0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30401200</v>
      </c>
      <c r="AH27" s="60">
        <f t="shared" si="8"/>
        <v>1138</v>
      </c>
      <c r="AI27" s="61">
        <f t="shared" si="9"/>
        <v>205.41516245487364</v>
      </c>
      <c r="AJ27" s="62">
        <v>0</v>
      </c>
      <c r="AK27" s="62">
        <v>1</v>
      </c>
      <c r="AL27" s="62">
        <v>1</v>
      </c>
      <c r="AM27" s="62">
        <v>0</v>
      </c>
      <c r="AN27" s="62">
        <v>1</v>
      </c>
      <c r="AO27" s="62">
        <v>0</v>
      </c>
      <c r="AP27" s="166">
        <v>6684145</v>
      </c>
      <c r="AQ27" s="166">
        <f t="shared" si="0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14</v>
      </c>
      <c r="E28" s="46">
        <f t="shared" si="1"/>
        <v>9.8591549295774659</v>
      </c>
      <c r="F28" s="164">
        <v>78</v>
      </c>
      <c r="G28" s="46">
        <f t="shared" si="2"/>
        <v>54.929577464788736</v>
      </c>
      <c r="H28" s="48" t="s">
        <v>89</v>
      </c>
      <c r="I28" s="48">
        <f t="shared" si="3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116</v>
      </c>
      <c r="P28" s="52">
        <v>133</v>
      </c>
      <c r="Q28" s="52">
        <v>4360263</v>
      </c>
      <c r="R28" s="53">
        <f t="shared" si="4"/>
        <v>5528</v>
      </c>
      <c r="S28" s="54">
        <f t="shared" si="5"/>
        <v>132.672</v>
      </c>
      <c r="T28" s="54">
        <f t="shared" si="6"/>
        <v>5.5279999999999996</v>
      </c>
      <c r="U28" s="55">
        <v>7.4</v>
      </c>
      <c r="V28" s="55">
        <f t="shared" si="7"/>
        <v>7.4</v>
      </c>
      <c r="W28" s="174" t="s">
        <v>145</v>
      </c>
      <c r="X28" s="166">
        <v>0</v>
      </c>
      <c r="Y28" s="166">
        <v>1128</v>
      </c>
      <c r="Z28" s="166">
        <v>1196</v>
      </c>
      <c r="AA28" s="166">
        <v>0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30402292</v>
      </c>
      <c r="AH28" s="60">
        <f t="shared" si="8"/>
        <v>1092</v>
      </c>
      <c r="AI28" s="61">
        <f t="shared" si="9"/>
        <v>197.5397973950796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6684145</v>
      </c>
      <c r="AQ28" s="166">
        <f t="shared" si="0"/>
        <v>0</v>
      </c>
      <c r="AR28" s="65">
        <v>0.98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16</v>
      </c>
      <c r="E29" s="46">
        <f t="shared" si="1"/>
        <v>11.267605633802818</v>
      </c>
      <c r="F29" s="164">
        <v>78</v>
      </c>
      <c r="G29" s="46">
        <f t="shared" si="2"/>
        <v>54.929577464788736</v>
      </c>
      <c r="H29" s="48" t="s">
        <v>89</v>
      </c>
      <c r="I29" s="48">
        <f t="shared" si="3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114</v>
      </c>
      <c r="P29" s="52">
        <v>131</v>
      </c>
      <c r="Q29" s="52">
        <v>4365813</v>
      </c>
      <c r="R29" s="53">
        <f t="shared" si="4"/>
        <v>5550</v>
      </c>
      <c r="S29" s="54">
        <f t="shared" si="5"/>
        <v>133.19999999999999</v>
      </c>
      <c r="T29" s="54">
        <f t="shared" si="6"/>
        <v>5.55</v>
      </c>
      <c r="U29" s="55">
        <v>6.5</v>
      </c>
      <c r="V29" s="55">
        <f t="shared" si="7"/>
        <v>6.5</v>
      </c>
      <c r="W29" s="174" t="s">
        <v>145</v>
      </c>
      <c r="X29" s="166">
        <v>0</v>
      </c>
      <c r="Y29" s="166">
        <v>1112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30403390</v>
      </c>
      <c r="AH29" s="60">
        <f t="shared" si="8"/>
        <v>1098</v>
      </c>
      <c r="AI29" s="61">
        <f t="shared" si="9"/>
        <v>197.83783783783784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6684145</v>
      </c>
      <c r="AQ29" s="166">
        <f t="shared" si="0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14</v>
      </c>
      <c r="E30" s="46">
        <f t="shared" si="1"/>
        <v>9.8591549295774659</v>
      </c>
      <c r="F30" s="164">
        <v>76</v>
      </c>
      <c r="G30" s="46">
        <f t="shared" si="2"/>
        <v>53.521126760563384</v>
      </c>
      <c r="H30" s="48" t="s">
        <v>89</v>
      </c>
      <c r="I30" s="48">
        <f t="shared" si="3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117</v>
      </c>
      <c r="P30" s="52">
        <v>129</v>
      </c>
      <c r="Q30" s="52">
        <v>4371300</v>
      </c>
      <c r="R30" s="53">
        <f t="shared" si="4"/>
        <v>5487</v>
      </c>
      <c r="S30" s="54">
        <f t="shared" si="5"/>
        <v>131.68799999999999</v>
      </c>
      <c r="T30" s="54">
        <f t="shared" si="6"/>
        <v>5.4870000000000001</v>
      </c>
      <c r="U30" s="55">
        <v>5.7</v>
      </c>
      <c r="V30" s="55">
        <f t="shared" si="7"/>
        <v>5.7</v>
      </c>
      <c r="W30" s="174" t="s">
        <v>145</v>
      </c>
      <c r="X30" s="166">
        <v>0</v>
      </c>
      <c r="Y30" s="166">
        <v>1073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30404474</v>
      </c>
      <c r="AH30" s="60">
        <f t="shared" si="8"/>
        <v>1084</v>
      </c>
      <c r="AI30" s="61">
        <f t="shared" si="9"/>
        <v>197.55786404228175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6684145</v>
      </c>
      <c r="AQ30" s="166">
        <f t="shared" si="0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15</v>
      </c>
      <c r="E31" s="46">
        <f>D31/1.42</f>
        <v>10.563380281690142</v>
      </c>
      <c r="F31" s="164">
        <v>76</v>
      </c>
      <c r="G31" s="46">
        <f t="shared" si="2"/>
        <v>53.521126760563384</v>
      </c>
      <c r="H31" s="48" t="s">
        <v>89</v>
      </c>
      <c r="I31" s="48">
        <f t="shared" si="3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112</v>
      </c>
      <c r="P31" s="52">
        <v>126</v>
      </c>
      <c r="Q31" s="52">
        <v>4376769</v>
      </c>
      <c r="R31" s="53">
        <f t="shared" si="4"/>
        <v>5469</v>
      </c>
      <c r="S31" s="54">
        <f t="shared" si="5"/>
        <v>131.256</v>
      </c>
      <c r="T31" s="54">
        <f t="shared" si="6"/>
        <v>5.4690000000000003</v>
      </c>
      <c r="U31" s="55">
        <v>5.0999999999999996</v>
      </c>
      <c r="V31" s="55">
        <f t="shared" si="7"/>
        <v>5.0999999999999996</v>
      </c>
      <c r="W31" s="174" t="s">
        <v>145</v>
      </c>
      <c r="X31" s="166">
        <v>0</v>
      </c>
      <c r="Y31" s="166">
        <v>1026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30405550</v>
      </c>
      <c r="AH31" s="60">
        <f t="shared" si="8"/>
        <v>1076</v>
      </c>
      <c r="AI31" s="61">
        <f t="shared" si="9"/>
        <v>196.74529164381056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6684145</v>
      </c>
      <c r="AQ31" s="166">
        <f t="shared" si="0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16</v>
      </c>
      <c r="E32" s="46">
        <f t="shared" si="1"/>
        <v>11.267605633802818</v>
      </c>
      <c r="F32" s="164">
        <v>76</v>
      </c>
      <c r="G32" s="46">
        <f t="shared" si="2"/>
        <v>53.521126760563384</v>
      </c>
      <c r="H32" s="48" t="s">
        <v>89</v>
      </c>
      <c r="I32" s="48">
        <f t="shared" si="3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124</v>
      </c>
      <c r="P32" s="52">
        <v>119</v>
      </c>
      <c r="Q32" s="52">
        <v>4382114</v>
      </c>
      <c r="R32" s="53">
        <f t="shared" si="4"/>
        <v>5345</v>
      </c>
      <c r="S32" s="54">
        <f t="shared" si="5"/>
        <v>128.28</v>
      </c>
      <c r="T32" s="54">
        <f t="shared" si="6"/>
        <v>5.3449999999999998</v>
      </c>
      <c r="U32" s="55">
        <v>4.9000000000000004</v>
      </c>
      <c r="V32" s="55">
        <f t="shared" si="7"/>
        <v>4.9000000000000004</v>
      </c>
      <c r="W32" s="174" t="s">
        <v>145</v>
      </c>
      <c r="X32" s="166">
        <v>0</v>
      </c>
      <c r="Y32" s="166">
        <v>1017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30406574</v>
      </c>
      <c r="AH32" s="60">
        <f t="shared" si="8"/>
        <v>1024</v>
      </c>
      <c r="AI32" s="61">
        <f t="shared" si="9"/>
        <v>191.58091674462116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6684145</v>
      </c>
      <c r="AQ32" s="166">
        <f t="shared" si="0"/>
        <v>0</v>
      </c>
      <c r="AR32" s="65">
        <v>0.89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14</v>
      </c>
      <c r="E33" s="46">
        <f t="shared" si="1"/>
        <v>9.8591549295774659</v>
      </c>
      <c r="F33" s="164">
        <v>66</v>
      </c>
      <c r="G33" s="46">
        <f t="shared" si="2"/>
        <v>46.478873239436624</v>
      </c>
      <c r="H33" s="48" t="s">
        <v>89</v>
      </c>
      <c r="I33" s="48">
        <f t="shared" si="3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125</v>
      </c>
      <c r="P33" s="52">
        <v>101</v>
      </c>
      <c r="Q33" s="52">
        <v>4386342</v>
      </c>
      <c r="R33" s="53">
        <v>4428</v>
      </c>
      <c r="S33" s="54">
        <f t="shared" si="5"/>
        <v>106.27200000000001</v>
      </c>
      <c r="T33" s="54">
        <f t="shared" si="6"/>
        <v>4.4279999999999999</v>
      </c>
      <c r="U33" s="55">
        <v>5.6</v>
      </c>
      <c r="V33" s="55">
        <f t="shared" si="7"/>
        <v>5.6</v>
      </c>
      <c r="W33" s="174" t="s">
        <v>136</v>
      </c>
      <c r="X33" s="166">
        <v>0</v>
      </c>
      <c r="Y33" s="166">
        <v>0</v>
      </c>
      <c r="Z33" s="166">
        <v>1076</v>
      </c>
      <c r="AA33" s="166">
        <v>0</v>
      </c>
      <c r="AB33" s="166">
        <v>1079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30407270</v>
      </c>
      <c r="AH33" s="60">
        <f t="shared" si="8"/>
        <v>696</v>
      </c>
      <c r="AI33" s="61">
        <f t="shared" si="9"/>
        <v>157.18157181571817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0.35</v>
      </c>
      <c r="AP33" s="166">
        <v>6684884</v>
      </c>
      <c r="AQ33" s="166">
        <f t="shared" si="0"/>
        <v>739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21</v>
      </c>
      <c r="E34" s="46">
        <f t="shared" si="1"/>
        <v>14.788732394366198</v>
      </c>
      <c r="F34" s="164">
        <v>66</v>
      </c>
      <c r="G34" s="46">
        <f t="shared" si="2"/>
        <v>46.478873239436624</v>
      </c>
      <c r="H34" s="48" t="s">
        <v>89</v>
      </c>
      <c r="I34" s="48">
        <f t="shared" si="3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119</v>
      </c>
      <c r="P34" s="52">
        <v>93</v>
      </c>
      <c r="Q34" s="52">
        <v>4390275</v>
      </c>
      <c r="R34" s="53">
        <f t="shared" si="4"/>
        <v>3933</v>
      </c>
      <c r="S34" s="54">
        <f t="shared" si="5"/>
        <v>94.391999999999996</v>
      </c>
      <c r="T34" s="54">
        <f t="shared" si="6"/>
        <v>3.9329999999999998</v>
      </c>
      <c r="U34" s="55">
        <v>6.8</v>
      </c>
      <c r="V34" s="55">
        <f t="shared" si="7"/>
        <v>6.8</v>
      </c>
      <c r="W34" s="174" t="s">
        <v>136</v>
      </c>
      <c r="X34" s="166">
        <v>0</v>
      </c>
      <c r="Y34" s="166">
        <v>0</v>
      </c>
      <c r="Z34" s="166">
        <v>1018</v>
      </c>
      <c r="AA34" s="166">
        <v>0</v>
      </c>
      <c r="AB34" s="166">
        <v>1021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30407858</v>
      </c>
      <c r="AH34" s="60">
        <f t="shared" si="8"/>
        <v>588</v>
      </c>
      <c r="AI34" s="61">
        <f t="shared" si="9"/>
        <v>149.50419527078566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0.35</v>
      </c>
      <c r="AP34" s="166">
        <v>6686075</v>
      </c>
      <c r="AQ34" s="166">
        <f t="shared" si="0"/>
        <v>1191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123.41666666666667</v>
      </c>
      <c r="Q35" s="84">
        <f>Q34-Q10</f>
        <v>122051</v>
      </c>
      <c r="R35" s="85">
        <f>SUM(R11:R34)</f>
        <v>122251</v>
      </c>
      <c r="S35" s="86">
        <f>AVERAGE(S11:S34)</f>
        <v>122.25099999999998</v>
      </c>
      <c r="T35" s="86">
        <f>SUM(T11:T34)</f>
        <v>122.25099999999998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23368</v>
      </c>
      <c r="AH35" s="92">
        <f>SUM(AH11:AH34)</f>
        <v>23368</v>
      </c>
      <c r="AI35" s="93">
        <f>$AH$35/$T35</f>
        <v>191.14772067304156</v>
      </c>
      <c r="AJ35" s="90"/>
      <c r="AK35" s="94"/>
      <c r="AL35" s="94"/>
      <c r="AM35" s="94"/>
      <c r="AN35" s="95"/>
      <c r="AO35" s="96"/>
      <c r="AP35" s="97">
        <f>AP34-AP10</f>
        <v>7014</v>
      </c>
      <c r="AQ35" s="98">
        <f>SUM(AQ11:AQ34)</f>
        <v>7014</v>
      </c>
      <c r="AR35" s="99">
        <f>AVERAGE(AR11:AR34)</f>
        <v>0.98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291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77"/>
      <c r="D42" s="177"/>
      <c r="E42" s="236"/>
      <c r="F42" s="236"/>
      <c r="G42" s="236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83" t="s">
        <v>292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76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293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76" t="s">
        <v>299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4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289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0" t="s">
        <v>294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80" t="s">
        <v>296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85" t="s">
        <v>150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76" t="s">
        <v>152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80" t="s">
        <v>295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76" t="s">
        <v>302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5" t="s">
        <v>153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0" t="s">
        <v>132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 t="s">
        <v>170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80" t="s">
        <v>134</v>
      </c>
      <c r="C59" s="180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60"/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4"/>
      <c r="U63" s="184"/>
      <c r="V63" s="184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4"/>
      <c r="U64" s="128"/>
      <c r="V64" s="128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28"/>
      <c r="V65" s="128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28"/>
      <c r="V66" s="128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73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60"/>
      <c r="C68" s="173"/>
      <c r="D68" s="125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31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27"/>
      <c r="C69" s="176"/>
      <c r="D69" s="125"/>
      <c r="E69" s="177"/>
      <c r="F69" s="177"/>
      <c r="G69" s="177"/>
      <c r="H69" s="177"/>
      <c r="I69" s="125"/>
      <c r="J69" s="178"/>
      <c r="K69" s="178"/>
      <c r="L69" s="178"/>
      <c r="M69" s="178"/>
      <c r="N69" s="178"/>
      <c r="O69" s="178"/>
      <c r="P69" s="178"/>
      <c r="Q69" s="178"/>
      <c r="R69" s="178"/>
      <c r="S69" s="131"/>
      <c r="T69" s="131"/>
      <c r="U69" s="131"/>
      <c r="V69" s="131"/>
      <c r="W69" s="131"/>
      <c r="X69" s="131"/>
      <c r="Y69" s="131"/>
      <c r="Z69" s="130"/>
      <c r="AA69" s="131"/>
      <c r="AB69" s="131"/>
      <c r="AC69" s="131"/>
      <c r="AD69" s="131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131"/>
      <c r="AS69" s="131"/>
      <c r="AT69" s="131"/>
      <c r="AU69" s="131"/>
      <c r="AV69" s="167"/>
      <c r="AW69" s="162"/>
      <c r="AX69" s="162"/>
      <c r="AY69" s="162"/>
    </row>
    <row r="70" spans="2:51" x14ac:dyDescent="0.35">
      <c r="B70" s="127"/>
      <c r="C70" s="176"/>
      <c r="D70" s="177"/>
      <c r="E70" s="125"/>
      <c r="F70" s="177"/>
      <c r="G70" s="125"/>
      <c r="H70" s="125"/>
      <c r="I70" s="125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0"/>
      <c r="X70" s="130"/>
      <c r="Y70" s="130"/>
      <c r="Z70" s="168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67"/>
      <c r="AW70" s="162"/>
      <c r="AX70" s="162"/>
      <c r="AY70" s="162"/>
    </row>
    <row r="71" spans="2:51" x14ac:dyDescent="0.35">
      <c r="B71" s="127"/>
      <c r="C71" s="180"/>
      <c r="D71" s="177"/>
      <c r="E71" s="125"/>
      <c r="F71" s="125"/>
      <c r="G71" s="125"/>
      <c r="H71" s="125"/>
      <c r="I71" s="177"/>
      <c r="J71" s="131"/>
      <c r="K71" s="131"/>
      <c r="L71" s="131"/>
      <c r="M71" s="131"/>
      <c r="N71" s="131"/>
      <c r="O71" s="131"/>
      <c r="P71" s="131"/>
      <c r="Q71" s="131"/>
      <c r="R71" s="131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67"/>
      <c r="AW71" s="162"/>
      <c r="AX71" s="162"/>
      <c r="AY71" s="162"/>
    </row>
    <row r="72" spans="2:51" x14ac:dyDescent="0.35">
      <c r="B72" s="127"/>
      <c r="C72" s="180"/>
      <c r="D72" s="177"/>
      <c r="E72" s="177"/>
      <c r="F72" s="125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7"/>
      <c r="AW72" s="162"/>
      <c r="AX72" s="162"/>
      <c r="AY72" s="162"/>
    </row>
    <row r="73" spans="2:51" x14ac:dyDescent="0.35">
      <c r="B73" s="127"/>
      <c r="C73" s="131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7"/>
      <c r="AW73" s="162"/>
      <c r="AX73" s="162"/>
      <c r="AY73" s="162"/>
    </row>
    <row r="74" spans="2:51" x14ac:dyDescent="0.35">
      <c r="B74" s="131"/>
      <c r="C74" s="176"/>
      <c r="D74" s="131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67"/>
      <c r="AW74" s="162"/>
      <c r="AX74" s="162"/>
      <c r="AY74" s="162"/>
    </row>
    <row r="75" spans="2:51" x14ac:dyDescent="0.35">
      <c r="B75" s="131"/>
      <c r="C75" s="180"/>
      <c r="D75" s="131"/>
      <c r="E75" s="177"/>
      <c r="F75" s="177"/>
      <c r="G75" s="177"/>
      <c r="H75" s="177"/>
      <c r="I75" s="131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67"/>
      <c r="AW75" s="162"/>
      <c r="AX75" s="162"/>
      <c r="AY75" s="162"/>
    </row>
    <row r="76" spans="2:51" x14ac:dyDescent="0.35">
      <c r="B76" s="127"/>
      <c r="C76" s="176"/>
      <c r="D76" s="177"/>
      <c r="E76" s="131"/>
      <c r="F76" s="177"/>
      <c r="G76" s="131"/>
      <c r="H76" s="131"/>
      <c r="I76" s="131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U76" s="162"/>
      <c r="AV76" s="167"/>
      <c r="AW76" s="162"/>
      <c r="AX76" s="162"/>
      <c r="AY76" s="162"/>
    </row>
    <row r="77" spans="2:51" x14ac:dyDescent="0.35">
      <c r="B77" s="127"/>
      <c r="C77" s="183"/>
      <c r="D77" s="177"/>
      <c r="E77" s="131"/>
      <c r="F77" s="131"/>
      <c r="G77" s="131"/>
      <c r="H77" s="131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U77" s="162"/>
      <c r="AV77" s="167"/>
      <c r="AW77" s="162"/>
      <c r="AX77" s="162"/>
      <c r="AY77" s="162"/>
    </row>
    <row r="78" spans="2:51" x14ac:dyDescent="0.35">
      <c r="B78" s="127"/>
      <c r="C78" s="183"/>
      <c r="D78" s="177"/>
      <c r="E78" s="177"/>
      <c r="F78" s="131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U78" s="162"/>
      <c r="AV78" s="167"/>
      <c r="AW78" s="162"/>
      <c r="AX78" s="162"/>
      <c r="AY78" s="162"/>
    </row>
    <row r="79" spans="2:51" x14ac:dyDescent="0.35">
      <c r="B79" s="127"/>
      <c r="C79" s="180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U79" s="162"/>
      <c r="AW79" s="162"/>
      <c r="AX79" s="162"/>
      <c r="AY79" s="162"/>
    </row>
    <row r="80" spans="2:51" x14ac:dyDescent="0.35">
      <c r="B80" s="127"/>
      <c r="C80" s="180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W80" s="162"/>
      <c r="AX80" s="162"/>
      <c r="AY80" s="162"/>
    </row>
    <row r="81" spans="2:51" x14ac:dyDescent="0.35">
      <c r="B81" s="127"/>
      <c r="C81" s="180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U81" s="162"/>
      <c r="AW81" s="162"/>
      <c r="AX81" s="162"/>
      <c r="AY81" s="162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81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U82" s="162"/>
      <c r="AW82" s="162"/>
      <c r="AX82" s="162"/>
      <c r="AY82" s="162"/>
    </row>
    <row r="83" spans="2:51" x14ac:dyDescent="0.35">
      <c r="B83" s="127"/>
      <c r="C83" s="131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W83" s="162"/>
      <c r="AX83" s="162"/>
      <c r="AY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82"/>
      <c r="T84" s="133"/>
      <c r="U84" s="133"/>
      <c r="V84" s="134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U84" s="162"/>
      <c r="AV84" s="131"/>
      <c r="AW84" s="162"/>
      <c r="AX84" s="162"/>
      <c r="AY84" s="162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81"/>
      <c r="K85" s="181"/>
      <c r="L85" s="178"/>
      <c r="M85" s="178"/>
      <c r="N85" s="178"/>
      <c r="O85" s="178"/>
      <c r="P85" s="178"/>
      <c r="Q85" s="178"/>
      <c r="R85" s="181"/>
      <c r="S85" s="182"/>
      <c r="T85" s="133"/>
      <c r="U85" s="133"/>
      <c r="V85" s="134"/>
      <c r="W85" s="168"/>
      <c r="X85" s="168"/>
      <c r="Y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T85" s="162"/>
      <c r="AU85" s="162"/>
      <c r="AV85" s="130"/>
      <c r="AW85" s="162"/>
      <c r="AX85" s="162"/>
      <c r="AY85" s="162"/>
    </row>
    <row r="86" spans="2:51" x14ac:dyDescent="0.35">
      <c r="B86" s="127"/>
      <c r="C86" s="173"/>
      <c r="D86" s="180"/>
      <c r="E86" s="177"/>
      <c r="F86" s="177"/>
      <c r="G86" s="177"/>
      <c r="H86" s="177"/>
      <c r="I86" s="177"/>
      <c r="J86" s="181"/>
      <c r="K86" s="181"/>
      <c r="L86" s="178"/>
      <c r="M86" s="178"/>
      <c r="N86" s="178"/>
      <c r="O86" s="178"/>
      <c r="P86" s="178"/>
      <c r="Q86" s="178"/>
      <c r="R86" s="181"/>
      <c r="AS86" s="171"/>
      <c r="AT86" s="162"/>
      <c r="AU86" s="162"/>
      <c r="AW86" s="162"/>
      <c r="AX86" s="162"/>
      <c r="AY86" s="162"/>
    </row>
    <row r="87" spans="2:51" x14ac:dyDescent="0.35">
      <c r="B87" s="127"/>
      <c r="C87" s="173"/>
      <c r="D87" s="177"/>
      <c r="E87" s="177"/>
      <c r="F87" s="177"/>
      <c r="G87" s="177"/>
      <c r="H87" s="177"/>
      <c r="I87" s="180"/>
      <c r="AS87" s="171"/>
      <c r="AT87" s="162"/>
      <c r="AU87" s="162"/>
      <c r="AW87" s="162"/>
      <c r="AX87" s="162"/>
      <c r="AY87" s="162"/>
    </row>
    <row r="88" spans="2:51" x14ac:dyDescent="0.35">
      <c r="B88" s="127"/>
      <c r="C88" s="173"/>
      <c r="D88" s="177"/>
      <c r="E88" s="180"/>
      <c r="F88" s="177"/>
      <c r="G88" s="180"/>
      <c r="H88" s="180"/>
      <c r="I88" s="177"/>
      <c r="AS88" s="171"/>
      <c r="AT88" s="162"/>
      <c r="AU88" s="162"/>
      <c r="AW88" s="162"/>
      <c r="AX88" s="162"/>
      <c r="AY88" s="162"/>
    </row>
    <row r="89" spans="2:51" x14ac:dyDescent="0.35">
      <c r="B89" s="127"/>
      <c r="C89" s="173"/>
      <c r="D89" s="180"/>
      <c r="E89" s="177"/>
      <c r="F89" s="180"/>
      <c r="G89" s="177"/>
      <c r="H89" s="177"/>
      <c r="I89" s="177"/>
      <c r="AS89" s="171"/>
      <c r="AT89" s="162"/>
      <c r="AU89" s="162"/>
      <c r="AW89" s="162"/>
      <c r="AX89" s="162"/>
      <c r="AY89" s="162"/>
    </row>
    <row r="90" spans="2:51" x14ac:dyDescent="0.35">
      <c r="B90" s="127"/>
      <c r="D90" s="180"/>
      <c r="E90" s="177"/>
      <c r="F90" s="177"/>
      <c r="G90" s="177"/>
      <c r="H90" s="177"/>
      <c r="I90" s="180"/>
      <c r="AS90" s="171"/>
      <c r="AT90" s="162"/>
      <c r="AU90" s="162"/>
      <c r="AW90" s="162"/>
      <c r="AX90" s="162"/>
      <c r="AY90" s="162"/>
    </row>
    <row r="91" spans="2:51" x14ac:dyDescent="0.35">
      <c r="E91" s="180"/>
      <c r="F91" s="177"/>
      <c r="G91" s="180"/>
      <c r="H91" s="180"/>
      <c r="I91" s="180"/>
      <c r="AS91" s="171"/>
      <c r="AT91" s="162"/>
      <c r="AU91" s="162"/>
      <c r="AV91" s="162"/>
      <c r="AW91" s="162"/>
      <c r="AX91" s="162"/>
      <c r="AY91" s="162"/>
    </row>
    <row r="92" spans="2:51" x14ac:dyDescent="0.35">
      <c r="E92" s="180"/>
      <c r="F92" s="180"/>
      <c r="G92" s="180"/>
      <c r="H92" s="180"/>
      <c r="AS92" s="171"/>
      <c r="AT92" s="162"/>
      <c r="AU92" s="162"/>
      <c r="AV92" s="162"/>
      <c r="AW92" s="162"/>
      <c r="AX92" s="162"/>
      <c r="AY92" s="162"/>
    </row>
    <row r="93" spans="2:51" x14ac:dyDescent="0.35">
      <c r="F93" s="180"/>
      <c r="AS93" s="171"/>
      <c r="AT93" s="162"/>
      <c r="AU93" s="162"/>
      <c r="AV93" s="162"/>
      <c r="AW93" s="162"/>
      <c r="AX93" s="162"/>
      <c r="AY93" s="162"/>
    </row>
    <row r="94" spans="2:51" x14ac:dyDescent="0.35">
      <c r="AS94" s="171"/>
      <c r="AT94" s="162"/>
      <c r="AU94" s="162"/>
      <c r="AV94" s="162"/>
      <c r="AW94" s="162"/>
      <c r="AX94" s="162"/>
      <c r="AY94" s="162"/>
    </row>
    <row r="95" spans="2:51" x14ac:dyDescent="0.35">
      <c r="AS95" s="171"/>
      <c r="AT95" s="162"/>
      <c r="AU95" s="162"/>
      <c r="AV95" s="162"/>
      <c r="AW95" s="162"/>
      <c r="AX95" s="162"/>
      <c r="AY95" s="162"/>
    </row>
    <row r="96" spans="2:51" x14ac:dyDescent="0.35">
      <c r="AS96" s="171"/>
      <c r="AT96" s="162"/>
      <c r="AU96" s="162"/>
      <c r="AV96" s="162"/>
      <c r="AW96" s="162"/>
      <c r="AX96" s="162"/>
      <c r="AY96" s="162"/>
    </row>
    <row r="97" spans="45:51" x14ac:dyDescent="0.35">
      <c r="AV97" s="162"/>
      <c r="AW97" s="162"/>
      <c r="AX97" s="162"/>
      <c r="AY97" s="162"/>
    </row>
    <row r="98" spans="45:51" x14ac:dyDescent="0.35">
      <c r="AV98" s="162"/>
      <c r="AW98" s="162"/>
      <c r="AX98" s="162"/>
      <c r="AY98" s="162"/>
    </row>
    <row r="99" spans="45:51" x14ac:dyDescent="0.35">
      <c r="AV99" s="162"/>
      <c r="AW99" s="162"/>
      <c r="AX99" s="162"/>
      <c r="AY99" s="162"/>
    </row>
    <row r="100" spans="45:51" x14ac:dyDescent="0.35">
      <c r="AV100" s="162"/>
      <c r="AW100" s="162"/>
      <c r="AX100" s="162"/>
      <c r="AY100" s="162"/>
    </row>
    <row r="101" spans="45:51" x14ac:dyDescent="0.35">
      <c r="AV101" s="162"/>
      <c r="AW101" s="162"/>
      <c r="AX101" s="162"/>
      <c r="AY101" s="162"/>
    </row>
    <row r="102" spans="45:51" x14ac:dyDescent="0.35">
      <c r="AV102" s="162"/>
      <c r="AW102" s="162"/>
      <c r="AX102" s="162"/>
      <c r="AY102" s="162"/>
    </row>
    <row r="103" spans="45:51" x14ac:dyDescent="0.35">
      <c r="AV103" s="162"/>
      <c r="AW103" s="162"/>
      <c r="AX103" s="162"/>
      <c r="AY103" s="162"/>
    </row>
    <row r="104" spans="45:51" x14ac:dyDescent="0.35">
      <c r="AV104" s="162"/>
      <c r="AW104" s="162"/>
      <c r="AX104" s="162"/>
      <c r="AY104" s="162"/>
    </row>
    <row r="105" spans="45:51" x14ac:dyDescent="0.35">
      <c r="AV105" s="162"/>
      <c r="AW105" s="162"/>
      <c r="AX105" s="162"/>
      <c r="AY105" s="162"/>
    </row>
    <row r="106" spans="45:51" x14ac:dyDescent="0.35">
      <c r="AV106" s="162"/>
      <c r="AW106" s="162"/>
      <c r="AX106" s="162"/>
      <c r="AY106" s="162"/>
    </row>
    <row r="107" spans="45:51" x14ac:dyDescent="0.35">
      <c r="AY107" s="162"/>
    </row>
    <row r="108" spans="45:51" x14ac:dyDescent="0.35">
      <c r="AY108" s="162"/>
    </row>
    <row r="109" spans="45:51" x14ac:dyDescent="0.35">
      <c r="AY109" s="162"/>
    </row>
    <row r="110" spans="45:51" x14ac:dyDescent="0.35">
      <c r="AS110" s="163"/>
      <c r="AT110" s="162"/>
      <c r="AU110" s="162"/>
      <c r="AV110" s="162"/>
      <c r="AW110" s="162"/>
      <c r="AX110" s="162"/>
      <c r="AY110" s="162"/>
    </row>
    <row r="111" spans="45:51" x14ac:dyDescent="0.35">
      <c r="AY111" s="162"/>
    </row>
    <row r="125" spans="45:51" x14ac:dyDescent="0.35">
      <c r="AS125" s="162"/>
      <c r="AT125" s="162"/>
      <c r="AU125" s="162"/>
      <c r="AV125" s="162"/>
      <c r="AW125" s="162"/>
      <c r="AX125" s="162"/>
      <c r="AY125" s="162"/>
    </row>
  </sheetData>
  <protectedRanges>
    <protectedRange sqref="B86:B90 N82:R84 C86:C89 J82:J83 J85:R86 S84:S85 S81:T83 D86:D87 D89:D90 F92:F93 F89:F90 E91:E92 E88:E89 G88:H89 G91:H92 I90:I91 I87:I88" name="Range2_6_1_1"/>
    <protectedRange sqref="K82:M83 J84:M84 E90 F91 G90:H90 I89" name="Range2_2_2_1_1"/>
    <protectedRange sqref="D88" name="Range2_1_1_1_1_2_1_1"/>
    <protectedRange sqref="N69:R69 N72:R81 B76:B85 B60:B73 S71:T80 S60:T68 T42:T45 T55:T59 T40" name="Range2_12_5_1_1"/>
    <protectedRange sqref="N10 L10 L6 D6 D8 AD8 AF8 O8:U8 AJ8:AR8 AF10 AR11:AR34 L24:N31 E23:E34 G23:G34 N12:N23 N11:AG11 N32:U34 E11:G22 O12:V14 W33:AG34 V15:V34 W12:AG16 O15:U31 X17:AG32" name="Range1_16_3_1_1"/>
    <protectedRange sqref="I74 I77:I86 J72:M81 J69:M69 E83:E87 G83:H87 F84:F88" name="Range2_2_12_2_1_1"/>
    <protectedRange sqref="C83" name="Range2_2_1_10_3_1_1"/>
    <protectedRange sqref="L16:M23" name="Range1_1_1_1_10_1_1_1"/>
    <protectedRange sqref="L32:M34" name="Range1_1_10_1_1_1"/>
    <protectedRange sqref="D81:D85" name="Range2_1_1_1_1_11_2_1_1"/>
    <protectedRange sqref="K11:L15 K16:K34 I11:I15 I16:J24 I25:I34 J25" name="Range1_1_2_1_10_2_1_1"/>
    <protectedRange sqref="M11:M15" name="Range1_2_1_2_1_10_1_1_1"/>
    <protectedRange sqref="G75:H75 G78:H82 E75 E78:E82 F79:F83 F76" name="Range2_2_2_9_2_1_1"/>
    <protectedRange sqref="D73 D76:D80" name="Range2_1_1_1_1_1_9_2_1_1"/>
    <protectedRange sqref="Q10" name="Range1_17_1_1_1"/>
    <protectedRange sqref="AG10" name="Range1_18_1_1_1"/>
    <protectedRange sqref="C85 C76 C74" name="Range2_4_1_1_1"/>
    <protectedRange sqref="AS16:AS34" name="Range1_1_1_1"/>
    <protectedRange sqref="P3:U5" name="Range1_16_1_1_1_1"/>
    <protectedRange sqref="C84 C77:C82 C72 C75" name="Range2_1_3_1_1"/>
    <protectedRange sqref="H11:H34" name="Range1_1_1_1_1_1_1"/>
    <protectedRange sqref="B74:B75 J70:R71 D74:D75 F77:F78 Z68:Z69 S69:Y70 AA69:AU70 E76:E77 G76:H77 I75:I76" name="Range2_2_1_10_1_1_1_2"/>
    <protectedRange sqref="C73" name="Range2_2_1_10_2_1_1_1"/>
    <protectedRange sqref="N61:R68 G72:H72 D70 F73 E72" name="Range2_12_1_6_1_1"/>
    <protectedRange sqref="D64:D66 I65:I68 I71:I73 J61:M68 G73:H74 G66:H68 E73:E74 F74:F75 F67:F69 E66:E68" name="Range2_2_12_1_7_1_1"/>
    <protectedRange sqref="D71:D72" name="Range2_1_1_1_1_11_1_2_1_1"/>
    <protectedRange sqref="E69 G69:H69 F70" name="Range2_2_2_9_1_1_1_1"/>
    <protectedRange sqref="D67" name="Range2_1_1_1_1_1_9_1_1_1_1"/>
    <protectedRange sqref="C71 C66 C63" name="Range2_1_1_2_1_1"/>
    <protectedRange sqref="C64 C61" name="Range2_1_4_1_1_1"/>
    <protectedRange sqref="C70" name="Range2_1_2_2_1_1"/>
    <protectedRange sqref="C69" name="Range2_3_2_1_1"/>
    <protectedRange sqref="D61:D63 F62:F66 E61:E65 G62:H65 I61:I64" name="Range2_2_12_1_1_1_1_1"/>
    <protectedRange sqref="C65 C62" name="Range2_1_4_2_1_1_1"/>
    <protectedRange sqref="C67:C68" name="Range2_5_1_1_1"/>
    <protectedRange sqref="E70:E71 F71:F72 G70:H71 I69:I70" name="Range2_2_1_1_1_1"/>
    <protectedRange sqref="D68:D69" name="Range2_1_1_1_1_1_1_1_1"/>
    <protectedRange sqref="AS11:AS15" name="Range1_4_1_1_1_1"/>
    <protectedRange sqref="J11:J15 J26:J34" name="Range1_1_2_1_10_1_1_1_1"/>
    <protectedRange sqref="AV84:AV85" name="Range2_2_1_10_1_1_1_1_1"/>
    <protectedRange sqref="T41" name="Range2_12_5_1_1_4"/>
    <protectedRange sqref="I60" name="Range2_2_12_1_7_1_1_5"/>
    <protectedRange sqref="N60:R60" name="Range2_12_1_1_1_1_1_2"/>
    <protectedRange sqref="J60:M60" name="Range2_2_12_1_1_1_1_1_2"/>
    <protectedRange sqref="F61:H61" name="Range2_2_12_1_2_2_1_1_2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:S45" name="Range2_12_5_1_1_2_3_1"/>
    <protectedRange sqref="Q42:R45" name="Range2_12_1_6_1_1_1_1_2_1"/>
    <protectedRange sqref="N42:P45" name="Range2_12_1_2_3_1_1_1_1_2_1"/>
    <protectedRange sqref="I42:M45" name="Range2_2_12_1_4_3_1_1_1_1_2_1"/>
    <protectedRange sqref="E43:H46" name="Range2_2_12_1_3_1_2_1_1_1_1_2_1"/>
    <protectedRange sqref="D42" name="Range2_2_12_1_3_1_2_1_1_1_2_1_2_1"/>
    <protectedRange sqref="D43:D46" name="Range2_2_12_1_3_1_2_1_1_1_2_1_2"/>
    <protectedRange sqref="S59" name="Range2_12_5_1_1_5"/>
    <protectedRange sqref="S55:S58" name="Range2_12_2_1_1_1_2"/>
    <protectedRange sqref="T54" name="Range2_12_5_1_1_6"/>
    <protectedRange sqref="S54" name="Range2_12_5_1_1_5_3"/>
    <protectedRange sqref="T46:T47" name="Range2_12_5_1_1_2_1"/>
    <protectedRange sqref="S46:S47" name="Range2_12_4_1_1_1_4_2"/>
    <protectedRange sqref="Q46:R47" name="Range2_12_1_6_1_1_1_2_3_2_1"/>
    <protectedRange sqref="N46:P47" name="Range2_12_1_2_3_1_1_1_2_3_2_1"/>
    <protectedRange sqref="J46:M46 K47:M47" name="Range2_2_12_1_4_3_1_1_1_3_3_2_1"/>
    <protectedRange sqref="I46" name="Range2_2_12_1_4_3_1_1_1_2_1_2_2"/>
    <protectedRange sqref="D47:E47 G47:H47" name="Range2_2_12_1_3_1_2_1_1_1_2_1_3_2"/>
    <protectedRange sqref="F47" name="Range2_2_12_1_3_1_2_1_1_1_1_1_2_2"/>
    <protectedRange sqref="W17:W32" name="Range1_16_3_1_1_1"/>
    <protectedRange sqref="J47" name="Range2_2_12_1_4_3_1_1_1_3_2"/>
    <protectedRange sqref="D48:E48" name="Range2_2_12_1_3_1_2_1_1_1_2_1_2_2"/>
    <protectedRange sqref="I47" name="Range2_2_12_1_4_2_1_1_1_4_1_2_1_1"/>
    <protectedRange sqref="F48:H48" name="Range2_2_12_1_3_1_1_1_1_1_4_1_2_1_2"/>
    <protectedRange sqref="N58:R59" name="Range2_12_1_1_1_1_1_1_1_1_1_1"/>
    <protectedRange sqref="J58:M59" name="Range2_2_12_1_1_1_1_1_1_1_1_1_1"/>
    <protectedRange sqref="N57:R57" name="Range2_12_1_6_1_1_4_1_1_1_1_1"/>
    <protectedRange sqref="J57:M57" name="Range2_2_12_1_7_1_1_6_1_1_1_1_1"/>
    <protectedRange sqref="I58:I59" name="Range2_2_12_1_7_1_1_5_1_1_1_1_1_1_1"/>
    <protectedRange sqref="G59:H60" name="Range2_2_12_1_3_3_1_1_1_1_1_1_1_1_1_1"/>
    <protectedRange sqref="I57" name="Range2_2_12_1_4_3_1_1_1_5_1_1_1_1_1_1"/>
    <protectedRange sqref="G58:H58" name="Range2_2_12_1_3_1_2_1_1_1_2_1_1_1_1_1_1"/>
    <protectedRange sqref="Q56:R56" name="Range2_12_1_4_1_1_1_1_1_1_1_1_1"/>
    <protectedRange sqref="N56:P56" name="Range2_12_1_2_1_1_1_1_1_1_1_1_1_1"/>
    <protectedRange sqref="J56:M56" name="Range2_2_12_1_4_1_1_1_1_1_1_1_1_1_1"/>
    <protectedRange sqref="Q54:R55" name="Range2_12_1_6_1_1_1_2_3_1_1_3_1"/>
    <protectedRange sqref="N54:P55" name="Range2_12_1_2_3_1_1_1_2_3_1_1_3_1"/>
    <protectedRange sqref="I56 J54:M55" name="Range2_2_12_1_4_3_1_1_1_3_3_1_1_3_1"/>
    <protectedRange sqref="D57:E57 G57:H57" name="Range2_2_12_1_3_1_2_1_1_1_3_1_1_1_1_1"/>
    <protectedRange sqref="B55" name="Range2_12_5_1_1_2_2_1_3_1_1_1_1"/>
    <protectedRange sqref="I55" name="Range2_2_12_1_7_1_1_5_2_1_1_1_1_1_1"/>
    <protectedRange sqref="D56:E56 G56:H56 F57" name="Range2_2_12_1_3_3_1_1_1_2_1_1_1_1_1_1"/>
    <protectedRange sqref="I54" name="Range2_2_12_1_4_3_1_1_1_2_1_2_1_1_3_1"/>
    <protectedRange sqref="G55:H55 F55:F56" name="Range2_2_12_1_3_1_2_1_1_1_2_1_3_1_1_3_1"/>
    <protectedRange sqref="D55:E55" name="Range2_2_12_1_3_1_1_1_1_1_4_1_2_1_3_1_1_1_1"/>
    <protectedRange sqref="C59:C60" name="Range2_1_1_1_2_1_1_1_1_1_1_1_1"/>
    <protectedRange sqref="D59:D60 E60" name="Range2_2_12_1_2_1_1_1_1_1_1_1_1_1_1"/>
    <protectedRange sqref="F60 E59" name="Range2_2_12_1_3_1_2_1_1_1_2_1_1_1_1_1_1_1"/>
    <protectedRange sqref="F59" name="Range2_2_12_1_3_1_2_1_1_1_3_1_1_1_1_1_1_1"/>
    <protectedRange sqref="B59" name="Range2_12_5_1_1_2_2_1_3_1_1_1_1_1_1_1"/>
    <protectedRange sqref="D58:E58" name="Range2_2_12_1_3_1_2_1_1_1_2_1_1_1_1_3_1"/>
    <protectedRange sqref="B56" name="Range2_12_5_1_1_2_1_4_1_1_1_2_1"/>
    <protectedRange sqref="F58" name="Range2_2_12_1_3_1_2_1_1_1_3_1_1_1_1_1_3_1"/>
    <protectedRange sqref="B57:B58" name="Range2_12_5_1_1_2_2_1_3_1_1_1_1_2_1"/>
    <protectedRange sqref="B43:B45" name="Range2_12_5_1_1_1_2_2_1_1"/>
    <protectedRange sqref="B46" name="Range2_12_5_1_1_1_3_1_1_1"/>
    <protectedRange sqref="T51:T53" name="Range2_12_5_1_1_2"/>
    <protectedRange sqref="S51:S53" name="Range2_12_2_1_1_1_2_1"/>
    <protectedRange sqref="T48:T50" name="Range2_12_5_1_1_6_1"/>
    <protectedRange sqref="S48:S50" name="Range2_12_5_1_1_5_3_1"/>
    <protectedRange sqref="Q48:R50" name="Range2_12_1_6_1_1_1_2_3_2_1_1_2"/>
    <protectedRange sqref="N48:P50" name="Range2_12_1_2_3_1_1_1_2_3_2_1_1_2"/>
    <protectedRange sqref="J48:M50" name="Range2_2_12_1_4_3_1_1_1_3_3_2_1_1_2"/>
    <protectedRange sqref="I48:I50" name="Range2_2_12_1_4_3_1_1_1_2_1_2_2_1_2"/>
    <protectedRange sqref="D49:E51 G49:H51" name="Range2_2_12_1_3_1_2_1_1_1_2_1_3_2_1_2"/>
    <protectedRange sqref="F49:F51" name="Range2_2_12_1_3_1_2_1_1_1_1_1_2_2_1_2"/>
    <protectedRange sqref="Q53:R53" name="Range2_12_1_4_1_1_1_1_1_1_1_1_1_2"/>
    <protectedRange sqref="N53:P53" name="Range2_12_1_2_1_1_1_1_1_1_1_1_1_1_2"/>
    <protectedRange sqref="J53:M53" name="Range2_2_12_1_4_1_1_1_1_1_1_1_1_1_1_2"/>
    <protectedRange sqref="Q51:R52" name="Range2_12_1_6_1_1_1_2_3_1_1_3_1_2"/>
    <protectedRange sqref="N51:P52" name="Range2_12_1_2_3_1_1_1_2_3_1_1_3_1_2"/>
    <protectedRange sqref="I53 J51:M52" name="Range2_2_12_1_4_3_1_1_1_3_3_1_1_3_1_2"/>
    <protectedRange sqref="D54:E54 G54:H54" name="Range2_2_12_1_3_1_2_1_1_1_3_1_1_1_1_1_2"/>
    <protectedRange sqref="B51" name="Range2_12_5_1_1_2_2_1_3_1_1_1_1_2"/>
    <protectedRange sqref="I52" name="Range2_2_12_1_7_1_1_5_2_1_1_1_1_1_1_2"/>
    <protectedRange sqref="D53:E53 G53:H53 F54" name="Range2_2_12_1_3_3_1_1_1_2_1_1_1_1_1_1_2"/>
    <protectedRange sqref="I51" name="Range2_2_12_1_4_3_1_1_1_2_1_2_1_1_3_1_2"/>
    <protectedRange sqref="G52:H52 F52:F53" name="Range2_2_12_1_3_1_2_1_1_1_2_1_3_1_1_3_1_2"/>
    <protectedRange sqref="D52:E52" name="Range2_2_12_1_3_1_1_1_1_1_4_1_2_1_3_1_1_1_1_2"/>
    <protectedRange sqref="B50" name="Range2_12_5_1_1_2_1_1_1_1_1_1_1_2"/>
    <protectedRange sqref="B52" name="Range2_12_5_1_1_2_1_4_1_1_1_2_1_2"/>
    <protectedRange sqref="B53:B54" name="Range2_12_5_1_1_2_2_1_3_1_1_1_1_2_1_2"/>
    <protectedRange sqref="B49" name="Range2_12_5_1_1_2_1_4_1_1_1_2_1_2_1"/>
    <protectedRange sqref="B40" name="Range2_12_5_1_1_1_1"/>
    <protectedRange sqref="E40:H40" name="Range2_2_12_1_7_1_1_1_1"/>
    <protectedRange sqref="C40:D40" name="Range2_3_2_1_3_1_1_2_10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61" priority="9" operator="containsText" text="N/A">
      <formula>NOT(ISERROR(SEARCH("N/A",X11)))</formula>
    </cfRule>
    <cfRule type="cellIs" dxfId="160" priority="27" operator="equal">
      <formula>0</formula>
    </cfRule>
  </conditionalFormatting>
  <conditionalFormatting sqref="X11:AE34">
    <cfRule type="cellIs" dxfId="159" priority="26" operator="greaterThanOrEqual">
      <formula>1185</formula>
    </cfRule>
  </conditionalFormatting>
  <conditionalFormatting sqref="X11:AE34">
    <cfRule type="cellIs" dxfId="158" priority="25" operator="between">
      <formula>0.1</formula>
      <formula>1184</formula>
    </cfRule>
  </conditionalFormatting>
  <conditionalFormatting sqref="X8">
    <cfRule type="cellIs" dxfId="157" priority="24" operator="equal">
      <formula>0</formula>
    </cfRule>
  </conditionalFormatting>
  <conditionalFormatting sqref="X8">
    <cfRule type="cellIs" dxfId="156" priority="23" operator="greaterThan">
      <formula>1179</formula>
    </cfRule>
  </conditionalFormatting>
  <conditionalFormatting sqref="X8">
    <cfRule type="cellIs" dxfId="155" priority="22" operator="greaterThan">
      <formula>99</formula>
    </cfRule>
  </conditionalFormatting>
  <conditionalFormatting sqref="X8">
    <cfRule type="cellIs" dxfId="154" priority="21" operator="greaterThan">
      <formula>0.99</formula>
    </cfRule>
  </conditionalFormatting>
  <conditionalFormatting sqref="AB8">
    <cfRule type="cellIs" dxfId="153" priority="20" operator="equal">
      <formula>0</formula>
    </cfRule>
  </conditionalFormatting>
  <conditionalFormatting sqref="AB8">
    <cfRule type="cellIs" dxfId="152" priority="19" operator="greaterThan">
      <formula>1179</formula>
    </cfRule>
  </conditionalFormatting>
  <conditionalFormatting sqref="AB8">
    <cfRule type="cellIs" dxfId="151" priority="18" operator="greaterThan">
      <formula>99</formula>
    </cfRule>
  </conditionalFormatting>
  <conditionalFormatting sqref="AB8">
    <cfRule type="cellIs" dxfId="150" priority="17" operator="greaterThan">
      <formula>0.99</formula>
    </cfRule>
  </conditionalFormatting>
  <conditionalFormatting sqref="AQ11:AQ34 AJ11:AO23 AK24:AK32 AJ24:AJ34 AL24:AO34">
    <cfRule type="cellIs" dxfId="149" priority="16" operator="equal">
      <formula>0</formula>
    </cfRule>
  </conditionalFormatting>
  <conditionalFormatting sqref="AQ11:AQ34 AJ11:AO23 AK24:AK32 AJ24:AJ34 AL24:AO34">
    <cfRule type="cellIs" dxfId="148" priority="15" operator="greaterThan">
      <formula>1179</formula>
    </cfRule>
  </conditionalFormatting>
  <conditionalFormatting sqref="AQ11:AQ34 AJ11:AO23 AK24:AK32 AJ24:AJ34 AL24:AO34">
    <cfRule type="cellIs" dxfId="147" priority="14" operator="greaterThan">
      <formula>99</formula>
    </cfRule>
  </conditionalFormatting>
  <conditionalFormatting sqref="AQ11:AQ34 AJ11:AO23 AK24:AK32 AJ24:AJ34 AL24:AO34">
    <cfRule type="cellIs" dxfId="146" priority="13" operator="greaterThan">
      <formula>0.99</formula>
    </cfRule>
  </conditionalFormatting>
  <conditionalFormatting sqref="AI11:AI34">
    <cfRule type="cellIs" dxfId="145" priority="12" operator="greaterThan">
      <formula>$AI$8</formula>
    </cfRule>
  </conditionalFormatting>
  <conditionalFormatting sqref="AH11:AH34">
    <cfRule type="cellIs" dxfId="144" priority="10" operator="greaterThan">
      <formula>$AH$8</formula>
    </cfRule>
    <cfRule type="cellIs" dxfId="143" priority="11" operator="greaterThan">
      <formula>$AH$8</formula>
    </cfRule>
  </conditionalFormatting>
  <conditionalFormatting sqref="AP11:AP34">
    <cfRule type="cellIs" dxfId="142" priority="8" operator="equal">
      <formula>0</formula>
    </cfRule>
  </conditionalFormatting>
  <conditionalFormatting sqref="AP11:AP34">
    <cfRule type="cellIs" dxfId="141" priority="7" operator="greaterThan">
      <formula>1179</formula>
    </cfRule>
  </conditionalFormatting>
  <conditionalFormatting sqref="AP11:AP34">
    <cfRule type="cellIs" dxfId="140" priority="6" operator="greaterThan">
      <formula>99</formula>
    </cfRule>
  </conditionalFormatting>
  <conditionalFormatting sqref="AP11:AP34">
    <cfRule type="cellIs" dxfId="139" priority="5" operator="greaterThan">
      <formula>0.99</formula>
    </cfRule>
  </conditionalFormatting>
  <conditionalFormatting sqref="AK33:AK34">
    <cfRule type="cellIs" dxfId="138" priority="4" operator="equal">
      <formula>0</formula>
    </cfRule>
  </conditionalFormatting>
  <conditionalFormatting sqref="AK33:AK34">
    <cfRule type="cellIs" dxfId="137" priority="3" operator="greaterThan">
      <formula>1179</formula>
    </cfRule>
  </conditionalFormatting>
  <conditionalFormatting sqref="AK33:AK34">
    <cfRule type="cellIs" dxfId="136" priority="2" operator="greaterThan">
      <formula>99</formula>
    </cfRule>
  </conditionalFormatting>
  <conditionalFormatting sqref="AK33:AK34">
    <cfRule type="cellIs" dxfId="135" priority="1" operator="greaterThan">
      <formula>0.99</formula>
    </cfRule>
  </conditionalFormatting>
  <dataValidations count="4">
    <dataValidation type="list" allowBlank="1" showInputMessage="1" showErrorMessage="1" sqref="AV31:AW31" xr:uid="{00000000-0002-0000-1900-000000000000}">
      <formula1>$AV$24:$AV$28</formula1>
    </dataValidation>
    <dataValidation type="list" allowBlank="1" showInputMessage="1" showErrorMessage="1" sqref="H11:H34" xr:uid="{00000000-0002-0000-1900-000001000000}">
      <formula1>$AV$10:$AV$19</formula1>
    </dataValidation>
    <dataValidation type="list" allowBlank="1" showInputMessage="1" showErrorMessage="1" sqref="AP8:AQ8 N10 L10 D8 O8:T8" xr:uid="{00000000-0002-0000-1900-000002000000}">
      <formula1>#REF!</formula1>
    </dataValidation>
    <dataValidation type="list" allowBlank="1" showInputMessage="1" showErrorMessage="1" sqref="P3:P5" xr:uid="{00000000-0002-0000-1900-000003000000}">
      <formula1>$AY$10:$AY$39</formula1>
    </dataValidation>
  </dataValidations>
  <hyperlinks>
    <hyperlink ref="H9:H10" location="'1'!AH8" display="Plant Status" xr:uid="{00000000-0004-0000-19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2:AY124"/>
  <sheetViews>
    <sheetView showGridLines="0" topLeftCell="A37" zoomScaleNormal="100" workbookViewId="0">
      <selection activeCell="Q50" sqref="Q50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237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313" t="s">
        <v>11</v>
      </c>
      <c r="I7" s="314" t="s">
        <v>12</v>
      </c>
      <c r="J7" s="314" t="s">
        <v>13</v>
      </c>
      <c r="K7" s="314" t="s">
        <v>14</v>
      </c>
      <c r="L7" s="15"/>
      <c r="M7" s="15"/>
      <c r="N7" s="15"/>
      <c r="O7" s="313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314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314" t="s">
        <v>23</v>
      </c>
      <c r="AG7" s="314" t="s">
        <v>24</v>
      </c>
      <c r="AH7" s="314" t="s">
        <v>25</v>
      </c>
      <c r="AI7" s="314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314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41878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24772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314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315" t="s">
        <v>52</v>
      </c>
      <c r="V9" s="315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317" t="s">
        <v>56</v>
      </c>
      <c r="AG9" s="317" t="s">
        <v>57</v>
      </c>
      <c r="AH9" s="341" t="s">
        <v>58</v>
      </c>
      <c r="AI9" s="357" t="s">
        <v>59</v>
      </c>
      <c r="AJ9" s="315" t="s">
        <v>60</v>
      </c>
      <c r="AK9" s="315" t="s">
        <v>61</v>
      </c>
      <c r="AL9" s="315" t="s">
        <v>62</v>
      </c>
      <c r="AM9" s="315" t="s">
        <v>63</v>
      </c>
      <c r="AN9" s="315" t="s">
        <v>64</v>
      </c>
      <c r="AO9" s="315" t="s">
        <v>65</v>
      </c>
      <c r="AP9" s="315" t="s">
        <v>66</v>
      </c>
      <c r="AQ9" s="359" t="s">
        <v>67</v>
      </c>
      <c r="AR9" s="315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315" t="s">
        <v>73</v>
      </c>
      <c r="C10" s="315" t="s">
        <v>74</v>
      </c>
      <c r="D10" s="315" t="s">
        <v>75</v>
      </c>
      <c r="E10" s="315" t="s">
        <v>76</v>
      </c>
      <c r="F10" s="315" t="s">
        <v>75</v>
      </c>
      <c r="G10" s="315" t="s">
        <v>76</v>
      </c>
      <c r="H10" s="368"/>
      <c r="I10" s="315" t="s">
        <v>76</v>
      </c>
      <c r="J10" s="315" t="s">
        <v>76</v>
      </c>
      <c r="K10" s="315" t="s">
        <v>76</v>
      </c>
      <c r="L10" s="31" t="s">
        <v>30</v>
      </c>
      <c r="M10" s="369"/>
      <c r="N10" s="31" t="s">
        <v>30</v>
      </c>
      <c r="O10" s="360"/>
      <c r="P10" s="360"/>
      <c r="Q10" s="3">
        <v>4390275</v>
      </c>
      <c r="R10" s="350"/>
      <c r="S10" s="351"/>
      <c r="T10" s="352"/>
      <c r="U10" s="315" t="s">
        <v>76</v>
      </c>
      <c r="V10" s="315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30407858</v>
      </c>
      <c r="AH10" s="341"/>
      <c r="AI10" s="358"/>
      <c r="AJ10" s="315" t="s">
        <v>85</v>
      </c>
      <c r="AK10" s="315" t="s">
        <v>85</v>
      </c>
      <c r="AL10" s="315" t="s">
        <v>85</v>
      </c>
      <c r="AM10" s="315" t="s">
        <v>85</v>
      </c>
      <c r="AN10" s="315" t="s">
        <v>85</v>
      </c>
      <c r="AO10" s="315" t="s">
        <v>85</v>
      </c>
      <c r="AP10" s="2">
        <v>6686075</v>
      </c>
      <c r="AQ10" s="360"/>
      <c r="AR10" s="316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18</v>
      </c>
      <c r="E11" s="46">
        <f>D11/1.42</f>
        <v>12.67605633802817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96</v>
      </c>
      <c r="P11" s="52">
        <v>94</v>
      </c>
      <c r="Q11" s="52">
        <v>4394190</v>
      </c>
      <c r="R11" s="53">
        <f>Q11-Q10</f>
        <v>3915</v>
      </c>
      <c r="S11" s="54">
        <f>R11*24/1000</f>
        <v>93.96</v>
      </c>
      <c r="T11" s="54">
        <f>R11/1000</f>
        <v>3.915</v>
      </c>
      <c r="U11" s="55">
        <v>7.8</v>
      </c>
      <c r="V11" s="55">
        <f t="shared" ref="V11:V17" si="0">U11</f>
        <v>7.8</v>
      </c>
      <c r="W11" s="174" t="s">
        <v>136</v>
      </c>
      <c r="X11" s="166">
        <v>0</v>
      </c>
      <c r="Y11" s="166">
        <v>0</v>
      </c>
      <c r="Z11" s="166">
        <v>1020</v>
      </c>
      <c r="AA11" s="166">
        <v>0</v>
      </c>
      <c r="AB11" s="166">
        <v>1018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30408427</v>
      </c>
      <c r="AH11" s="60">
        <f t="shared" ref="AH11:AH34" si="1">IF(ISBLANK(AG11),"-",AG11-AG10)</f>
        <v>569</v>
      </c>
      <c r="AI11" s="61">
        <f>AH11/T11</f>
        <v>145.33844189016602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6687087</v>
      </c>
      <c r="AQ11" s="166">
        <f t="shared" ref="AQ11:AQ34" si="2">AP11-AP10</f>
        <v>1012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21</v>
      </c>
      <c r="E12" s="46">
        <f t="shared" ref="E12:E34" si="3">D12/1.42</f>
        <v>14.788732394366198</v>
      </c>
      <c r="F12" s="164">
        <v>66</v>
      </c>
      <c r="G12" s="46">
        <f t="shared" ref="G12:G34" si="4">F12/1.42</f>
        <v>46.478873239436624</v>
      </c>
      <c r="H12" s="48" t="s">
        <v>89</v>
      </c>
      <c r="I12" s="48">
        <f t="shared" ref="I12:I34" si="5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94</v>
      </c>
      <c r="P12" s="52">
        <v>89</v>
      </c>
      <c r="Q12" s="52">
        <v>4398017</v>
      </c>
      <c r="R12" s="53">
        <f t="shared" ref="R12:R34" si="6">Q12-Q11</f>
        <v>3827</v>
      </c>
      <c r="S12" s="54">
        <f t="shared" ref="S12:S34" si="7">R12*24/1000</f>
        <v>91.847999999999999</v>
      </c>
      <c r="T12" s="54">
        <f t="shared" ref="T12:T34" si="8">R12/1000</f>
        <v>3.827</v>
      </c>
      <c r="U12" s="55">
        <v>8.9</v>
      </c>
      <c r="V12" s="55">
        <f t="shared" si="0"/>
        <v>8.9</v>
      </c>
      <c r="W12" s="174" t="s">
        <v>136</v>
      </c>
      <c r="X12" s="166">
        <v>0</v>
      </c>
      <c r="Y12" s="166">
        <v>0</v>
      </c>
      <c r="Z12" s="166">
        <v>974</v>
      </c>
      <c r="AA12" s="166">
        <v>0</v>
      </c>
      <c r="AB12" s="166">
        <v>1018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30408979</v>
      </c>
      <c r="AH12" s="60">
        <f t="shared" si="1"/>
        <v>552</v>
      </c>
      <c r="AI12" s="61">
        <f t="shared" ref="AI12:AI34" si="9">AH12/T12</f>
        <v>144.23830676770316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6688021</v>
      </c>
      <c r="AQ12" s="166">
        <f t="shared" si="2"/>
        <v>934</v>
      </c>
      <c r="AR12" s="65">
        <v>0.9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28</v>
      </c>
      <c r="E13" s="46">
        <f t="shared" si="3"/>
        <v>19.718309859154932</v>
      </c>
      <c r="F13" s="164">
        <v>66</v>
      </c>
      <c r="G13" s="46">
        <f t="shared" si="4"/>
        <v>46.478873239436624</v>
      </c>
      <c r="H13" s="48" t="s">
        <v>89</v>
      </c>
      <c r="I13" s="48">
        <f t="shared" si="5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91</v>
      </c>
      <c r="P13" s="52">
        <v>87</v>
      </c>
      <c r="Q13" s="52">
        <v>4401692</v>
      </c>
      <c r="R13" s="53">
        <f t="shared" si="6"/>
        <v>3675</v>
      </c>
      <c r="S13" s="54">
        <f t="shared" si="7"/>
        <v>88.2</v>
      </c>
      <c r="T13" s="54">
        <f t="shared" si="8"/>
        <v>3.6749999999999998</v>
      </c>
      <c r="U13" s="55">
        <v>9.5</v>
      </c>
      <c r="V13" s="55">
        <f t="shared" si="0"/>
        <v>9.5</v>
      </c>
      <c r="W13" s="174" t="s">
        <v>136</v>
      </c>
      <c r="X13" s="166">
        <v>0</v>
      </c>
      <c r="Y13" s="166">
        <v>0</v>
      </c>
      <c r="Z13" s="166">
        <v>904</v>
      </c>
      <c r="AA13" s="166">
        <v>0</v>
      </c>
      <c r="AB13" s="166">
        <v>957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30409522</v>
      </c>
      <c r="AH13" s="60">
        <f t="shared" si="1"/>
        <v>543</v>
      </c>
      <c r="AI13" s="61">
        <f t="shared" si="9"/>
        <v>147.75510204081633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6688566</v>
      </c>
      <c r="AQ13" s="166">
        <f t="shared" si="2"/>
        <v>545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31</v>
      </c>
      <c r="E14" s="46">
        <f t="shared" si="3"/>
        <v>21.83098591549296</v>
      </c>
      <c r="F14" s="164">
        <v>66</v>
      </c>
      <c r="G14" s="46">
        <f t="shared" si="4"/>
        <v>46.478873239436624</v>
      </c>
      <c r="H14" s="48" t="s">
        <v>89</v>
      </c>
      <c r="I14" s="48">
        <f t="shared" si="5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94</v>
      </c>
      <c r="P14" s="52">
        <v>91</v>
      </c>
      <c r="Q14" s="52">
        <v>4405416</v>
      </c>
      <c r="R14" s="53">
        <f t="shared" si="6"/>
        <v>3724</v>
      </c>
      <c r="S14" s="54">
        <f t="shared" si="7"/>
        <v>89.376000000000005</v>
      </c>
      <c r="T14" s="54">
        <f t="shared" si="8"/>
        <v>3.7240000000000002</v>
      </c>
      <c r="U14" s="55">
        <v>9.5</v>
      </c>
      <c r="V14" s="55">
        <f t="shared" si="0"/>
        <v>9.5</v>
      </c>
      <c r="W14" s="174" t="s">
        <v>136</v>
      </c>
      <c r="X14" s="166">
        <v>0</v>
      </c>
      <c r="Y14" s="166">
        <v>0</v>
      </c>
      <c r="Z14" s="166">
        <v>919</v>
      </c>
      <c r="AA14" s="166">
        <v>0</v>
      </c>
      <c r="AB14" s="166">
        <v>917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30409938</v>
      </c>
      <c r="AH14" s="60">
        <f t="shared" si="1"/>
        <v>416</v>
      </c>
      <c r="AI14" s="61">
        <f t="shared" si="9"/>
        <v>111.7078410311493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</v>
      </c>
      <c r="AP14" s="166">
        <v>6688566</v>
      </c>
      <c r="AQ14" s="166">
        <f t="shared" si="2"/>
        <v>0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31</v>
      </c>
      <c r="E15" s="46">
        <f t="shared" si="3"/>
        <v>21.83098591549296</v>
      </c>
      <c r="F15" s="164">
        <v>66</v>
      </c>
      <c r="G15" s="46">
        <f t="shared" si="4"/>
        <v>46.478873239436624</v>
      </c>
      <c r="H15" s="48" t="s">
        <v>89</v>
      </c>
      <c r="I15" s="48">
        <f t="shared" si="5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104</v>
      </c>
      <c r="P15" s="52">
        <v>96</v>
      </c>
      <c r="Q15" s="52">
        <v>4409403</v>
      </c>
      <c r="R15" s="53">
        <f t="shared" si="6"/>
        <v>3987</v>
      </c>
      <c r="S15" s="54">
        <f t="shared" si="7"/>
        <v>95.688000000000002</v>
      </c>
      <c r="T15" s="54">
        <f t="shared" si="8"/>
        <v>3.9870000000000001</v>
      </c>
      <c r="U15" s="55">
        <v>9.5</v>
      </c>
      <c r="V15" s="55">
        <f t="shared" si="0"/>
        <v>9.5</v>
      </c>
      <c r="W15" s="174" t="s">
        <v>136</v>
      </c>
      <c r="X15" s="166">
        <v>0</v>
      </c>
      <c r="Y15" s="166">
        <v>0</v>
      </c>
      <c r="Z15" s="166">
        <v>952</v>
      </c>
      <c r="AA15" s="166">
        <v>0</v>
      </c>
      <c r="AB15" s="166">
        <v>957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30410406</v>
      </c>
      <c r="AH15" s="60">
        <f t="shared" si="1"/>
        <v>468</v>
      </c>
      <c r="AI15" s="61">
        <f t="shared" si="9"/>
        <v>117.38148984198645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</v>
      </c>
      <c r="AP15" s="166">
        <v>6688566</v>
      </c>
      <c r="AQ15" s="166">
        <f t="shared" si="2"/>
        <v>0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12</v>
      </c>
      <c r="E16" s="46">
        <f t="shared" si="3"/>
        <v>8.4507042253521139</v>
      </c>
      <c r="F16" s="67">
        <v>68</v>
      </c>
      <c r="G16" s="46">
        <f t="shared" si="4"/>
        <v>47.887323943661976</v>
      </c>
      <c r="H16" s="48" t="s">
        <v>89</v>
      </c>
      <c r="I16" s="48">
        <f t="shared" si="5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124</v>
      </c>
      <c r="P16" s="52">
        <v>122</v>
      </c>
      <c r="Q16" s="52">
        <v>4414204</v>
      </c>
      <c r="R16" s="53">
        <f t="shared" si="6"/>
        <v>4801</v>
      </c>
      <c r="S16" s="54">
        <f t="shared" si="7"/>
        <v>115.224</v>
      </c>
      <c r="T16" s="54">
        <f t="shared" si="8"/>
        <v>4.8010000000000002</v>
      </c>
      <c r="U16" s="55">
        <v>9.5</v>
      </c>
      <c r="V16" s="55">
        <f t="shared" si="0"/>
        <v>9.5</v>
      </c>
      <c r="W16" s="174" t="s">
        <v>136</v>
      </c>
      <c r="X16" s="166">
        <v>0</v>
      </c>
      <c r="Y16" s="166">
        <v>0</v>
      </c>
      <c r="Z16" s="166">
        <v>1173</v>
      </c>
      <c r="AA16" s="166">
        <v>0</v>
      </c>
      <c r="AB16" s="166">
        <v>1160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30411182</v>
      </c>
      <c r="AH16" s="60">
        <f t="shared" si="1"/>
        <v>776</v>
      </c>
      <c r="AI16" s="61">
        <f t="shared" si="9"/>
        <v>161.63299312643198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6688566</v>
      </c>
      <c r="AQ16" s="166">
        <f t="shared" si="2"/>
        <v>0</v>
      </c>
      <c r="AR16" s="65">
        <v>1.05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10</v>
      </c>
      <c r="E17" s="46">
        <f t="shared" si="3"/>
        <v>7.042253521126761</v>
      </c>
      <c r="F17" s="67">
        <v>83</v>
      </c>
      <c r="G17" s="46">
        <f t="shared" si="4"/>
        <v>58.450704225352112</v>
      </c>
      <c r="H17" s="48" t="s">
        <v>89</v>
      </c>
      <c r="I17" s="48">
        <f t="shared" si="5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140</v>
      </c>
      <c r="P17" s="52">
        <v>144</v>
      </c>
      <c r="Q17" s="52">
        <v>4420061</v>
      </c>
      <c r="R17" s="53">
        <f t="shared" si="6"/>
        <v>5857</v>
      </c>
      <c r="S17" s="54">
        <f t="shared" si="7"/>
        <v>140.56800000000001</v>
      </c>
      <c r="T17" s="54">
        <f t="shared" si="8"/>
        <v>5.8570000000000002</v>
      </c>
      <c r="U17" s="55">
        <v>9.1</v>
      </c>
      <c r="V17" s="55">
        <f t="shared" si="0"/>
        <v>9.1</v>
      </c>
      <c r="W17" s="174" t="s">
        <v>146</v>
      </c>
      <c r="X17" s="166">
        <v>0</v>
      </c>
      <c r="Y17" s="166">
        <v>1040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30412484</v>
      </c>
      <c r="AH17" s="60">
        <f t="shared" si="1"/>
        <v>1302</v>
      </c>
      <c r="AI17" s="61">
        <f t="shared" si="9"/>
        <v>222.29810483182516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6688566</v>
      </c>
      <c r="AQ17" s="166">
        <f t="shared" si="2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10</v>
      </c>
      <c r="E18" s="46">
        <f t="shared" si="3"/>
        <v>7.042253521126761</v>
      </c>
      <c r="F18" s="67">
        <v>83</v>
      </c>
      <c r="G18" s="46">
        <f t="shared" si="4"/>
        <v>58.450704225352112</v>
      </c>
      <c r="H18" s="48" t="s">
        <v>89</v>
      </c>
      <c r="I18" s="48">
        <f t="shared" si="5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137</v>
      </c>
      <c r="P18" s="52">
        <v>149</v>
      </c>
      <c r="Q18" s="52">
        <v>4426183</v>
      </c>
      <c r="R18" s="53">
        <f t="shared" si="6"/>
        <v>6122</v>
      </c>
      <c r="S18" s="54">
        <f t="shared" si="7"/>
        <v>146.928</v>
      </c>
      <c r="T18" s="54">
        <f t="shared" si="8"/>
        <v>6.1219999999999999</v>
      </c>
      <c r="U18" s="55">
        <v>8.6999999999999993</v>
      </c>
      <c r="V18" s="55">
        <f t="shared" ref="V18:V34" si="12">U18</f>
        <v>8.6999999999999993</v>
      </c>
      <c r="W18" s="174" t="s">
        <v>146</v>
      </c>
      <c r="X18" s="166">
        <v>0</v>
      </c>
      <c r="Y18" s="166">
        <v>1045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30413864</v>
      </c>
      <c r="AH18" s="60">
        <f t="shared" si="1"/>
        <v>1380</v>
      </c>
      <c r="AI18" s="61">
        <f t="shared" si="9"/>
        <v>225.41653054557335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6688566</v>
      </c>
      <c r="AQ18" s="166">
        <f t="shared" si="2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11</v>
      </c>
      <c r="E19" s="46">
        <f t="shared" si="3"/>
        <v>7.746478873239437</v>
      </c>
      <c r="F19" s="67">
        <v>83</v>
      </c>
      <c r="G19" s="46">
        <f t="shared" si="4"/>
        <v>58.450704225352112</v>
      </c>
      <c r="H19" s="48" t="s">
        <v>89</v>
      </c>
      <c r="I19" s="48">
        <f t="shared" si="5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136</v>
      </c>
      <c r="P19" s="52">
        <v>146</v>
      </c>
      <c r="Q19" s="52">
        <v>4432368</v>
      </c>
      <c r="R19" s="53">
        <f t="shared" si="6"/>
        <v>6185</v>
      </c>
      <c r="S19" s="54">
        <f t="shared" si="7"/>
        <v>148.44</v>
      </c>
      <c r="T19" s="54">
        <f t="shared" si="8"/>
        <v>6.1849999999999996</v>
      </c>
      <c r="U19" s="55">
        <v>8.1</v>
      </c>
      <c r="V19" s="55">
        <f t="shared" si="12"/>
        <v>8.1</v>
      </c>
      <c r="W19" s="174" t="s">
        <v>146</v>
      </c>
      <c r="X19" s="166">
        <v>0</v>
      </c>
      <c r="Y19" s="166">
        <v>1062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30415242</v>
      </c>
      <c r="AH19" s="60">
        <f t="shared" si="1"/>
        <v>1378</v>
      </c>
      <c r="AI19" s="61">
        <f t="shared" si="9"/>
        <v>222.79708973322556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6688566</v>
      </c>
      <c r="AQ19" s="166">
        <f t="shared" si="2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10</v>
      </c>
      <c r="E20" s="46">
        <f t="shared" si="3"/>
        <v>7.042253521126761</v>
      </c>
      <c r="F20" s="67">
        <v>83</v>
      </c>
      <c r="G20" s="46">
        <f t="shared" si="4"/>
        <v>58.450704225352112</v>
      </c>
      <c r="H20" s="48" t="s">
        <v>89</v>
      </c>
      <c r="I20" s="48">
        <f t="shared" si="5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136</v>
      </c>
      <c r="P20" s="52">
        <v>146</v>
      </c>
      <c r="Q20" s="52">
        <v>4438557</v>
      </c>
      <c r="R20" s="53">
        <f t="shared" si="6"/>
        <v>6189</v>
      </c>
      <c r="S20" s="54">
        <f t="shared" si="7"/>
        <v>148.536</v>
      </c>
      <c r="T20" s="54">
        <f t="shared" si="8"/>
        <v>6.1890000000000001</v>
      </c>
      <c r="U20" s="55">
        <v>7.5</v>
      </c>
      <c r="V20" s="55">
        <f t="shared" si="12"/>
        <v>7.5</v>
      </c>
      <c r="W20" s="174" t="s">
        <v>146</v>
      </c>
      <c r="X20" s="166">
        <v>0</v>
      </c>
      <c r="Y20" s="166">
        <v>1060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30416634</v>
      </c>
      <c r="AH20" s="60">
        <f t="shared" si="1"/>
        <v>1392</v>
      </c>
      <c r="AI20" s="61">
        <f t="shared" si="9"/>
        <v>224.91517207949587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6688566</v>
      </c>
      <c r="AQ20" s="166">
        <f t="shared" si="2"/>
        <v>0</v>
      </c>
      <c r="AR20" s="65">
        <v>0.97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10</v>
      </c>
      <c r="E21" s="46">
        <f t="shared" si="3"/>
        <v>7.042253521126761</v>
      </c>
      <c r="F21" s="67">
        <v>83</v>
      </c>
      <c r="G21" s="46">
        <f t="shared" si="4"/>
        <v>58.450704225352112</v>
      </c>
      <c r="H21" s="48" t="s">
        <v>89</v>
      </c>
      <c r="I21" s="48">
        <f t="shared" si="5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140</v>
      </c>
      <c r="P21" s="52">
        <v>144</v>
      </c>
      <c r="Q21" s="52">
        <v>4444444</v>
      </c>
      <c r="R21" s="53">
        <f>Q21-Q20</f>
        <v>5887</v>
      </c>
      <c r="S21" s="54">
        <f t="shared" si="7"/>
        <v>141.28800000000001</v>
      </c>
      <c r="T21" s="54">
        <f t="shared" si="8"/>
        <v>5.8869999999999996</v>
      </c>
      <c r="U21" s="55">
        <v>7</v>
      </c>
      <c r="V21" s="55">
        <f t="shared" si="12"/>
        <v>7</v>
      </c>
      <c r="W21" s="174" t="s">
        <v>146</v>
      </c>
      <c r="X21" s="166">
        <v>0</v>
      </c>
      <c r="Y21" s="166">
        <v>1037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30417950</v>
      </c>
      <c r="AH21" s="60">
        <f t="shared" si="1"/>
        <v>1316</v>
      </c>
      <c r="AI21" s="61">
        <f t="shared" si="9"/>
        <v>223.5434007134364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6688566</v>
      </c>
      <c r="AQ21" s="166">
        <f t="shared" si="2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11</v>
      </c>
      <c r="E22" s="46">
        <f t="shared" si="3"/>
        <v>7.746478873239437</v>
      </c>
      <c r="F22" s="67">
        <v>83</v>
      </c>
      <c r="G22" s="46">
        <f t="shared" si="4"/>
        <v>58.450704225352112</v>
      </c>
      <c r="H22" s="48" t="s">
        <v>89</v>
      </c>
      <c r="I22" s="48">
        <f t="shared" si="5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143</v>
      </c>
      <c r="P22" s="52">
        <v>144</v>
      </c>
      <c r="Q22" s="52">
        <v>4450430</v>
      </c>
      <c r="R22" s="53">
        <f t="shared" si="6"/>
        <v>5986</v>
      </c>
      <c r="S22" s="54">
        <f t="shared" si="7"/>
        <v>143.66399999999999</v>
      </c>
      <c r="T22" s="54">
        <f t="shared" si="8"/>
        <v>5.9859999999999998</v>
      </c>
      <c r="U22" s="55">
        <v>6.7</v>
      </c>
      <c r="V22" s="55">
        <f t="shared" si="12"/>
        <v>6.7</v>
      </c>
      <c r="W22" s="174" t="s">
        <v>146</v>
      </c>
      <c r="X22" s="166">
        <v>0</v>
      </c>
      <c r="Y22" s="166">
        <v>1000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30419314</v>
      </c>
      <c r="AH22" s="60">
        <f t="shared" si="1"/>
        <v>1364</v>
      </c>
      <c r="AI22" s="61">
        <f t="shared" si="9"/>
        <v>227.86501837621117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6688566</v>
      </c>
      <c r="AQ22" s="166">
        <f t="shared" si="2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8</v>
      </c>
      <c r="E23" s="46">
        <f t="shared" si="3"/>
        <v>5.6338028169014089</v>
      </c>
      <c r="F23" s="164">
        <v>81</v>
      </c>
      <c r="G23" s="46">
        <f t="shared" si="4"/>
        <v>57.04225352112676</v>
      </c>
      <c r="H23" s="48" t="s">
        <v>89</v>
      </c>
      <c r="I23" s="48">
        <f t="shared" si="5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135</v>
      </c>
      <c r="P23" s="52">
        <v>134</v>
      </c>
      <c r="Q23" s="52">
        <v>4456102</v>
      </c>
      <c r="R23" s="53">
        <f t="shared" si="6"/>
        <v>5672</v>
      </c>
      <c r="S23" s="54">
        <f t="shared" si="7"/>
        <v>136.12799999999999</v>
      </c>
      <c r="T23" s="54">
        <f t="shared" si="8"/>
        <v>5.6719999999999997</v>
      </c>
      <c r="U23" s="55">
        <v>6.5</v>
      </c>
      <c r="V23" s="55">
        <f t="shared" si="12"/>
        <v>6.5</v>
      </c>
      <c r="W23" s="174" t="s">
        <v>146</v>
      </c>
      <c r="X23" s="166">
        <v>0</v>
      </c>
      <c r="Y23" s="166">
        <v>1004</v>
      </c>
      <c r="Z23" s="166">
        <v>1176</v>
      </c>
      <c r="AA23" s="166">
        <v>1185</v>
      </c>
      <c r="AB23" s="166">
        <v>1179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30420546</v>
      </c>
      <c r="AH23" s="60">
        <f t="shared" si="1"/>
        <v>1232</v>
      </c>
      <c r="AI23" s="61">
        <f t="shared" si="9"/>
        <v>217.20733427362484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6688566</v>
      </c>
      <c r="AQ23" s="166">
        <f t="shared" si="2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14</v>
      </c>
      <c r="E24" s="46">
        <f t="shared" si="3"/>
        <v>9.8591549295774659</v>
      </c>
      <c r="F24" s="164">
        <v>81</v>
      </c>
      <c r="G24" s="46">
        <f t="shared" si="4"/>
        <v>57.04225352112676</v>
      </c>
      <c r="H24" s="48" t="s">
        <v>89</v>
      </c>
      <c r="I24" s="48">
        <f t="shared" si="5"/>
        <v>55.633802816901408</v>
      </c>
      <c r="J24" s="49">
        <f t="shared" si="10"/>
        <v>57.04225352112676</v>
      </c>
      <c r="K24" s="48">
        <f t="shared" ref="K24:K34" si="13">J24+(6/1.42)</f>
        <v>61.267605633802816</v>
      </c>
      <c r="L24" s="50">
        <v>18</v>
      </c>
      <c r="M24" s="51" t="s">
        <v>101</v>
      </c>
      <c r="N24" s="51">
        <v>17.3</v>
      </c>
      <c r="O24" s="52">
        <v>129</v>
      </c>
      <c r="P24" s="52">
        <v>137</v>
      </c>
      <c r="Q24" s="52">
        <v>4461736</v>
      </c>
      <c r="R24" s="53">
        <f t="shared" si="6"/>
        <v>5634</v>
      </c>
      <c r="S24" s="54">
        <f t="shared" si="7"/>
        <v>135.21600000000001</v>
      </c>
      <c r="T24" s="54">
        <f t="shared" si="8"/>
        <v>5.6340000000000003</v>
      </c>
      <c r="U24" s="55">
        <v>6.3</v>
      </c>
      <c r="V24" s="55">
        <f t="shared" si="12"/>
        <v>6.3</v>
      </c>
      <c r="W24" s="174" t="s">
        <v>146</v>
      </c>
      <c r="X24" s="166">
        <v>0</v>
      </c>
      <c r="Y24" s="166">
        <v>1018</v>
      </c>
      <c r="Z24" s="166">
        <v>1145</v>
      </c>
      <c r="AA24" s="166">
        <v>1185</v>
      </c>
      <c r="AB24" s="166">
        <v>1149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30421791</v>
      </c>
      <c r="AH24" s="60">
        <f t="shared" si="1"/>
        <v>1245</v>
      </c>
      <c r="AI24" s="61">
        <f t="shared" si="9"/>
        <v>220.9797657082002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6688566</v>
      </c>
      <c r="AQ24" s="166">
        <f t="shared" si="2"/>
        <v>0</v>
      </c>
      <c r="AR24" s="65">
        <v>0.92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12</v>
      </c>
      <c r="E25" s="46">
        <f t="shared" si="3"/>
        <v>8.4507042253521139</v>
      </c>
      <c r="F25" s="164">
        <v>81</v>
      </c>
      <c r="G25" s="46">
        <f t="shared" si="4"/>
        <v>57.04225352112676</v>
      </c>
      <c r="H25" s="48" t="s">
        <v>89</v>
      </c>
      <c r="I25" s="48">
        <f t="shared" si="5"/>
        <v>55.633802816901408</v>
      </c>
      <c r="J25" s="49">
        <f t="shared" si="10"/>
        <v>57.04225352112676</v>
      </c>
      <c r="K25" s="48">
        <f t="shared" si="13"/>
        <v>61.267605633802816</v>
      </c>
      <c r="L25" s="50">
        <v>18</v>
      </c>
      <c r="M25" s="51" t="s">
        <v>101</v>
      </c>
      <c r="N25" s="51">
        <v>16.899999999999999</v>
      </c>
      <c r="O25" s="52">
        <v>131</v>
      </c>
      <c r="P25" s="52">
        <v>135</v>
      </c>
      <c r="Q25" s="52">
        <v>4467418</v>
      </c>
      <c r="R25" s="53">
        <f t="shared" si="6"/>
        <v>5682</v>
      </c>
      <c r="S25" s="54">
        <f t="shared" si="7"/>
        <v>136.36799999999999</v>
      </c>
      <c r="T25" s="54">
        <f t="shared" si="8"/>
        <v>5.6820000000000004</v>
      </c>
      <c r="U25" s="55">
        <v>5.8</v>
      </c>
      <c r="V25" s="55">
        <f t="shared" si="12"/>
        <v>5.8</v>
      </c>
      <c r="W25" s="174" t="s">
        <v>146</v>
      </c>
      <c r="X25" s="166">
        <v>0</v>
      </c>
      <c r="Y25" s="166">
        <v>1065</v>
      </c>
      <c r="Z25" s="166">
        <v>1145</v>
      </c>
      <c r="AA25" s="166">
        <v>1185</v>
      </c>
      <c r="AB25" s="166">
        <v>1149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30423059</v>
      </c>
      <c r="AH25" s="60">
        <f t="shared" si="1"/>
        <v>1268</v>
      </c>
      <c r="AI25" s="61">
        <f t="shared" si="9"/>
        <v>223.1608588525167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6688566</v>
      </c>
      <c r="AQ25" s="166">
        <f t="shared" si="2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14</v>
      </c>
      <c r="E26" s="46">
        <f t="shared" si="3"/>
        <v>9.8591549295774659</v>
      </c>
      <c r="F26" s="164">
        <v>81</v>
      </c>
      <c r="G26" s="46">
        <f t="shared" si="4"/>
        <v>57.04225352112676</v>
      </c>
      <c r="H26" s="48" t="s">
        <v>89</v>
      </c>
      <c r="I26" s="48">
        <f t="shared" si="5"/>
        <v>53.521126760563384</v>
      </c>
      <c r="J26" s="49">
        <f>(F26-3)/1.42</f>
        <v>54.929577464788736</v>
      </c>
      <c r="K26" s="48">
        <f t="shared" si="13"/>
        <v>59.154929577464792</v>
      </c>
      <c r="L26" s="50">
        <v>18</v>
      </c>
      <c r="M26" s="51" t="s">
        <v>101</v>
      </c>
      <c r="N26" s="51">
        <v>16.7</v>
      </c>
      <c r="O26" s="52">
        <v>128</v>
      </c>
      <c r="P26" s="52">
        <v>133</v>
      </c>
      <c r="Q26" s="52">
        <v>4472967</v>
      </c>
      <c r="R26" s="53">
        <f t="shared" si="6"/>
        <v>5549</v>
      </c>
      <c r="S26" s="54">
        <f t="shared" si="7"/>
        <v>133.17599999999999</v>
      </c>
      <c r="T26" s="54">
        <f t="shared" si="8"/>
        <v>5.5490000000000004</v>
      </c>
      <c r="U26" s="55">
        <v>5.4</v>
      </c>
      <c r="V26" s="55">
        <f t="shared" si="12"/>
        <v>5.4</v>
      </c>
      <c r="W26" s="174" t="s">
        <v>146</v>
      </c>
      <c r="X26" s="166">
        <v>0</v>
      </c>
      <c r="Y26" s="166">
        <v>1004</v>
      </c>
      <c r="Z26" s="166">
        <v>1145</v>
      </c>
      <c r="AA26" s="166">
        <v>1185</v>
      </c>
      <c r="AB26" s="166">
        <v>1149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30424319</v>
      </c>
      <c r="AH26" s="60">
        <f t="shared" si="1"/>
        <v>1260</v>
      </c>
      <c r="AI26" s="61">
        <f t="shared" si="9"/>
        <v>227.06794016939989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6688566</v>
      </c>
      <c r="AQ26" s="166">
        <f t="shared" si="2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10</v>
      </c>
      <c r="E27" s="46">
        <f t="shared" si="3"/>
        <v>7.042253521126761</v>
      </c>
      <c r="F27" s="164">
        <v>81</v>
      </c>
      <c r="G27" s="46">
        <f t="shared" si="4"/>
        <v>57.04225352112676</v>
      </c>
      <c r="H27" s="48" t="s">
        <v>89</v>
      </c>
      <c r="I27" s="48">
        <f t="shared" si="5"/>
        <v>53.521126760563384</v>
      </c>
      <c r="J27" s="49">
        <f t="shared" ref="J27:J32" si="14">(F27-3)/1.42</f>
        <v>54.929577464788736</v>
      </c>
      <c r="K27" s="48">
        <f t="shared" si="13"/>
        <v>59.154929577464792</v>
      </c>
      <c r="L27" s="50">
        <v>18</v>
      </c>
      <c r="M27" s="51" t="s">
        <v>101</v>
      </c>
      <c r="N27" s="51">
        <v>16.7</v>
      </c>
      <c r="O27" s="52">
        <v>126</v>
      </c>
      <c r="P27" s="52">
        <v>138</v>
      </c>
      <c r="Q27" s="52">
        <v>4478540</v>
      </c>
      <c r="R27" s="53">
        <f t="shared" si="6"/>
        <v>5573</v>
      </c>
      <c r="S27" s="54">
        <f t="shared" si="7"/>
        <v>133.75200000000001</v>
      </c>
      <c r="T27" s="54">
        <f t="shared" si="8"/>
        <v>5.5730000000000004</v>
      </c>
      <c r="U27" s="55">
        <v>4.9000000000000004</v>
      </c>
      <c r="V27" s="55">
        <f t="shared" si="12"/>
        <v>4.9000000000000004</v>
      </c>
      <c r="W27" s="174" t="s">
        <v>146</v>
      </c>
      <c r="X27" s="166">
        <v>0</v>
      </c>
      <c r="Y27" s="166">
        <v>1063</v>
      </c>
      <c r="Z27" s="166">
        <v>1145</v>
      </c>
      <c r="AA27" s="166">
        <v>1185</v>
      </c>
      <c r="AB27" s="166">
        <v>1149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30425546</v>
      </c>
      <c r="AH27" s="60">
        <f t="shared" si="1"/>
        <v>1227</v>
      </c>
      <c r="AI27" s="61">
        <f t="shared" si="9"/>
        <v>220.1686703750224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6688566</v>
      </c>
      <c r="AQ27" s="166">
        <f t="shared" si="2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9</v>
      </c>
      <c r="E28" s="46">
        <f t="shared" si="3"/>
        <v>6.3380281690140849</v>
      </c>
      <c r="F28" s="164">
        <v>78</v>
      </c>
      <c r="G28" s="46">
        <f t="shared" si="4"/>
        <v>54.929577464788736</v>
      </c>
      <c r="H28" s="48" t="s">
        <v>89</v>
      </c>
      <c r="I28" s="48">
        <f t="shared" si="5"/>
        <v>51.408450704225352</v>
      </c>
      <c r="J28" s="49">
        <f t="shared" si="14"/>
        <v>52.816901408450704</v>
      </c>
      <c r="K28" s="48">
        <f t="shared" si="13"/>
        <v>57.04225352112676</v>
      </c>
      <c r="L28" s="50">
        <v>18</v>
      </c>
      <c r="M28" s="51" t="s">
        <v>101</v>
      </c>
      <c r="N28" s="51">
        <v>16.7</v>
      </c>
      <c r="O28" s="52">
        <v>131</v>
      </c>
      <c r="P28" s="52">
        <v>136</v>
      </c>
      <c r="Q28" s="52">
        <v>4484171</v>
      </c>
      <c r="R28" s="53">
        <f t="shared" si="6"/>
        <v>5631</v>
      </c>
      <c r="S28" s="54">
        <f t="shared" si="7"/>
        <v>135.14400000000001</v>
      </c>
      <c r="T28" s="54">
        <f t="shared" si="8"/>
        <v>5.6310000000000002</v>
      </c>
      <c r="U28" s="55">
        <v>4.8</v>
      </c>
      <c r="V28" s="55">
        <f t="shared" si="12"/>
        <v>4.8</v>
      </c>
      <c r="W28" s="174" t="s">
        <v>146</v>
      </c>
      <c r="X28" s="166">
        <v>0</v>
      </c>
      <c r="Y28" s="166">
        <v>998</v>
      </c>
      <c r="Z28" s="166">
        <v>1145</v>
      </c>
      <c r="AA28" s="166">
        <v>1185</v>
      </c>
      <c r="AB28" s="166">
        <v>1149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30426794</v>
      </c>
      <c r="AH28" s="60">
        <f t="shared" si="1"/>
        <v>1248</v>
      </c>
      <c r="AI28" s="61">
        <f t="shared" si="9"/>
        <v>221.63026105487478</v>
      </c>
      <c r="AJ28" s="62">
        <v>0</v>
      </c>
      <c r="AK28" s="62">
        <v>1</v>
      </c>
      <c r="AL28" s="62">
        <v>1</v>
      </c>
      <c r="AM28" s="62">
        <v>1</v>
      </c>
      <c r="AN28" s="62">
        <v>1</v>
      </c>
      <c r="AO28" s="62">
        <v>0</v>
      </c>
      <c r="AP28" s="166">
        <v>6688566</v>
      </c>
      <c r="AQ28" s="166">
        <f t="shared" si="2"/>
        <v>0</v>
      </c>
      <c r="AR28" s="65">
        <v>0.84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13</v>
      </c>
      <c r="E29" s="46">
        <f t="shared" si="3"/>
        <v>9.1549295774647899</v>
      </c>
      <c r="F29" s="164">
        <v>78</v>
      </c>
      <c r="G29" s="46">
        <f t="shared" si="4"/>
        <v>54.929577464788736</v>
      </c>
      <c r="H29" s="48" t="s">
        <v>89</v>
      </c>
      <c r="I29" s="48">
        <f t="shared" si="5"/>
        <v>51.408450704225352</v>
      </c>
      <c r="J29" s="49">
        <f t="shared" si="14"/>
        <v>52.816901408450704</v>
      </c>
      <c r="K29" s="48">
        <f t="shared" si="13"/>
        <v>57.04225352112676</v>
      </c>
      <c r="L29" s="50">
        <v>18</v>
      </c>
      <c r="M29" s="51" t="s">
        <v>101</v>
      </c>
      <c r="N29" s="51">
        <v>16.600000000000001</v>
      </c>
      <c r="O29" s="52">
        <v>118</v>
      </c>
      <c r="P29" s="52">
        <v>132</v>
      </c>
      <c r="Q29" s="52">
        <v>4489708</v>
      </c>
      <c r="R29" s="53">
        <f t="shared" si="6"/>
        <v>5537</v>
      </c>
      <c r="S29" s="54">
        <f t="shared" si="7"/>
        <v>132.88800000000001</v>
      </c>
      <c r="T29" s="54">
        <f t="shared" si="8"/>
        <v>5.5369999999999999</v>
      </c>
      <c r="U29" s="55">
        <v>3.7</v>
      </c>
      <c r="V29" s="55">
        <f t="shared" si="12"/>
        <v>3.7</v>
      </c>
      <c r="W29" s="174" t="s">
        <v>145</v>
      </c>
      <c r="X29" s="166">
        <v>0</v>
      </c>
      <c r="Y29" s="166">
        <v>1189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30427953</v>
      </c>
      <c r="AH29" s="60">
        <f t="shared" si="1"/>
        <v>1159</v>
      </c>
      <c r="AI29" s="61">
        <f t="shared" si="9"/>
        <v>209.31912588044068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6688566</v>
      </c>
      <c r="AQ29" s="166">
        <f t="shared" si="2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11</v>
      </c>
      <c r="E30" s="46">
        <f t="shared" si="3"/>
        <v>7.746478873239437</v>
      </c>
      <c r="F30" s="164">
        <v>76</v>
      </c>
      <c r="G30" s="46">
        <f t="shared" si="4"/>
        <v>53.521126760563384</v>
      </c>
      <c r="H30" s="48" t="s">
        <v>89</v>
      </c>
      <c r="I30" s="48">
        <f t="shared" si="5"/>
        <v>50</v>
      </c>
      <c r="J30" s="49">
        <f t="shared" si="14"/>
        <v>51.408450704225352</v>
      </c>
      <c r="K30" s="48">
        <f t="shared" si="13"/>
        <v>55.633802816901408</v>
      </c>
      <c r="L30" s="50">
        <v>18</v>
      </c>
      <c r="M30" s="51" t="s">
        <v>101</v>
      </c>
      <c r="N30" s="51">
        <v>16.600000000000001</v>
      </c>
      <c r="O30" s="52">
        <v>113</v>
      </c>
      <c r="P30" s="52">
        <v>134</v>
      </c>
      <c r="Q30" s="52">
        <v>4495001</v>
      </c>
      <c r="R30" s="53">
        <f t="shared" si="6"/>
        <v>5293</v>
      </c>
      <c r="S30" s="54">
        <f t="shared" si="7"/>
        <v>127.032</v>
      </c>
      <c r="T30" s="54">
        <f t="shared" si="8"/>
        <v>5.2930000000000001</v>
      </c>
      <c r="U30" s="55">
        <v>2.8</v>
      </c>
      <c r="V30" s="55">
        <f t="shared" si="12"/>
        <v>2.8</v>
      </c>
      <c r="W30" s="174" t="s">
        <v>145</v>
      </c>
      <c r="X30" s="166">
        <v>0</v>
      </c>
      <c r="Y30" s="166">
        <v>1148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30429002</v>
      </c>
      <c r="AH30" s="60">
        <f t="shared" si="1"/>
        <v>1049</v>
      </c>
      <c r="AI30" s="61">
        <f t="shared" si="9"/>
        <v>198.18628377101831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6688566</v>
      </c>
      <c r="AQ30" s="166">
        <f t="shared" si="2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11</v>
      </c>
      <c r="E31" s="46">
        <f>D31/1.42</f>
        <v>7.746478873239437</v>
      </c>
      <c r="F31" s="164">
        <v>76</v>
      </c>
      <c r="G31" s="46">
        <f t="shared" si="4"/>
        <v>53.521126760563384</v>
      </c>
      <c r="H31" s="48" t="s">
        <v>89</v>
      </c>
      <c r="I31" s="48">
        <f t="shared" si="5"/>
        <v>50</v>
      </c>
      <c r="J31" s="49">
        <f t="shared" si="14"/>
        <v>51.408450704225352</v>
      </c>
      <c r="K31" s="48">
        <f t="shared" si="13"/>
        <v>55.633802816901408</v>
      </c>
      <c r="L31" s="50">
        <v>18</v>
      </c>
      <c r="M31" s="51" t="s">
        <v>101</v>
      </c>
      <c r="N31" s="51">
        <v>16.100000000000001</v>
      </c>
      <c r="O31" s="52">
        <v>115</v>
      </c>
      <c r="P31" s="52">
        <v>137</v>
      </c>
      <c r="Q31" s="52">
        <v>4500243</v>
      </c>
      <c r="R31" s="53">
        <f t="shared" si="6"/>
        <v>5242</v>
      </c>
      <c r="S31" s="54">
        <f t="shared" si="7"/>
        <v>125.80800000000001</v>
      </c>
      <c r="T31" s="54">
        <f t="shared" si="8"/>
        <v>5.242</v>
      </c>
      <c r="U31" s="55">
        <v>2.1</v>
      </c>
      <c r="V31" s="55">
        <f t="shared" si="12"/>
        <v>2.1</v>
      </c>
      <c r="W31" s="174" t="s">
        <v>145</v>
      </c>
      <c r="X31" s="166">
        <v>0</v>
      </c>
      <c r="Y31" s="166">
        <v>1122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30430033</v>
      </c>
      <c r="AH31" s="60">
        <f t="shared" si="1"/>
        <v>1031</v>
      </c>
      <c r="AI31" s="61">
        <f t="shared" si="9"/>
        <v>196.68065623807706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6688566</v>
      </c>
      <c r="AQ31" s="166">
        <f t="shared" si="2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14</v>
      </c>
      <c r="E32" s="46">
        <f t="shared" si="3"/>
        <v>9.8591549295774659</v>
      </c>
      <c r="F32" s="164">
        <v>76</v>
      </c>
      <c r="G32" s="46">
        <f t="shared" si="4"/>
        <v>53.521126760563384</v>
      </c>
      <c r="H32" s="48" t="s">
        <v>89</v>
      </c>
      <c r="I32" s="48">
        <f t="shared" si="5"/>
        <v>50</v>
      </c>
      <c r="J32" s="49">
        <f t="shared" si="14"/>
        <v>51.408450704225352</v>
      </c>
      <c r="K32" s="48">
        <f t="shared" si="13"/>
        <v>55.633802816901408</v>
      </c>
      <c r="L32" s="50">
        <v>14</v>
      </c>
      <c r="M32" s="51" t="s">
        <v>119</v>
      </c>
      <c r="N32" s="51">
        <v>12.6</v>
      </c>
      <c r="O32" s="52">
        <v>116</v>
      </c>
      <c r="P32" s="52">
        <v>117</v>
      </c>
      <c r="Q32" s="52">
        <v>4505635</v>
      </c>
      <c r="R32" s="53">
        <f t="shared" si="6"/>
        <v>5392</v>
      </c>
      <c r="S32" s="54">
        <f t="shared" si="7"/>
        <v>129.40799999999999</v>
      </c>
      <c r="T32" s="54">
        <f t="shared" si="8"/>
        <v>5.3920000000000003</v>
      </c>
      <c r="U32" s="55">
        <v>1.7</v>
      </c>
      <c r="V32" s="55">
        <f t="shared" si="12"/>
        <v>1.7</v>
      </c>
      <c r="W32" s="174" t="s">
        <v>145</v>
      </c>
      <c r="X32" s="166">
        <v>0</v>
      </c>
      <c r="Y32" s="166">
        <v>1014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30431114</v>
      </c>
      <c r="AH32" s="60">
        <f t="shared" si="1"/>
        <v>1081</v>
      </c>
      <c r="AI32" s="61">
        <f t="shared" si="9"/>
        <v>200.48219584569731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6688566</v>
      </c>
      <c r="AQ32" s="166">
        <f t="shared" si="2"/>
        <v>0</v>
      </c>
      <c r="AR32" s="65">
        <v>1.02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8</v>
      </c>
      <c r="E33" s="46">
        <f t="shared" si="3"/>
        <v>5.6338028169014089</v>
      </c>
      <c r="F33" s="164">
        <v>66</v>
      </c>
      <c r="G33" s="46">
        <f t="shared" si="4"/>
        <v>46.478873239436624</v>
      </c>
      <c r="H33" s="48" t="s">
        <v>89</v>
      </c>
      <c r="I33" s="48">
        <f t="shared" si="5"/>
        <v>41.549295774647888</v>
      </c>
      <c r="J33" s="49">
        <f t="shared" ref="J33:J34" si="15">(F33-5)/1.42</f>
        <v>42.95774647887324</v>
      </c>
      <c r="K33" s="48">
        <f t="shared" si="13"/>
        <v>47.183098591549296</v>
      </c>
      <c r="L33" s="50">
        <v>14</v>
      </c>
      <c r="M33" s="51" t="s">
        <v>119</v>
      </c>
      <c r="N33" s="51">
        <v>11.9</v>
      </c>
      <c r="O33" s="52">
        <v>127</v>
      </c>
      <c r="P33" s="52">
        <v>103</v>
      </c>
      <c r="Q33" s="52">
        <v>4510035</v>
      </c>
      <c r="R33" s="53">
        <f t="shared" si="6"/>
        <v>4400</v>
      </c>
      <c r="S33" s="54">
        <f t="shared" si="7"/>
        <v>105.6</v>
      </c>
      <c r="T33" s="54">
        <f t="shared" si="8"/>
        <v>4.4000000000000004</v>
      </c>
      <c r="U33" s="55">
        <v>2.4</v>
      </c>
      <c r="V33" s="55">
        <f t="shared" si="12"/>
        <v>2.4</v>
      </c>
      <c r="W33" s="174" t="s">
        <v>136</v>
      </c>
      <c r="X33" s="166">
        <v>0</v>
      </c>
      <c r="Y33" s="166">
        <v>0</v>
      </c>
      <c r="Z33" s="166">
        <v>1156</v>
      </c>
      <c r="AA33" s="166">
        <v>0</v>
      </c>
      <c r="AB33" s="166">
        <v>1109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30431910</v>
      </c>
      <c r="AH33" s="60">
        <f t="shared" si="1"/>
        <v>796</v>
      </c>
      <c r="AI33" s="61">
        <f t="shared" si="9"/>
        <v>180.90909090909091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6689282</v>
      </c>
      <c r="AQ33" s="166">
        <f t="shared" si="2"/>
        <v>716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12</v>
      </c>
      <c r="E34" s="46">
        <f t="shared" si="3"/>
        <v>8.4507042253521139</v>
      </c>
      <c r="F34" s="164">
        <v>66</v>
      </c>
      <c r="G34" s="46">
        <f t="shared" si="4"/>
        <v>46.478873239436624</v>
      </c>
      <c r="H34" s="48" t="s">
        <v>89</v>
      </c>
      <c r="I34" s="48">
        <f t="shared" si="5"/>
        <v>41.549295774647888</v>
      </c>
      <c r="J34" s="49">
        <f t="shared" si="15"/>
        <v>42.95774647887324</v>
      </c>
      <c r="K34" s="48">
        <f t="shared" si="13"/>
        <v>47.183098591549296</v>
      </c>
      <c r="L34" s="50">
        <v>14</v>
      </c>
      <c r="M34" s="51" t="s">
        <v>119</v>
      </c>
      <c r="N34" s="76">
        <v>11.5</v>
      </c>
      <c r="O34" s="52">
        <v>121</v>
      </c>
      <c r="P34" s="52">
        <v>90</v>
      </c>
      <c r="Q34" s="52">
        <v>4514207</v>
      </c>
      <c r="R34" s="53">
        <f t="shared" si="6"/>
        <v>4172</v>
      </c>
      <c r="S34" s="54">
        <f t="shared" si="7"/>
        <v>100.128</v>
      </c>
      <c r="T34" s="54">
        <f t="shared" si="8"/>
        <v>4.1719999999999997</v>
      </c>
      <c r="U34" s="55">
        <v>3.4</v>
      </c>
      <c r="V34" s="55">
        <f t="shared" si="12"/>
        <v>3.4</v>
      </c>
      <c r="W34" s="174" t="s">
        <v>136</v>
      </c>
      <c r="X34" s="166">
        <v>0</v>
      </c>
      <c r="Y34" s="166">
        <v>0</v>
      </c>
      <c r="Z34" s="166">
        <v>1034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30432630</v>
      </c>
      <c r="AH34" s="60">
        <f t="shared" si="1"/>
        <v>720</v>
      </c>
      <c r="AI34" s="61">
        <f t="shared" si="9"/>
        <v>172.57909875359542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6690286</v>
      </c>
      <c r="AQ34" s="166">
        <f t="shared" si="2"/>
        <v>1004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124.08333333333333</v>
      </c>
      <c r="Q35" s="84">
        <f>Q34-Q10</f>
        <v>123932</v>
      </c>
      <c r="R35" s="85">
        <f>SUM(R11:R34)</f>
        <v>123932</v>
      </c>
      <c r="S35" s="86">
        <f>AVERAGE(S11:S34)</f>
        <v>123.932</v>
      </c>
      <c r="T35" s="86">
        <f>SUM(T11:T34)</f>
        <v>123.93200000000003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24772</v>
      </c>
      <c r="AH35" s="92">
        <f>SUM(AH11:AH34)</f>
        <v>24772</v>
      </c>
      <c r="AI35" s="93">
        <f>$AH$35/$T35</f>
        <v>199.88380724913657</v>
      </c>
      <c r="AJ35" s="90"/>
      <c r="AK35" s="94"/>
      <c r="AL35" s="94"/>
      <c r="AM35" s="94"/>
      <c r="AN35" s="95"/>
      <c r="AO35" s="96"/>
      <c r="AP35" s="97">
        <f>AP34-AP10</f>
        <v>4211</v>
      </c>
      <c r="AQ35" s="98">
        <f>SUM(AQ11:AQ34)</f>
        <v>4211</v>
      </c>
      <c r="AR35" s="99">
        <f>AVERAGE(AR11:AR34)</f>
        <v>0.94999999999999984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297</v>
      </c>
      <c r="C41" s="177"/>
      <c r="D41" s="177"/>
      <c r="E41" s="236"/>
      <c r="F41" s="236"/>
      <c r="G41" s="236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77"/>
      <c r="D42" s="177"/>
      <c r="E42" s="177"/>
      <c r="F42" s="177"/>
      <c r="G42" s="177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83" t="s">
        <v>305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76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144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76" t="s">
        <v>298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4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193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0" t="s">
        <v>225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0" t="s">
        <v>162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76" t="s">
        <v>301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85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0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0" t="s">
        <v>170</v>
      </c>
      <c r="C57" s="180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 t="s">
        <v>134</v>
      </c>
      <c r="C58" s="180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60"/>
      <c r="C59" s="180"/>
      <c r="D59" s="177"/>
      <c r="E59" s="177"/>
      <c r="F59" s="177"/>
      <c r="G59" s="177"/>
      <c r="H59" s="177"/>
      <c r="I59" s="177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60"/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4"/>
      <c r="U62" s="184"/>
      <c r="V62" s="184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4"/>
      <c r="U63" s="128"/>
      <c r="V63" s="128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4"/>
      <c r="U64" s="128"/>
      <c r="V64" s="128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60"/>
      <c r="C65" s="173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28"/>
      <c r="V65" s="128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60"/>
      <c r="C66" s="173"/>
      <c r="D66" s="125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28"/>
      <c r="V66" s="128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76"/>
      <c r="D67" s="125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31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27"/>
      <c r="C68" s="176"/>
      <c r="D68" s="177"/>
      <c r="E68" s="125"/>
      <c r="F68" s="177"/>
      <c r="G68" s="125"/>
      <c r="H68" s="125"/>
      <c r="I68" s="125"/>
      <c r="J68" s="178"/>
      <c r="K68" s="178"/>
      <c r="L68" s="178"/>
      <c r="M68" s="178"/>
      <c r="N68" s="178"/>
      <c r="O68" s="178"/>
      <c r="P68" s="178"/>
      <c r="Q68" s="178"/>
      <c r="R68" s="178"/>
      <c r="S68" s="131"/>
      <c r="T68" s="131"/>
      <c r="U68" s="131"/>
      <c r="V68" s="131"/>
      <c r="W68" s="131"/>
      <c r="X68" s="131"/>
      <c r="Y68" s="131"/>
      <c r="Z68" s="130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131"/>
      <c r="AU68" s="131"/>
      <c r="AV68" s="167"/>
      <c r="AW68" s="162"/>
      <c r="AX68" s="162"/>
      <c r="AY68" s="162"/>
    </row>
    <row r="69" spans="2:51" x14ac:dyDescent="0.35">
      <c r="B69" s="127"/>
      <c r="C69" s="180"/>
      <c r="D69" s="177"/>
      <c r="E69" s="125"/>
      <c r="F69" s="125"/>
      <c r="G69" s="125"/>
      <c r="H69" s="125"/>
      <c r="I69" s="125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0"/>
      <c r="X69" s="130"/>
      <c r="Y69" s="130"/>
      <c r="Z69" s="168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67"/>
      <c r="AW69" s="162"/>
      <c r="AX69" s="162"/>
      <c r="AY69" s="162"/>
    </row>
    <row r="70" spans="2:51" x14ac:dyDescent="0.35">
      <c r="B70" s="127"/>
      <c r="C70" s="180"/>
      <c r="D70" s="177"/>
      <c r="E70" s="177"/>
      <c r="F70" s="125"/>
      <c r="G70" s="177"/>
      <c r="H70" s="177"/>
      <c r="I70" s="177"/>
      <c r="J70" s="131"/>
      <c r="K70" s="131"/>
      <c r="L70" s="131"/>
      <c r="M70" s="131"/>
      <c r="N70" s="131"/>
      <c r="O70" s="131"/>
      <c r="P70" s="131"/>
      <c r="Q70" s="131"/>
      <c r="R70" s="131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27"/>
      <c r="C71" s="131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67"/>
      <c r="AW71" s="162"/>
      <c r="AX71" s="162"/>
      <c r="AY71" s="162"/>
    </row>
    <row r="72" spans="2:51" x14ac:dyDescent="0.35">
      <c r="B72" s="127"/>
      <c r="C72" s="176"/>
      <c r="D72" s="131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7"/>
      <c r="AW72" s="162"/>
      <c r="AX72" s="162"/>
      <c r="AY72" s="162"/>
    </row>
    <row r="73" spans="2:51" x14ac:dyDescent="0.35">
      <c r="B73" s="131"/>
      <c r="C73" s="180"/>
      <c r="D73" s="131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7"/>
      <c r="AW73" s="162"/>
      <c r="AX73" s="162"/>
      <c r="AY73" s="162"/>
    </row>
    <row r="74" spans="2:51" x14ac:dyDescent="0.35">
      <c r="B74" s="131"/>
      <c r="C74" s="176"/>
      <c r="D74" s="177"/>
      <c r="E74" s="131"/>
      <c r="F74" s="177"/>
      <c r="G74" s="131"/>
      <c r="H74" s="131"/>
      <c r="I74" s="131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67"/>
      <c r="AW74" s="162"/>
      <c r="AX74" s="162"/>
      <c r="AY74" s="162"/>
    </row>
    <row r="75" spans="2:51" x14ac:dyDescent="0.35">
      <c r="B75" s="127"/>
      <c r="C75" s="183"/>
      <c r="D75" s="177"/>
      <c r="E75" s="131"/>
      <c r="F75" s="131"/>
      <c r="G75" s="131"/>
      <c r="H75" s="131"/>
      <c r="I75" s="131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U75" s="162"/>
      <c r="AV75" s="167"/>
      <c r="AW75" s="162"/>
      <c r="AX75" s="162"/>
      <c r="AY75" s="162"/>
    </row>
    <row r="76" spans="2:51" x14ac:dyDescent="0.35">
      <c r="B76" s="127"/>
      <c r="C76" s="183"/>
      <c r="D76" s="177"/>
      <c r="E76" s="177"/>
      <c r="F76" s="131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U76" s="162"/>
      <c r="AV76" s="167"/>
      <c r="AW76" s="162"/>
      <c r="AX76" s="162"/>
      <c r="AY76" s="162"/>
    </row>
    <row r="77" spans="2:51" x14ac:dyDescent="0.35">
      <c r="B77" s="127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U77" s="162"/>
      <c r="AV77" s="167"/>
      <c r="AW77" s="162"/>
      <c r="AX77" s="162"/>
      <c r="AY77" s="162"/>
    </row>
    <row r="78" spans="2:51" x14ac:dyDescent="0.35">
      <c r="B78" s="127"/>
      <c r="C78" s="180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U78" s="162"/>
      <c r="AW78" s="162"/>
      <c r="AX78" s="162"/>
      <c r="AY78" s="162"/>
    </row>
    <row r="79" spans="2:51" x14ac:dyDescent="0.35">
      <c r="B79" s="127"/>
      <c r="C79" s="180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U79" s="162"/>
      <c r="AW79" s="162"/>
      <c r="AX79" s="162"/>
      <c r="AY79" s="162"/>
    </row>
    <row r="80" spans="2:51" x14ac:dyDescent="0.35">
      <c r="B80" s="127"/>
      <c r="C80" s="180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W80" s="162"/>
      <c r="AX80" s="162"/>
      <c r="AY80" s="162"/>
    </row>
    <row r="81" spans="2:51" x14ac:dyDescent="0.35">
      <c r="B81" s="127"/>
      <c r="C81" s="131"/>
      <c r="D81" s="177"/>
      <c r="E81" s="177"/>
      <c r="F81" s="177"/>
      <c r="G81" s="177"/>
      <c r="H81" s="177"/>
      <c r="I81" s="177"/>
      <c r="J81" s="181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U81" s="162"/>
      <c r="AW81" s="162"/>
      <c r="AX81" s="162"/>
      <c r="AY81" s="162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U82" s="162"/>
      <c r="AW82" s="162"/>
      <c r="AX82" s="162"/>
      <c r="AY82" s="162"/>
    </row>
    <row r="83" spans="2:51" x14ac:dyDescent="0.35">
      <c r="B83" s="127"/>
      <c r="C83" s="180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82"/>
      <c r="T83" s="133"/>
      <c r="U83" s="133"/>
      <c r="V83" s="134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V83" s="131"/>
      <c r="AW83" s="162"/>
      <c r="AX83" s="162"/>
      <c r="AY83" s="162"/>
    </row>
    <row r="84" spans="2:51" x14ac:dyDescent="0.35">
      <c r="B84" s="127"/>
      <c r="C84" s="173"/>
      <c r="D84" s="180"/>
      <c r="E84" s="177"/>
      <c r="F84" s="177"/>
      <c r="G84" s="177"/>
      <c r="H84" s="177"/>
      <c r="I84" s="177"/>
      <c r="J84" s="181"/>
      <c r="K84" s="181"/>
      <c r="L84" s="178"/>
      <c r="M84" s="178"/>
      <c r="N84" s="178"/>
      <c r="O84" s="178"/>
      <c r="P84" s="178"/>
      <c r="Q84" s="178"/>
      <c r="R84" s="181"/>
      <c r="S84" s="182"/>
      <c r="T84" s="133"/>
      <c r="U84" s="133"/>
      <c r="V84" s="134"/>
      <c r="W84" s="168"/>
      <c r="X84" s="168"/>
      <c r="Y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T84" s="162"/>
      <c r="AU84" s="162"/>
      <c r="AV84" s="130"/>
      <c r="AW84" s="162"/>
      <c r="AX84" s="162"/>
      <c r="AY84" s="162"/>
    </row>
    <row r="85" spans="2:51" x14ac:dyDescent="0.35">
      <c r="B85" s="127"/>
      <c r="C85" s="173"/>
      <c r="D85" s="177"/>
      <c r="E85" s="177"/>
      <c r="F85" s="177"/>
      <c r="G85" s="177"/>
      <c r="H85" s="177"/>
      <c r="I85" s="177"/>
      <c r="J85" s="181"/>
      <c r="K85" s="181"/>
      <c r="L85" s="178"/>
      <c r="M85" s="178"/>
      <c r="N85" s="178"/>
      <c r="O85" s="178"/>
      <c r="P85" s="178"/>
      <c r="Q85" s="178"/>
      <c r="R85" s="181"/>
      <c r="AS85" s="171"/>
      <c r="AT85" s="162"/>
      <c r="AU85" s="162"/>
      <c r="AW85" s="162"/>
      <c r="AX85" s="162"/>
      <c r="AY85" s="162"/>
    </row>
    <row r="86" spans="2:51" x14ac:dyDescent="0.35">
      <c r="B86" s="127"/>
      <c r="C86" s="173"/>
      <c r="D86" s="177"/>
      <c r="E86" s="180"/>
      <c r="F86" s="177"/>
      <c r="G86" s="180"/>
      <c r="H86" s="180"/>
      <c r="I86" s="180"/>
      <c r="AS86" s="171"/>
      <c r="AT86" s="162"/>
      <c r="AU86" s="162"/>
      <c r="AW86" s="162"/>
      <c r="AX86" s="162"/>
      <c r="AY86" s="162"/>
    </row>
    <row r="87" spans="2:51" x14ac:dyDescent="0.35">
      <c r="B87" s="127"/>
      <c r="C87" s="173"/>
      <c r="D87" s="180"/>
      <c r="E87" s="177"/>
      <c r="F87" s="180"/>
      <c r="G87" s="177"/>
      <c r="H87" s="177"/>
      <c r="I87" s="177"/>
      <c r="AS87" s="171"/>
      <c r="AT87" s="162"/>
      <c r="AU87" s="162"/>
      <c r="AW87" s="162"/>
      <c r="AX87" s="162"/>
      <c r="AY87" s="162"/>
    </row>
    <row r="88" spans="2:51" x14ac:dyDescent="0.35">
      <c r="B88" s="127"/>
      <c r="D88" s="180"/>
      <c r="E88" s="177"/>
      <c r="F88" s="177"/>
      <c r="G88" s="177"/>
      <c r="H88" s="177"/>
      <c r="I88" s="177"/>
      <c r="AS88" s="171"/>
      <c r="AT88" s="162"/>
      <c r="AU88" s="162"/>
      <c r="AW88" s="162"/>
      <c r="AX88" s="162"/>
      <c r="AY88" s="162"/>
    </row>
    <row r="89" spans="2:51" x14ac:dyDescent="0.35">
      <c r="B89" s="127"/>
      <c r="E89" s="180"/>
      <c r="F89" s="177"/>
      <c r="G89" s="180"/>
      <c r="H89" s="180"/>
      <c r="I89" s="180"/>
      <c r="AS89" s="171"/>
      <c r="AT89" s="162"/>
      <c r="AU89" s="162"/>
      <c r="AW89" s="162"/>
      <c r="AX89" s="162"/>
      <c r="AY89" s="162"/>
    </row>
    <row r="90" spans="2:51" x14ac:dyDescent="0.35">
      <c r="E90" s="180"/>
      <c r="F90" s="180"/>
      <c r="G90" s="180"/>
      <c r="H90" s="180"/>
      <c r="I90" s="180"/>
      <c r="AS90" s="171"/>
      <c r="AT90" s="162"/>
      <c r="AU90" s="162"/>
      <c r="AV90" s="162"/>
      <c r="AW90" s="162"/>
      <c r="AX90" s="162"/>
      <c r="AY90" s="162"/>
    </row>
    <row r="91" spans="2:51" x14ac:dyDescent="0.35">
      <c r="F91" s="180"/>
      <c r="AS91" s="171"/>
      <c r="AT91" s="162"/>
      <c r="AU91" s="162"/>
      <c r="AV91" s="162"/>
      <c r="AW91" s="162"/>
      <c r="AX91" s="162"/>
      <c r="AY91" s="162"/>
    </row>
    <row r="92" spans="2:51" x14ac:dyDescent="0.35">
      <c r="AS92" s="171"/>
      <c r="AT92" s="162"/>
      <c r="AU92" s="162"/>
      <c r="AV92" s="162"/>
      <c r="AW92" s="162"/>
      <c r="AX92" s="162"/>
      <c r="AY92" s="162"/>
    </row>
    <row r="93" spans="2:51" x14ac:dyDescent="0.35">
      <c r="AS93" s="171"/>
      <c r="AT93" s="162"/>
      <c r="AU93" s="162"/>
      <c r="AV93" s="162"/>
      <c r="AW93" s="162"/>
      <c r="AX93" s="162"/>
      <c r="AY93" s="162"/>
    </row>
    <row r="94" spans="2:51" x14ac:dyDescent="0.35">
      <c r="AS94" s="171"/>
      <c r="AT94" s="162"/>
      <c r="AU94" s="162"/>
      <c r="AV94" s="162"/>
      <c r="AW94" s="162"/>
      <c r="AX94" s="162"/>
      <c r="AY94" s="162"/>
    </row>
    <row r="95" spans="2:51" x14ac:dyDescent="0.35">
      <c r="AS95" s="171"/>
      <c r="AT95" s="162"/>
      <c r="AU95" s="162"/>
      <c r="AV95" s="162"/>
      <c r="AW95" s="162"/>
      <c r="AX95" s="162"/>
      <c r="AY95" s="162"/>
    </row>
    <row r="96" spans="2:51" x14ac:dyDescent="0.35">
      <c r="AV96" s="162"/>
      <c r="AW96" s="162"/>
      <c r="AX96" s="162"/>
      <c r="AY96" s="162"/>
    </row>
    <row r="97" spans="45:51" x14ac:dyDescent="0.35">
      <c r="AV97" s="162"/>
      <c r="AW97" s="162"/>
      <c r="AX97" s="162"/>
      <c r="AY97" s="162"/>
    </row>
    <row r="98" spans="45:51" x14ac:dyDescent="0.35">
      <c r="AV98" s="162"/>
      <c r="AW98" s="162"/>
      <c r="AX98" s="162"/>
      <c r="AY98" s="162"/>
    </row>
    <row r="99" spans="45:51" x14ac:dyDescent="0.35">
      <c r="AV99" s="162"/>
      <c r="AW99" s="162"/>
      <c r="AX99" s="162"/>
      <c r="AY99" s="162"/>
    </row>
    <row r="100" spans="45:51" x14ac:dyDescent="0.35">
      <c r="AV100" s="162"/>
      <c r="AW100" s="162"/>
      <c r="AX100" s="162"/>
      <c r="AY100" s="162"/>
    </row>
    <row r="101" spans="45:51" x14ac:dyDescent="0.35">
      <c r="AV101" s="162"/>
      <c r="AW101" s="162"/>
      <c r="AX101" s="162"/>
      <c r="AY101" s="162"/>
    </row>
    <row r="102" spans="45:51" x14ac:dyDescent="0.35">
      <c r="AV102" s="162"/>
      <c r="AW102" s="162"/>
      <c r="AX102" s="162"/>
      <c r="AY102" s="162"/>
    </row>
    <row r="103" spans="45:51" x14ac:dyDescent="0.35">
      <c r="AV103" s="162"/>
      <c r="AW103" s="162"/>
      <c r="AX103" s="162"/>
      <c r="AY103" s="162"/>
    </row>
    <row r="104" spans="45:51" x14ac:dyDescent="0.35">
      <c r="AV104" s="162"/>
      <c r="AW104" s="162"/>
      <c r="AX104" s="162"/>
      <c r="AY104" s="162"/>
    </row>
    <row r="105" spans="45:51" x14ac:dyDescent="0.35">
      <c r="AV105" s="162"/>
      <c r="AW105" s="162"/>
      <c r="AX105" s="162"/>
      <c r="AY105" s="162"/>
    </row>
    <row r="106" spans="45:51" x14ac:dyDescent="0.35">
      <c r="AY106" s="162"/>
    </row>
    <row r="107" spans="45:51" x14ac:dyDescent="0.35">
      <c r="AY107" s="162"/>
    </row>
    <row r="108" spans="45:51" x14ac:dyDescent="0.35">
      <c r="AY108" s="162"/>
    </row>
    <row r="109" spans="45:51" x14ac:dyDescent="0.35">
      <c r="AS109" s="163"/>
      <c r="AT109" s="162"/>
      <c r="AU109" s="162"/>
      <c r="AV109" s="162"/>
      <c r="AW109" s="162"/>
      <c r="AX109" s="162"/>
      <c r="AY109" s="162"/>
    </row>
    <row r="110" spans="45:51" x14ac:dyDescent="0.35">
      <c r="AY110" s="162"/>
    </row>
    <row r="124" spans="45:51" x14ac:dyDescent="0.35">
      <c r="AS124" s="162"/>
      <c r="AT124" s="162"/>
      <c r="AU124" s="162"/>
      <c r="AV124" s="162"/>
      <c r="AW124" s="162"/>
      <c r="AX124" s="162"/>
      <c r="AY124" s="162"/>
    </row>
  </sheetData>
  <protectedRanges>
    <protectedRange sqref="B85:B89 N81:R83 C84:C87 J81:J82 J84:R85 S83:S84 S80:T82 D84:D85 D87:D88 F90:F91 F87:F88 E89:E90 E86:E87 G86:I87 G89:I90" name="Range2_6_1_1"/>
    <protectedRange sqref="K81:M82 J83:M83 E88 F89 G88:I88" name="Range2_2_2_1_1"/>
    <protectedRange sqref="D86" name="Range2_1_1_1_1_2_1_1"/>
    <protectedRange sqref="N68:R68 N71:R80 B75:B84 B59:B72 S70:T79 S59:T67 T40 T54:T58 T42:T45" name="Range2_12_5_1_1"/>
    <protectedRange sqref="N10 L10 L6 D6 D8 AD8 AF8 O8:U8 AJ8:AR8 AF10 AR11:AR34 L24:N31 E23:E34 G23:G34 N12:N23 N11:U11 N32:U34 E11:G22 W33:AG34 W11:AG16 V11:V34 O12:U31 X17:AG32" name="Range1_16_3_1_1"/>
    <protectedRange sqref="I73 I76:I85 J71:M80 J68:M68 E81:E85 G81:H85 F82:F86" name="Range2_2_12_2_1_1"/>
    <protectedRange sqref="C81" name="Range2_2_1_10_3_1_1"/>
    <protectedRange sqref="L16:M23" name="Range1_1_1_1_10_1_1_1"/>
    <protectedRange sqref="L32:M34" name="Range1_1_10_1_1_1"/>
    <protectedRange sqref="D79:D83" name="Range2_1_1_1_1_11_2_1_1"/>
    <protectedRange sqref="K11:L15 K16:K34 I11:I15 I16:J24 I25:I34 J25" name="Range1_1_2_1_10_2_1_1"/>
    <protectedRange sqref="M11:M15" name="Range1_2_1_2_1_10_1_1_1"/>
    <protectedRange sqref="G73:H73 G76:H80 E73 E76:E80 F77:F81 F74" name="Range2_2_2_9_2_1_1"/>
    <protectedRange sqref="D71 D74:D78" name="Range2_1_1_1_1_1_9_2_1_1"/>
    <protectedRange sqref="Q10" name="Range1_17_1_1_1"/>
    <protectedRange sqref="AG10" name="Range1_18_1_1_1"/>
    <protectedRange sqref="C83 C74 C72" name="Range2_4_1_1_1"/>
    <protectedRange sqref="AS16:AS34" name="Range1_1_1_1"/>
    <protectedRange sqref="P3:U5" name="Range1_16_1_1_1_1"/>
    <protectedRange sqref="C82 C75:C80 C70 C73" name="Range2_1_3_1_1"/>
    <protectedRange sqref="H11:H34" name="Range1_1_1_1_1_1_1"/>
    <protectedRange sqref="B73:B74 J69:R70 D72:D73 F75:F76 Z67:Z68 S68:Y69 AA68:AU69 E74:E75 G74:I75" name="Range2_2_1_10_1_1_1_2"/>
    <protectedRange sqref="C71" name="Range2_2_1_10_2_1_1_1"/>
    <protectedRange sqref="N60:R67 G70:H70 D68 F71 E70" name="Range2_12_1_6_1_1"/>
    <protectedRange sqref="D62:D64 I64:I67 I70:I72 J60:M67 G71:H72 G64:H66 E71:E72 F72:F73 F65:F67 E64:E66" name="Range2_2_12_1_7_1_1"/>
    <protectedRange sqref="D69:D70" name="Range2_1_1_1_1_11_1_2_1_1"/>
    <protectedRange sqref="E67 G67:H67 F68" name="Range2_2_2_9_1_1_1_1"/>
    <protectedRange sqref="D65" name="Range2_1_1_1_1_1_9_1_1_1_1"/>
    <protectedRange sqref="C69 C64 C61" name="Range2_1_1_2_1_1"/>
    <protectedRange sqref="C62 C59" name="Range2_1_4_1_1_1"/>
    <protectedRange sqref="C68" name="Range2_1_2_2_1_1"/>
    <protectedRange sqref="C67" name="Range2_3_2_1_1"/>
    <protectedRange sqref="D59:D61 F60:F64 E59:E63 G60:I63" name="Range2_2_12_1_1_1_1_1"/>
    <protectedRange sqref="C63 C60" name="Range2_1_4_2_1_1_1"/>
    <protectedRange sqref="C65:C66" name="Range2_5_1_1_1"/>
    <protectedRange sqref="E68:E69 F69:F70 G68:I69" name="Range2_2_1_1_1_1"/>
    <protectedRange sqref="D66:D67" name="Range2_1_1_1_1_1_1_1_1"/>
    <protectedRange sqref="AS11:AS15" name="Range1_4_1_1_1_1"/>
    <protectedRange sqref="J11:J15 J26:J34" name="Range1_1_2_1_10_1_1_1_1"/>
    <protectedRange sqref="AV83:AV84" name="Range2_2_1_10_1_1_1_1_1"/>
    <protectedRange sqref="T41" name="Range2_12_5_1_1_4"/>
    <protectedRange sqref="I59" name="Range2_2_12_1_7_1_1_5"/>
    <protectedRange sqref="N59:R59" name="Range2_12_1_1_1_1_1_2"/>
    <protectedRange sqref="J59:M59" name="Range2_2_12_1_1_1_1_1_2"/>
    <protectedRange sqref="F59:H59" name="Range2_2_12_1_2_2_1_1_2"/>
    <protectedRange sqref="S40 B41:B42" name="Range2_12_5_1_1_1"/>
    <protectedRange sqref="N40:R40" name="Range2_12_1_6_1_1_1"/>
    <protectedRange sqref="I40:M40" name="Range2_2_12_1_7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1:H41" name="Range2_2_12_1_3_1_1_1_1_1_4_1_1"/>
    <protectedRange sqref="E41:F41" name="Range2_2_12_1_7_1_1_3_1_1"/>
    <protectedRange sqref="I41:J41" name="Range2_2_12_1_4_2_1_1_1_2_1_1"/>
    <protectedRange sqref="S42:S45" name="Range2_12_5_1_1_2_3_1"/>
    <protectedRange sqref="Q42:R45" name="Range2_12_1_6_1_1_1_1_2_1"/>
    <protectedRange sqref="N42:P45" name="Range2_12_1_2_3_1_1_1_1_2_1"/>
    <protectedRange sqref="I42:M45" name="Range2_2_12_1_4_3_1_1_1_1_2_1"/>
    <protectedRange sqref="E42:H45" name="Range2_2_12_1_3_1_2_1_1_1_1_2_1"/>
    <protectedRange sqref="D41" name="Range2_2_12_1_3_1_2_1_1_1_2_1_2_1"/>
    <protectedRange sqref="D42:D45" name="Range2_2_12_1_3_1_2_1_1_1_2_1_2"/>
    <protectedRange sqref="S58" name="Range2_12_5_1_1_5"/>
    <protectedRange sqref="S54:S57" name="Range2_12_2_1_1_1_2"/>
    <protectedRange sqref="T53" name="Range2_12_5_1_1_6"/>
    <protectedRange sqref="S53" name="Range2_12_5_1_1_5_3"/>
    <protectedRange sqref="T46:T47" name="Range2_12_5_1_1_2_1"/>
    <protectedRange sqref="S46:S47" name="Range2_12_4_1_1_1_4_2"/>
    <protectedRange sqref="Q46:R47" name="Range2_12_1_6_1_1_1_2_3_2_1"/>
    <protectedRange sqref="N46:P47" name="Range2_12_1_2_3_1_1_1_2_3_2_1"/>
    <protectedRange sqref="J46:M46 K47:M47" name="Range2_2_12_1_4_3_1_1_1_3_3_2_1"/>
    <protectedRange sqref="I46" name="Range2_2_12_1_4_3_1_1_1_2_1_2_2"/>
    <protectedRange sqref="G46:H46 D46:E46" name="Range2_2_12_1_3_1_2_1_1_1_2_1_3_2"/>
    <protectedRange sqref="F46" name="Range2_2_12_1_3_1_2_1_1_1_1_1_2_2"/>
    <protectedRange sqref="W17:W32" name="Range1_16_3_1_1_1"/>
    <protectedRange sqref="J47" name="Range2_2_12_1_4_3_1_1_1_3_2"/>
    <protectedRange sqref="D47:E47" name="Range2_2_12_1_3_1_2_1_1_1_2_1_2_2"/>
    <protectedRange sqref="I47" name="Range2_2_12_1_4_2_1_1_1_4_1_2_1_1"/>
    <protectedRange sqref="F47:H47" name="Range2_2_12_1_3_1_1_1_1_1_4_1_2_1_2"/>
    <protectedRange sqref="N57:R58" name="Range2_12_1_1_1_1_1_1_1_1_1_1"/>
    <protectedRange sqref="J57:M58" name="Range2_2_12_1_1_1_1_1_1_1_1_1_1"/>
    <protectedRange sqref="N56:R56" name="Range2_12_1_6_1_1_4_1_1_1_1_1"/>
    <protectedRange sqref="J56:M56" name="Range2_2_12_1_7_1_1_6_1_1_1_1_1"/>
    <protectedRange sqref="I57:I58" name="Range2_2_12_1_7_1_1_5_1_1_1_1_1_1_1"/>
    <protectedRange sqref="G57:H58" name="Range2_2_12_1_3_3_1_1_1_1_1_1_1_1_1_1"/>
    <protectedRange sqref="I56" name="Range2_2_12_1_4_3_1_1_1_5_1_1_1_1_1_1"/>
    <protectedRange sqref="G56:H56" name="Range2_2_12_1_3_1_2_1_1_1_2_1_1_1_1_1_1"/>
    <protectedRange sqref="Q55:R55" name="Range2_12_1_4_1_1_1_1_1_1_1_1_1"/>
    <protectedRange sqref="N55:P55" name="Range2_12_1_2_1_1_1_1_1_1_1_1_1_1"/>
    <protectedRange sqref="J55:M55" name="Range2_2_12_1_4_1_1_1_1_1_1_1_1_1_1"/>
    <protectedRange sqref="Q53:R54" name="Range2_12_1_6_1_1_1_2_3_1_1_3_1"/>
    <protectedRange sqref="N53:P54" name="Range2_12_1_2_3_1_1_1_2_3_1_1_3_1"/>
    <protectedRange sqref="I55 J53:M54" name="Range2_2_12_1_4_3_1_1_1_3_3_1_1_3_1"/>
    <protectedRange sqref="D55:E55 G55:H55" name="Range2_2_12_1_3_1_2_1_1_1_3_1_1_1_1_1"/>
    <protectedRange sqref="B54" name="Range2_12_5_1_1_2_2_1_3_1_1_1_1"/>
    <protectedRange sqref="I54" name="Range2_2_12_1_7_1_1_5_2_1_1_1_1_1_1"/>
    <protectedRange sqref="D54:E54 G54:H54 F55" name="Range2_2_12_1_3_3_1_1_1_2_1_1_1_1_1_1"/>
    <protectedRange sqref="I53" name="Range2_2_12_1_4_3_1_1_1_2_1_2_1_1_3_1"/>
    <protectedRange sqref="G53:H53 F53:F54" name="Range2_2_12_1_3_1_2_1_1_1_2_1_3_1_1_3_1"/>
    <protectedRange sqref="D53:E53" name="Range2_2_12_1_3_1_1_1_1_1_4_1_2_1_3_1_1_1_1"/>
    <protectedRange sqref="C57:C58" name="Range2_1_1_1_2_1_1_1_1_1_1_1_1"/>
    <protectedRange sqref="D57:D58 E58" name="Range2_2_12_1_2_1_1_1_1_1_1_1_1_1_1"/>
    <protectedRange sqref="F58 E57" name="Range2_2_12_1_3_1_2_1_1_1_2_1_1_1_1_1_1_1"/>
    <protectedRange sqref="F57" name="Range2_2_12_1_3_1_2_1_1_1_3_1_1_1_1_1_1_1"/>
    <protectedRange sqref="B58" name="Range2_12_5_1_1_2_2_1_3_1_1_1_1_1_1_1"/>
    <protectedRange sqref="D56:E56" name="Range2_2_12_1_3_1_2_1_1_1_2_1_1_1_1_3_1"/>
    <protectedRange sqref="B55" name="Range2_12_5_1_1_2_1_4_1_1_1_2_1"/>
    <protectedRange sqref="F56" name="Range2_2_12_1_3_1_2_1_1_1_3_1_1_1_1_1_3_1"/>
    <protectedRange sqref="B56:B57" name="Range2_12_5_1_1_2_2_1_3_1_1_1_1_2_1"/>
    <protectedRange sqref="B43:B45" name="Range2_12_5_1_1_1_2_2_1_1"/>
    <protectedRange sqref="B46" name="Range2_12_5_1_1_1_3_1_1_1"/>
    <protectedRange sqref="T50:T52" name="Range2_12_5_1_1_2"/>
    <protectedRange sqref="S50:S52" name="Range2_12_2_1_1_1_2_1"/>
    <protectedRange sqref="T48:T49" name="Range2_12_5_1_1_6_1"/>
    <protectedRange sqref="S48:S49" name="Range2_12_5_1_1_5_3_1"/>
    <protectedRange sqref="Q48:R49" name="Range2_12_1_6_1_1_1_2_3_2_1_1_2"/>
    <protectedRange sqref="N48:P49" name="Range2_12_1_2_3_1_1_1_2_3_2_1_1_2"/>
    <protectedRange sqref="J48:M49" name="Range2_2_12_1_4_3_1_1_1_3_3_2_1_1_2"/>
    <protectedRange sqref="I48:I49" name="Range2_2_12_1_4_3_1_1_1_2_1_2_2_1_2"/>
    <protectedRange sqref="G48:H49 D48:E49" name="Range2_2_12_1_3_1_2_1_1_1_2_1_3_2_1_2"/>
    <protectedRange sqref="F48:F49" name="Range2_2_12_1_3_1_2_1_1_1_1_1_2_2_1_2"/>
    <protectedRange sqref="Q52:R52" name="Range2_12_1_4_1_1_1_1_1_1_1_1_1_2"/>
    <protectedRange sqref="N52:P52" name="Range2_12_1_2_1_1_1_1_1_1_1_1_1_1_2"/>
    <protectedRange sqref="J52:M52" name="Range2_2_12_1_4_1_1_1_1_1_1_1_1_1_1_2"/>
    <protectedRange sqref="Q50:R51" name="Range2_12_1_6_1_1_1_2_3_1_1_3_1_2"/>
    <protectedRange sqref="N50:P51" name="Range2_12_1_2_3_1_1_1_2_3_1_1_3_1_2"/>
    <protectedRange sqref="I52 J50:M51" name="Range2_2_12_1_4_3_1_1_1_3_3_1_1_3_1_2"/>
    <protectedRange sqref="D52:E52 G52:H52" name="Range2_2_12_1_3_1_2_1_1_1_3_1_1_1_1_1_2"/>
    <protectedRange sqref="B50" name="Range2_12_5_1_1_2_2_1_3_1_1_1_1_2"/>
    <protectedRange sqref="I51" name="Range2_2_12_1_7_1_1_5_2_1_1_1_1_1_1_2"/>
    <protectedRange sqref="D51:E51 G51:H51 F52" name="Range2_2_12_1_3_3_1_1_1_2_1_1_1_1_1_1_2"/>
    <protectedRange sqref="I50" name="Range2_2_12_1_4_3_1_1_1_2_1_2_1_1_3_1_2"/>
    <protectedRange sqref="G50:H50 F50:F51" name="Range2_2_12_1_3_1_2_1_1_1_2_1_3_1_1_3_1_2"/>
    <protectedRange sqref="D50:E50" name="Range2_2_12_1_3_1_1_1_1_1_4_1_2_1_3_1_1_1_1_2"/>
    <protectedRange sqref="B51" name="Range2_12_5_1_1_2_1_4_1_1_1_2_1_2"/>
    <protectedRange sqref="B52:B53" name="Range2_12_5_1_1_2_2_1_3_1_1_1_1_2_1_2"/>
    <protectedRange sqref="B49" name="Range2_12_5_1_1_2_1_4_1_1_1_2_1_2_1"/>
    <protectedRange sqref="B40" name="Range2_12_5_1_1_1_1"/>
    <protectedRange sqref="E40:H40" name="Range2_2_12_1_7_1_1_1_1"/>
    <protectedRange sqref="C40:D40" name="Range2_3_2_1_3_1_1_2_10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34" priority="9" operator="containsText" text="N/A">
      <formula>NOT(ISERROR(SEARCH("N/A",X11)))</formula>
    </cfRule>
    <cfRule type="cellIs" dxfId="133" priority="27" operator="equal">
      <formula>0</formula>
    </cfRule>
  </conditionalFormatting>
  <conditionalFormatting sqref="X11:AE34">
    <cfRule type="cellIs" dxfId="132" priority="26" operator="greaterThanOrEqual">
      <formula>1185</formula>
    </cfRule>
  </conditionalFormatting>
  <conditionalFormatting sqref="X11:AE34">
    <cfRule type="cellIs" dxfId="131" priority="25" operator="between">
      <formula>0.1</formula>
      <formula>1184</formula>
    </cfRule>
  </conditionalFormatting>
  <conditionalFormatting sqref="X8">
    <cfRule type="cellIs" dxfId="130" priority="24" operator="equal">
      <formula>0</formula>
    </cfRule>
  </conditionalFormatting>
  <conditionalFormatting sqref="X8">
    <cfRule type="cellIs" dxfId="129" priority="23" operator="greaterThan">
      <formula>1179</formula>
    </cfRule>
  </conditionalFormatting>
  <conditionalFormatting sqref="X8">
    <cfRule type="cellIs" dxfId="128" priority="22" operator="greaterThan">
      <formula>99</formula>
    </cfRule>
  </conditionalFormatting>
  <conditionalFormatting sqref="X8">
    <cfRule type="cellIs" dxfId="127" priority="21" operator="greaterThan">
      <formula>0.99</formula>
    </cfRule>
  </conditionalFormatting>
  <conditionalFormatting sqref="AB8">
    <cfRule type="cellIs" dxfId="126" priority="20" operator="equal">
      <formula>0</formula>
    </cfRule>
  </conditionalFormatting>
  <conditionalFormatting sqref="AB8">
    <cfRule type="cellIs" dxfId="125" priority="19" operator="greaterThan">
      <formula>1179</formula>
    </cfRule>
  </conditionalFormatting>
  <conditionalFormatting sqref="AB8">
    <cfRule type="cellIs" dxfId="124" priority="18" operator="greaterThan">
      <formula>99</formula>
    </cfRule>
  </conditionalFormatting>
  <conditionalFormatting sqref="AB8">
    <cfRule type="cellIs" dxfId="123" priority="17" operator="greaterThan">
      <formula>0.99</formula>
    </cfRule>
  </conditionalFormatting>
  <conditionalFormatting sqref="AQ11:AQ34 AJ24:AJ34 AJ11:AO23 AK24:AK32 AL24:AO34">
    <cfRule type="cellIs" dxfId="122" priority="16" operator="equal">
      <formula>0</formula>
    </cfRule>
  </conditionalFormatting>
  <conditionalFormatting sqref="AQ11:AQ34 AJ24:AJ34 AJ11:AO23 AK24:AK32 AL24:AO34">
    <cfRule type="cellIs" dxfId="121" priority="15" operator="greaterThan">
      <formula>1179</formula>
    </cfRule>
  </conditionalFormatting>
  <conditionalFormatting sqref="AQ11:AQ34 AJ24:AJ34 AJ11:AO23 AK24:AK32 AL24:AO34">
    <cfRule type="cellIs" dxfId="120" priority="14" operator="greaterThan">
      <formula>99</formula>
    </cfRule>
  </conditionalFormatting>
  <conditionalFormatting sqref="AQ11:AQ34 AJ24:AJ34 AJ11:AO23 AK24:AK32 AL24:AO34">
    <cfRule type="cellIs" dxfId="119" priority="13" operator="greaterThan">
      <formula>0.99</formula>
    </cfRule>
  </conditionalFormatting>
  <conditionalFormatting sqref="AI11:AI34">
    <cfRule type="cellIs" dxfId="118" priority="12" operator="greaterThan">
      <formula>$AI$8</formula>
    </cfRule>
  </conditionalFormatting>
  <conditionalFormatting sqref="AH11:AH34">
    <cfRule type="cellIs" dxfId="117" priority="10" operator="greaterThan">
      <formula>$AH$8</formula>
    </cfRule>
    <cfRule type="cellIs" dxfId="116" priority="11" operator="greaterThan">
      <formula>$AH$8</formula>
    </cfRule>
  </conditionalFormatting>
  <conditionalFormatting sqref="AP11:AP34">
    <cfRule type="cellIs" dxfId="115" priority="8" operator="equal">
      <formula>0</formula>
    </cfRule>
  </conditionalFormatting>
  <conditionalFormatting sqref="AP11:AP34">
    <cfRule type="cellIs" dxfId="114" priority="7" operator="greaterThan">
      <formula>1179</formula>
    </cfRule>
  </conditionalFormatting>
  <conditionalFormatting sqref="AP11:AP34">
    <cfRule type="cellIs" dxfId="113" priority="6" operator="greaterThan">
      <formula>99</formula>
    </cfRule>
  </conditionalFormatting>
  <conditionalFormatting sqref="AP11:AP34">
    <cfRule type="cellIs" dxfId="112" priority="5" operator="greaterThan">
      <formula>0.99</formula>
    </cfRule>
  </conditionalFormatting>
  <conditionalFormatting sqref="AK33:AK34">
    <cfRule type="cellIs" dxfId="111" priority="4" operator="equal">
      <formula>0</formula>
    </cfRule>
  </conditionalFormatting>
  <conditionalFormatting sqref="AK33:AK34">
    <cfRule type="cellIs" dxfId="110" priority="3" operator="greaterThan">
      <formula>1179</formula>
    </cfRule>
  </conditionalFormatting>
  <conditionalFormatting sqref="AK33:AK34">
    <cfRule type="cellIs" dxfId="109" priority="2" operator="greaterThan">
      <formula>99</formula>
    </cfRule>
  </conditionalFormatting>
  <conditionalFormatting sqref="AK33:AK34">
    <cfRule type="cellIs" dxfId="108" priority="1" operator="greaterThan">
      <formula>0.99</formula>
    </cfRule>
  </conditionalFormatting>
  <dataValidations count="4">
    <dataValidation type="list" allowBlank="1" showInputMessage="1" showErrorMessage="1" sqref="P3:P5" xr:uid="{00000000-0002-0000-1A00-000000000000}">
      <formula1>$AY$10:$AY$39</formula1>
    </dataValidation>
    <dataValidation type="list" allowBlank="1" showInputMessage="1" showErrorMessage="1" sqref="AP8:AQ8 N10 L10 D8 O8:T8" xr:uid="{00000000-0002-0000-1A00-000001000000}">
      <formula1>#REF!</formula1>
    </dataValidation>
    <dataValidation type="list" allowBlank="1" showInputMessage="1" showErrorMessage="1" sqref="H11:H34" xr:uid="{00000000-0002-0000-1A00-000002000000}">
      <formula1>$AV$10:$AV$19</formula1>
    </dataValidation>
    <dataValidation type="list" allowBlank="1" showInputMessage="1" showErrorMessage="1" sqref="AV31:AW31" xr:uid="{00000000-0002-0000-1A00-000003000000}">
      <formula1>$AV$24:$AV$28</formula1>
    </dataValidation>
  </dataValidations>
  <hyperlinks>
    <hyperlink ref="H9:H10" location="'1'!AH8" display="Plant Status" xr:uid="{00000000-0004-0000-1A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2:AY124"/>
  <sheetViews>
    <sheetView showGridLines="0" topLeftCell="A38" zoomScaleNormal="100" workbookViewId="0">
      <selection activeCell="B53" sqref="B53:R59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237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322" t="s">
        <v>11</v>
      </c>
      <c r="I7" s="321" t="s">
        <v>12</v>
      </c>
      <c r="J7" s="321" t="s">
        <v>13</v>
      </c>
      <c r="K7" s="321" t="s">
        <v>14</v>
      </c>
      <c r="L7" s="15"/>
      <c r="M7" s="15"/>
      <c r="N7" s="15"/>
      <c r="O7" s="322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321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321" t="s">
        <v>23</v>
      </c>
      <c r="AG7" s="321" t="s">
        <v>24</v>
      </c>
      <c r="AH7" s="321" t="s">
        <v>25</v>
      </c>
      <c r="AI7" s="321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321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41879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23636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321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319" t="s">
        <v>52</v>
      </c>
      <c r="V9" s="319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318" t="s">
        <v>56</v>
      </c>
      <c r="AG9" s="318" t="s">
        <v>57</v>
      </c>
      <c r="AH9" s="341" t="s">
        <v>58</v>
      </c>
      <c r="AI9" s="357" t="s">
        <v>59</v>
      </c>
      <c r="AJ9" s="319" t="s">
        <v>60</v>
      </c>
      <c r="AK9" s="319" t="s">
        <v>61</v>
      </c>
      <c r="AL9" s="319" t="s">
        <v>62</v>
      </c>
      <c r="AM9" s="319" t="s">
        <v>63</v>
      </c>
      <c r="AN9" s="319" t="s">
        <v>64</v>
      </c>
      <c r="AO9" s="319" t="s">
        <v>65</v>
      </c>
      <c r="AP9" s="319" t="s">
        <v>66</v>
      </c>
      <c r="AQ9" s="359" t="s">
        <v>67</v>
      </c>
      <c r="AR9" s="319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319" t="s">
        <v>73</v>
      </c>
      <c r="C10" s="319" t="s">
        <v>74</v>
      </c>
      <c r="D10" s="319" t="s">
        <v>75</v>
      </c>
      <c r="E10" s="319" t="s">
        <v>76</v>
      </c>
      <c r="F10" s="319" t="s">
        <v>75</v>
      </c>
      <c r="G10" s="319" t="s">
        <v>76</v>
      </c>
      <c r="H10" s="368"/>
      <c r="I10" s="319" t="s">
        <v>76</v>
      </c>
      <c r="J10" s="319" t="s">
        <v>76</v>
      </c>
      <c r="K10" s="319" t="s">
        <v>76</v>
      </c>
      <c r="L10" s="31" t="s">
        <v>30</v>
      </c>
      <c r="M10" s="369"/>
      <c r="N10" s="31" t="s">
        <v>30</v>
      </c>
      <c r="O10" s="360"/>
      <c r="P10" s="360"/>
      <c r="Q10" s="3">
        <v>4514207</v>
      </c>
      <c r="R10" s="350"/>
      <c r="S10" s="351"/>
      <c r="T10" s="352"/>
      <c r="U10" s="319" t="s">
        <v>76</v>
      </c>
      <c r="V10" s="319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30432630</v>
      </c>
      <c r="AH10" s="341"/>
      <c r="AI10" s="358"/>
      <c r="AJ10" s="319" t="s">
        <v>85</v>
      </c>
      <c r="AK10" s="319" t="s">
        <v>85</v>
      </c>
      <c r="AL10" s="319" t="s">
        <v>85</v>
      </c>
      <c r="AM10" s="319" t="s">
        <v>85</v>
      </c>
      <c r="AN10" s="319" t="s">
        <v>85</v>
      </c>
      <c r="AO10" s="319" t="s">
        <v>85</v>
      </c>
      <c r="AP10" s="2">
        <v>6690286</v>
      </c>
      <c r="AQ10" s="360"/>
      <c r="AR10" s="320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16</v>
      </c>
      <c r="E11" s="46">
        <f>D11/1.42</f>
        <v>11.267605633802818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120</v>
      </c>
      <c r="P11" s="52">
        <v>89</v>
      </c>
      <c r="Q11" s="52">
        <v>4518018</v>
      </c>
      <c r="R11" s="53">
        <f>Q11-Q10</f>
        <v>3811</v>
      </c>
      <c r="S11" s="54">
        <f>R11*24/1000</f>
        <v>91.463999999999999</v>
      </c>
      <c r="T11" s="54">
        <f>R11/1000</f>
        <v>3.8109999999999999</v>
      </c>
      <c r="U11" s="55">
        <v>4.8</v>
      </c>
      <c r="V11" s="55">
        <f t="shared" ref="V11:V34" si="0">U11</f>
        <v>4.8</v>
      </c>
      <c r="W11" s="174" t="s">
        <v>136</v>
      </c>
      <c r="X11" s="166">
        <v>0</v>
      </c>
      <c r="Y11" s="166">
        <v>0</v>
      </c>
      <c r="Z11" s="166">
        <v>984</v>
      </c>
      <c r="AA11" s="166">
        <v>0</v>
      </c>
      <c r="AB11" s="166">
        <v>1109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30433270</v>
      </c>
      <c r="AH11" s="60">
        <f>IF(ISBLANK(AG11),"-",AG11-AG10)</f>
        <v>640</v>
      </c>
      <c r="AI11" s="61">
        <f>AH11/T11</f>
        <v>167.9349252164786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6691397</v>
      </c>
      <c r="AQ11" s="166">
        <f t="shared" ref="AQ11:AQ34" si="1">AP11-AP10</f>
        <v>1111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17</v>
      </c>
      <c r="E12" s="46">
        <f t="shared" ref="E12:E34" si="2">D12/1.42</f>
        <v>11.971830985915494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121</v>
      </c>
      <c r="P12" s="52">
        <v>87</v>
      </c>
      <c r="Q12" s="52">
        <v>4521699</v>
      </c>
      <c r="R12" s="53">
        <f t="shared" ref="R12:R34" si="5">Q12-Q11</f>
        <v>3681</v>
      </c>
      <c r="S12" s="54">
        <f t="shared" ref="S12:S34" si="6">R12*24/1000</f>
        <v>88.343999999999994</v>
      </c>
      <c r="T12" s="54">
        <f t="shared" ref="T12:T34" si="7">R12/1000</f>
        <v>3.681</v>
      </c>
      <c r="U12" s="55">
        <v>5.5</v>
      </c>
      <c r="V12" s="55">
        <f t="shared" si="0"/>
        <v>5.5</v>
      </c>
      <c r="W12" s="174" t="s">
        <v>136</v>
      </c>
      <c r="X12" s="166">
        <v>0</v>
      </c>
      <c r="Y12" s="166">
        <v>0</v>
      </c>
      <c r="Z12" s="166">
        <v>984</v>
      </c>
      <c r="AA12" s="166">
        <v>0</v>
      </c>
      <c r="AB12" s="166">
        <v>1088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30433851</v>
      </c>
      <c r="AH12" s="60">
        <f>IF(ISBLANK(AG12),"-",AG12-AG11)</f>
        <v>581</v>
      </c>
      <c r="AI12" s="61">
        <f t="shared" ref="AI12:AI34" si="8">AH12/T12</f>
        <v>157.83754414561261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6692582</v>
      </c>
      <c r="AQ12" s="166">
        <f t="shared" si="1"/>
        <v>1185</v>
      </c>
      <c r="AR12" s="65">
        <v>0.93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21</v>
      </c>
      <c r="E13" s="46">
        <f t="shared" si="2"/>
        <v>14.788732394366198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119</v>
      </c>
      <c r="P13" s="52">
        <v>88</v>
      </c>
      <c r="Q13" s="52">
        <v>4525389</v>
      </c>
      <c r="R13" s="53">
        <f t="shared" si="5"/>
        <v>3690</v>
      </c>
      <c r="S13" s="54">
        <f t="shared" si="6"/>
        <v>88.56</v>
      </c>
      <c r="T13" s="54">
        <f t="shared" si="7"/>
        <v>3.69</v>
      </c>
      <c r="U13" s="55">
        <v>7.2</v>
      </c>
      <c r="V13" s="55">
        <f t="shared" si="0"/>
        <v>7.2</v>
      </c>
      <c r="W13" s="174" t="s">
        <v>136</v>
      </c>
      <c r="X13" s="166">
        <v>0</v>
      </c>
      <c r="Y13" s="166">
        <v>0</v>
      </c>
      <c r="Z13" s="166">
        <v>928</v>
      </c>
      <c r="AA13" s="166">
        <v>0</v>
      </c>
      <c r="AB13" s="166">
        <v>1088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30434438</v>
      </c>
      <c r="AH13" s="60">
        <f>IF(ISBLANK(AG13),"-",AG13-AG12)</f>
        <v>587</v>
      </c>
      <c r="AI13" s="61">
        <f t="shared" si="8"/>
        <v>159.07859078590786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6693767</v>
      </c>
      <c r="AQ13" s="166">
        <f t="shared" si="1"/>
        <v>1185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21</v>
      </c>
      <c r="E14" s="46">
        <f t="shared" si="2"/>
        <v>14.788732394366198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126</v>
      </c>
      <c r="P14" s="52">
        <v>89</v>
      </c>
      <c r="Q14" s="52">
        <v>4529051</v>
      </c>
      <c r="R14" s="53">
        <f t="shared" si="5"/>
        <v>3662</v>
      </c>
      <c r="S14" s="54">
        <f t="shared" si="6"/>
        <v>87.888000000000005</v>
      </c>
      <c r="T14" s="54">
        <f t="shared" si="7"/>
        <v>3.6619999999999999</v>
      </c>
      <c r="U14" s="55">
        <v>8.4</v>
      </c>
      <c r="V14" s="55">
        <f t="shared" si="0"/>
        <v>8.4</v>
      </c>
      <c r="W14" s="174" t="s">
        <v>136</v>
      </c>
      <c r="X14" s="166">
        <v>0</v>
      </c>
      <c r="Y14" s="166">
        <v>0</v>
      </c>
      <c r="Z14" s="166">
        <v>936</v>
      </c>
      <c r="AA14" s="166">
        <v>0</v>
      </c>
      <c r="AB14" s="166">
        <v>1089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30435022</v>
      </c>
      <c r="AH14" s="60">
        <f t="shared" ref="AH14:AH34" si="9">IF(ISBLANK(AG14),"-",AG14-AG13)</f>
        <v>584</v>
      </c>
      <c r="AI14" s="61">
        <f t="shared" si="8"/>
        <v>159.47569634079738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6694879</v>
      </c>
      <c r="AQ14" s="166">
        <f t="shared" si="1"/>
        <v>1112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25</v>
      </c>
      <c r="E15" s="46">
        <f t="shared" si="2"/>
        <v>17.605633802816904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105</v>
      </c>
      <c r="P15" s="52">
        <v>103</v>
      </c>
      <c r="Q15" s="52">
        <v>4533133</v>
      </c>
      <c r="R15" s="53">
        <f t="shared" si="5"/>
        <v>4082</v>
      </c>
      <c r="S15" s="54">
        <f t="shared" si="6"/>
        <v>97.968000000000004</v>
      </c>
      <c r="T15" s="54">
        <f t="shared" si="7"/>
        <v>4.0819999999999999</v>
      </c>
      <c r="U15" s="55">
        <v>9.5</v>
      </c>
      <c r="V15" s="55">
        <f t="shared" si="0"/>
        <v>9.5</v>
      </c>
      <c r="W15" s="174" t="s">
        <v>136</v>
      </c>
      <c r="X15" s="166">
        <v>0</v>
      </c>
      <c r="Y15" s="166">
        <v>0</v>
      </c>
      <c r="Z15" s="166">
        <v>931</v>
      </c>
      <c r="AA15" s="166">
        <v>0</v>
      </c>
      <c r="AB15" s="166">
        <v>1088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30435612</v>
      </c>
      <c r="AH15" s="60">
        <f t="shared" si="9"/>
        <v>590</v>
      </c>
      <c r="AI15" s="61">
        <f t="shared" si="8"/>
        <v>144.53699167074964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6695962</v>
      </c>
      <c r="AQ15" s="166">
        <f t="shared" si="1"/>
        <v>1083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15</v>
      </c>
      <c r="E16" s="46">
        <f t="shared" si="2"/>
        <v>10.563380281690142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115</v>
      </c>
      <c r="P16" s="52">
        <v>118</v>
      </c>
      <c r="Q16" s="52">
        <v>4537868</v>
      </c>
      <c r="R16" s="53">
        <f t="shared" si="5"/>
        <v>4735</v>
      </c>
      <c r="S16" s="54">
        <f t="shared" si="6"/>
        <v>113.64</v>
      </c>
      <c r="T16" s="54">
        <f t="shared" si="7"/>
        <v>4.7350000000000003</v>
      </c>
      <c r="U16" s="55">
        <v>9.5</v>
      </c>
      <c r="V16" s="55">
        <f t="shared" si="0"/>
        <v>9.5</v>
      </c>
      <c r="W16" s="174" t="s">
        <v>146</v>
      </c>
      <c r="X16" s="166">
        <v>0</v>
      </c>
      <c r="Y16" s="166">
        <v>0</v>
      </c>
      <c r="Z16" s="166">
        <v>1134</v>
      </c>
      <c r="AA16" s="166">
        <v>0</v>
      </c>
      <c r="AB16" s="166">
        <v>1181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30436336</v>
      </c>
      <c r="AH16" s="60">
        <f t="shared" si="9"/>
        <v>724</v>
      </c>
      <c r="AI16" s="61">
        <f t="shared" si="8"/>
        <v>152.9039070749736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6695962</v>
      </c>
      <c r="AQ16" s="166">
        <f t="shared" si="1"/>
        <v>0</v>
      </c>
      <c r="AR16" s="65">
        <v>0.94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10</v>
      </c>
      <c r="E17" s="46">
        <f t="shared" si="2"/>
        <v>7.042253521126761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141</v>
      </c>
      <c r="P17" s="52">
        <v>142</v>
      </c>
      <c r="Q17" s="52">
        <v>4543568</v>
      </c>
      <c r="R17" s="53">
        <f t="shared" si="5"/>
        <v>5700</v>
      </c>
      <c r="S17" s="54">
        <f t="shared" si="6"/>
        <v>136.80000000000001</v>
      </c>
      <c r="T17" s="54">
        <f t="shared" si="7"/>
        <v>5.7</v>
      </c>
      <c r="U17" s="55">
        <v>9.3000000000000007</v>
      </c>
      <c r="V17" s="55">
        <f t="shared" si="0"/>
        <v>9.3000000000000007</v>
      </c>
      <c r="W17" s="174" t="s">
        <v>146</v>
      </c>
      <c r="X17" s="166">
        <v>0</v>
      </c>
      <c r="Y17" s="166">
        <v>974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30437618</v>
      </c>
      <c r="AH17" s="60">
        <f t="shared" si="9"/>
        <v>1282</v>
      </c>
      <c r="AI17" s="61">
        <f t="shared" si="8"/>
        <v>224.91228070175438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6695962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10</v>
      </c>
      <c r="E18" s="46">
        <f t="shared" si="2"/>
        <v>7.042253521126761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140</v>
      </c>
      <c r="P18" s="52">
        <v>147</v>
      </c>
      <c r="Q18" s="52">
        <v>4549491</v>
      </c>
      <c r="R18" s="53">
        <f t="shared" si="5"/>
        <v>5923</v>
      </c>
      <c r="S18" s="54">
        <f t="shared" si="6"/>
        <v>142.15199999999999</v>
      </c>
      <c r="T18" s="54">
        <f t="shared" si="7"/>
        <v>5.923</v>
      </c>
      <c r="U18" s="55">
        <v>9.1</v>
      </c>
      <c r="V18" s="55">
        <f t="shared" si="0"/>
        <v>9.1</v>
      </c>
      <c r="W18" s="174" t="s">
        <v>146</v>
      </c>
      <c r="X18" s="166">
        <v>0</v>
      </c>
      <c r="Y18" s="166">
        <v>1004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30438954</v>
      </c>
      <c r="AH18" s="60">
        <f t="shared" si="9"/>
        <v>1336</v>
      </c>
      <c r="AI18" s="61">
        <f t="shared" si="8"/>
        <v>225.56137092689517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6695962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11</v>
      </c>
      <c r="E19" s="46">
        <f t="shared" si="2"/>
        <v>7.746478873239437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139</v>
      </c>
      <c r="P19" s="52">
        <v>150</v>
      </c>
      <c r="Q19" s="52">
        <v>4555530</v>
      </c>
      <c r="R19" s="53">
        <f t="shared" si="5"/>
        <v>6039</v>
      </c>
      <c r="S19" s="54">
        <f t="shared" si="6"/>
        <v>144.93600000000001</v>
      </c>
      <c r="T19" s="54">
        <f t="shared" si="7"/>
        <v>6.0389999999999997</v>
      </c>
      <c r="U19" s="55">
        <v>8.6999999999999993</v>
      </c>
      <c r="V19" s="55">
        <f t="shared" si="0"/>
        <v>8.6999999999999993</v>
      </c>
      <c r="W19" s="174" t="s">
        <v>146</v>
      </c>
      <c r="X19" s="166">
        <v>0</v>
      </c>
      <c r="Y19" s="166">
        <v>1010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30440294</v>
      </c>
      <c r="AH19" s="60">
        <f t="shared" si="9"/>
        <v>1340</v>
      </c>
      <c r="AI19" s="61">
        <f t="shared" si="8"/>
        <v>221.89104156317273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6695962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11</v>
      </c>
      <c r="E20" s="46">
        <f t="shared" si="2"/>
        <v>7.746478873239437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140</v>
      </c>
      <c r="P20" s="52">
        <v>150</v>
      </c>
      <c r="Q20" s="52">
        <v>4561570</v>
      </c>
      <c r="R20" s="53">
        <f t="shared" si="5"/>
        <v>6040</v>
      </c>
      <c r="S20" s="54">
        <f t="shared" si="6"/>
        <v>144.96</v>
      </c>
      <c r="T20" s="54">
        <f t="shared" si="7"/>
        <v>6.04</v>
      </c>
      <c r="U20" s="55">
        <v>8.4</v>
      </c>
      <c r="V20" s="55">
        <f t="shared" si="0"/>
        <v>8.4</v>
      </c>
      <c r="W20" s="174" t="s">
        <v>146</v>
      </c>
      <c r="X20" s="166">
        <v>0</v>
      </c>
      <c r="Y20" s="166">
        <v>1010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30441658</v>
      </c>
      <c r="AH20" s="60">
        <f t="shared" si="9"/>
        <v>1364</v>
      </c>
      <c r="AI20" s="61">
        <f t="shared" si="8"/>
        <v>225.82781456953643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6695962</v>
      </c>
      <c r="AQ20" s="166">
        <f t="shared" si="1"/>
        <v>0</v>
      </c>
      <c r="AR20" s="65">
        <v>1.01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11</v>
      </c>
      <c r="E21" s="46">
        <f t="shared" si="2"/>
        <v>7.746478873239437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143</v>
      </c>
      <c r="P21" s="52">
        <v>129</v>
      </c>
      <c r="Q21" s="52">
        <v>4567445</v>
      </c>
      <c r="R21" s="53">
        <f>Q21-Q20</f>
        <v>5875</v>
      </c>
      <c r="S21" s="54">
        <f t="shared" si="6"/>
        <v>141</v>
      </c>
      <c r="T21" s="54">
        <f t="shared" si="7"/>
        <v>5.875</v>
      </c>
      <c r="U21" s="55">
        <v>8.1999999999999993</v>
      </c>
      <c r="V21" s="55">
        <f t="shared" si="0"/>
        <v>8.1999999999999993</v>
      </c>
      <c r="W21" s="174" t="s">
        <v>146</v>
      </c>
      <c r="X21" s="166">
        <v>0</v>
      </c>
      <c r="Y21" s="166">
        <v>988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30442968</v>
      </c>
      <c r="AH21" s="60">
        <f t="shared" si="9"/>
        <v>1310</v>
      </c>
      <c r="AI21" s="61">
        <f t="shared" si="8"/>
        <v>222.97872340425531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6695962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13</v>
      </c>
      <c r="E22" s="46">
        <f t="shared" si="2"/>
        <v>9.1549295774647899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135</v>
      </c>
      <c r="P22" s="52">
        <v>130</v>
      </c>
      <c r="Q22" s="52">
        <v>4573300</v>
      </c>
      <c r="R22" s="53">
        <f t="shared" si="5"/>
        <v>5855</v>
      </c>
      <c r="S22" s="54">
        <f t="shared" si="6"/>
        <v>140.52000000000001</v>
      </c>
      <c r="T22" s="54">
        <f t="shared" si="7"/>
        <v>5.8550000000000004</v>
      </c>
      <c r="U22" s="55">
        <v>8.1</v>
      </c>
      <c r="V22" s="55">
        <f t="shared" si="0"/>
        <v>8.1</v>
      </c>
      <c r="W22" s="174" t="s">
        <v>146</v>
      </c>
      <c r="X22" s="166">
        <v>0</v>
      </c>
      <c r="Y22" s="166">
        <v>996</v>
      </c>
      <c r="Z22" s="166">
        <v>1175</v>
      </c>
      <c r="AA22" s="166">
        <v>1185</v>
      </c>
      <c r="AB22" s="166">
        <v>1180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30444276</v>
      </c>
      <c r="AH22" s="60">
        <f t="shared" si="9"/>
        <v>1308</v>
      </c>
      <c r="AI22" s="61">
        <f t="shared" si="8"/>
        <v>223.398804440649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6695962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18</v>
      </c>
      <c r="E23" s="46">
        <f t="shared" si="2"/>
        <v>12.67605633802817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115</v>
      </c>
      <c r="P23" s="52">
        <v>131</v>
      </c>
      <c r="Q23" s="52">
        <v>4578899</v>
      </c>
      <c r="R23" s="53">
        <f t="shared" si="5"/>
        <v>5599</v>
      </c>
      <c r="S23" s="54">
        <f t="shared" si="6"/>
        <v>134.376</v>
      </c>
      <c r="T23" s="54">
        <f t="shared" si="7"/>
        <v>5.5990000000000002</v>
      </c>
      <c r="U23" s="55">
        <v>7.8</v>
      </c>
      <c r="V23" s="55">
        <f t="shared" si="0"/>
        <v>7.8</v>
      </c>
      <c r="W23" s="174" t="s">
        <v>145</v>
      </c>
      <c r="X23" s="166">
        <v>0</v>
      </c>
      <c r="Y23" s="166">
        <v>1146</v>
      </c>
      <c r="Z23" s="166">
        <v>1196</v>
      </c>
      <c r="AA23" s="166">
        <v>0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30445468</v>
      </c>
      <c r="AH23" s="60">
        <f t="shared" si="9"/>
        <v>1192</v>
      </c>
      <c r="AI23" s="61">
        <f t="shared" si="8"/>
        <v>212.8951598499732</v>
      </c>
      <c r="AJ23" s="62">
        <v>0</v>
      </c>
      <c r="AK23" s="62">
        <v>1</v>
      </c>
      <c r="AL23" s="62">
        <v>1</v>
      </c>
      <c r="AM23" s="62">
        <v>0</v>
      </c>
      <c r="AN23" s="62">
        <v>1</v>
      </c>
      <c r="AO23" s="62">
        <v>0</v>
      </c>
      <c r="AP23" s="166">
        <v>6695962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17</v>
      </c>
      <c r="E24" s="46">
        <f t="shared" si="2"/>
        <v>11.971830985915494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121</v>
      </c>
      <c r="P24" s="52">
        <v>119</v>
      </c>
      <c r="Q24" s="52">
        <v>4584250</v>
      </c>
      <c r="R24" s="53">
        <f t="shared" si="5"/>
        <v>5351</v>
      </c>
      <c r="S24" s="54">
        <f t="shared" si="6"/>
        <v>128.42400000000001</v>
      </c>
      <c r="T24" s="54">
        <f t="shared" si="7"/>
        <v>5.351</v>
      </c>
      <c r="U24" s="55">
        <v>7</v>
      </c>
      <c r="V24" s="55">
        <f t="shared" si="0"/>
        <v>7</v>
      </c>
      <c r="W24" s="174" t="s">
        <v>145</v>
      </c>
      <c r="X24" s="166">
        <v>0</v>
      </c>
      <c r="Y24" s="166">
        <v>1024</v>
      </c>
      <c r="Z24" s="166">
        <v>1196</v>
      </c>
      <c r="AA24" s="166">
        <v>0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30446522</v>
      </c>
      <c r="AH24" s="60">
        <f t="shared" si="9"/>
        <v>1054</v>
      </c>
      <c r="AI24" s="61">
        <f t="shared" si="8"/>
        <v>196.97252849934591</v>
      </c>
      <c r="AJ24" s="62">
        <v>0</v>
      </c>
      <c r="AK24" s="62">
        <v>1</v>
      </c>
      <c r="AL24" s="62">
        <v>1</v>
      </c>
      <c r="AM24" s="62">
        <v>0</v>
      </c>
      <c r="AN24" s="62">
        <v>1</v>
      </c>
      <c r="AO24" s="62">
        <v>0</v>
      </c>
      <c r="AP24" s="166">
        <v>6695962</v>
      </c>
      <c r="AQ24" s="166">
        <f t="shared" si="1"/>
        <v>0</v>
      </c>
      <c r="AR24" s="65">
        <v>0.92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18</v>
      </c>
      <c r="E25" s="46">
        <f t="shared" si="2"/>
        <v>12.67605633802817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119</v>
      </c>
      <c r="P25" s="52">
        <v>122</v>
      </c>
      <c r="Q25" s="52">
        <v>4589592</v>
      </c>
      <c r="R25" s="53">
        <f t="shared" si="5"/>
        <v>5342</v>
      </c>
      <c r="S25" s="54">
        <f t="shared" si="6"/>
        <v>128.208</v>
      </c>
      <c r="T25" s="54">
        <f t="shared" si="7"/>
        <v>5.3419999999999996</v>
      </c>
      <c r="U25" s="55">
        <v>6.6</v>
      </c>
      <c r="V25" s="55">
        <f t="shared" si="0"/>
        <v>6.6</v>
      </c>
      <c r="W25" s="174" t="s">
        <v>145</v>
      </c>
      <c r="X25" s="166">
        <v>0</v>
      </c>
      <c r="Y25" s="166">
        <v>1016</v>
      </c>
      <c r="Z25" s="166">
        <v>1196</v>
      </c>
      <c r="AA25" s="166">
        <v>0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30447570</v>
      </c>
      <c r="AH25" s="60">
        <f t="shared" si="9"/>
        <v>1048</v>
      </c>
      <c r="AI25" s="61">
        <f t="shared" si="8"/>
        <v>196.1812055409959</v>
      </c>
      <c r="AJ25" s="62">
        <v>0</v>
      </c>
      <c r="AK25" s="62">
        <v>1</v>
      </c>
      <c r="AL25" s="62">
        <v>1</v>
      </c>
      <c r="AM25" s="62">
        <v>0</v>
      </c>
      <c r="AN25" s="62">
        <v>1</v>
      </c>
      <c r="AO25" s="62">
        <v>0</v>
      </c>
      <c r="AP25" s="166">
        <v>6695962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16</v>
      </c>
      <c r="E26" s="46">
        <f t="shared" si="2"/>
        <v>11.267605633802818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124</v>
      </c>
      <c r="P26" s="52">
        <v>132</v>
      </c>
      <c r="Q26" s="52">
        <v>4594808</v>
      </c>
      <c r="R26" s="53">
        <f t="shared" si="5"/>
        <v>5216</v>
      </c>
      <c r="S26" s="54">
        <f t="shared" si="6"/>
        <v>125.184</v>
      </c>
      <c r="T26" s="54">
        <f t="shared" si="7"/>
        <v>5.2160000000000002</v>
      </c>
      <c r="U26" s="55">
        <v>6.4</v>
      </c>
      <c r="V26" s="55">
        <f t="shared" si="0"/>
        <v>6.4</v>
      </c>
      <c r="W26" s="174" t="s">
        <v>145</v>
      </c>
      <c r="X26" s="166">
        <v>0</v>
      </c>
      <c r="Y26" s="166">
        <v>1071</v>
      </c>
      <c r="Z26" s="166">
        <v>1196</v>
      </c>
      <c r="AA26" s="166">
        <v>0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30448596</v>
      </c>
      <c r="AH26" s="60">
        <f t="shared" si="9"/>
        <v>1026</v>
      </c>
      <c r="AI26" s="61">
        <f t="shared" si="8"/>
        <v>196.70245398773005</v>
      </c>
      <c r="AJ26" s="62">
        <v>0</v>
      </c>
      <c r="AK26" s="62">
        <v>1</v>
      </c>
      <c r="AL26" s="62">
        <v>1</v>
      </c>
      <c r="AM26" s="62">
        <v>0</v>
      </c>
      <c r="AN26" s="62">
        <v>1</v>
      </c>
      <c r="AO26" s="62">
        <v>0</v>
      </c>
      <c r="AP26" s="166">
        <v>6695962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14</v>
      </c>
      <c r="E27" s="46">
        <f t="shared" si="2"/>
        <v>9.8591549295774659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110</v>
      </c>
      <c r="P27" s="52">
        <v>125</v>
      </c>
      <c r="Q27" s="52">
        <v>4600299</v>
      </c>
      <c r="R27" s="53">
        <f t="shared" si="5"/>
        <v>5491</v>
      </c>
      <c r="S27" s="54">
        <f t="shared" si="6"/>
        <v>131.78399999999999</v>
      </c>
      <c r="T27" s="54">
        <f t="shared" si="7"/>
        <v>5.4909999999999997</v>
      </c>
      <c r="U27" s="55">
        <v>5.5</v>
      </c>
      <c r="V27" s="55">
        <f t="shared" si="0"/>
        <v>5.5</v>
      </c>
      <c r="W27" s="174" t="s">
        <v>145</v>
      </c>
      <c r="X27" s="166">
        <v>0</v>
      </c>
      <c r="Y27" s="166">
        <v>1189</v>
      </c>
      <c r="Z27" s="166">
        <v>1196</v>
      </c>
      <c r="AA27" s="166">
        <v>0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30449692</v>
      </c>
      <c r="AH27" s="60">
        <f t="shared" si="9"/>
        <v>1096</v>
      </c>
      <c r="AI27" s="61">
        <f t="shared" si="8"/>
        <v>199.59934438171555</v>
      </c>
      <c r="AJ27" s="62">
        <v>0</v>
      </c>
      <c r="AK27" s="62">
        <v>1</v>
      </c>
      <c r="AL27" s="62">
        <v>1</v>
      </c>
      <c r="AM27" s="62">
        <v>0</v>
      </c>
      <c r="AN27" s="62">
        <v>1</v>
      </c>
      <c r="AO27" s="62">
        <v>0</v>
      </c>
      <c r="AP27" s="166">
        <v>6695962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13</v>
      </c>
      <c r="E28" s="46">
        <f t="shared" si="2"/>
        <v>9.1549295774647899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117</v>
      </c>
      <c r="P28" s="52">
        <v>129</v>
      </c>
      <c r="Q28" s="52">
        <v>4605716</v>
      </c>
      <c r="R28" s="53">
        <f t="shared" si="5"/>
        <v>5417</v>
      </c>
      <c r="S28" s="54">
        <f t="shared" si="6"/>
        <v>130.00800000000001</v>
      </c>
      <c r="T28" s="54">
        <f t="shared" si="7"/>
        <v>5.4169999999999998</v>
      </c>
      <c r="U28" s="55">
        <v>4.7</v>
      </c>
      <c r="V28" s="55">
        <f t="shared" si="0"/>
        <v>4.7</v>
      </c>
      <c r="W28" s="174" t="s">
        <v>145</v>
      </c>
      <c r="X28" s="166">
        <v>0</v>
      </c>
      <c r="Y28" s="166">
        <v>1106</v>
      </c>
      <c r="Z28" s="166">
        <v>1196</v>
      </c>
      <c r="AA28" s="166">
        <v>0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30450773</v>
      </c>
      <c r="AH28" s="60">
        <f t="shared" si="9"/>
        <v>1081</v>
      </c>
      <c r="AI28" s="61">
        <f t="shared" si="8"/>
        <v>199.55695034151745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6695962</v>
      </c>
      <c r="AQ28" s="166">
        <f t="shared" si="1"/>
        <v>0</v>
      </c>
      <c r="AR28" s="65">
        <v>0.89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12</v>
      </c>
      <c r="E29" s="46">
        <f t="shared" si="2"/>
        <v>8.4507042253521139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119</v>
      </c>
      <c r="P29" s="52">
        <v>132</v>
      </c>
      <c r="Q29" s="52">
        <v>4611092</v>
      </c>
      <c r="R29" s="53">
        <f t="shared" si="5"/>
        <v>5376</v>
      </c>
      <c r="S29" s="54">
        <f t="shared" si="6"/>
        <v>129.024</v>
      </c>
      <c r="T29" s="54">
        <f t="shared" si="7"/>
        <v>5.3760000000000003</v>
      </c>
      <c r="U29" s="55">
        <v>3.9</v>
      </c>
      <c r="V29" s="55">
        <f t="shared" si="0"/>
        <v>3.9</v>
      </c>
      <c r="W29" s="174" t="s">
        <v>145</v>
      </c>
      <c r="X29" s="166">
        <v>0</v>
      </c>
      <c r="Y29" s="166">
        <v>1167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30451836</v>
      </c>
      <c r="AH29" s="60">
        <f t="shared" si="9"/>
        <v>1063</v>
      </c>
      <c r="AI29" s="61">
        <f t="shared" si="8"/>
        <v>197.73065476190476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6695962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11</v>
      </c>
      <c r="E30" s="46">
        <f t="shared" si="2"/>
        <v>7.746478873239437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116</v>
      </c>
      <c r="P30" s="52">
        <v>133</v>
      </c>
      <c r="Q30" s="52">
        <v>4616501</v>
      </c>
      <c r="R30" s="53">
        <f t="shared" si="5"/>
        <v>5409</v>
      </c>
      <c r="S30" s="54">
        <f t="shared" si="6"/>
        <v>129.816</v>
      </c>
      <c r="T30" s="54">
        <f t="shared" si="7"/>
        <v>5.4089999999999998</v>
      </c>
      <c r="U30" s="55">
        <v>3.1</v>
      </c>
      <c r="V30" s="55">
        <f t="shared" si="0"/>
        <v>3.1</v>
      </c>
      <c r="W30" s="174" t="s">
        <v>145</v>
      </c>
      <c r="X30" s="166">
        <v>0</v>
      </c>
      <c r="Y30" s="166">
        <v>1081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30452914</v>
      </c>
      <c r="AH30" s="60">
        <f t="shared" si="9"/>
        <v>1078</v>
      </c>
      <c r="AI30" s="61">
        <f t="shared" si="8"/>
        <v>199.29746718432244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6695962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13</v>
      </c>
      <c r="E31" s="46">
        <f>D31/1.42</f>
        <v>9.1549295774647899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115</v>
      </c>
      <c r="P31" s="52">
        <v>129</v>
      </c>
      <c r="Q31" s="52">
        <v>4621839</v>
      </c>
      <c r="R31" s="53">
        <f t="shared" si="5"/>
        <v>5338</v>
      </c>
      <c r="S31" s="54">
        <f t="shared" si="6"/>
        <v>128.11199999999999</v>
      </c>
      <c r="T31" s="54">
        <f t="shared" si="7"/>
        <v>5.3380000000000001</v>
      </c>
      <c r="U31" s="55">
        <v>2.5</v>
      </c>
      <c r="V31" s="55">
        <f t="shared" si="0"/>
        <v>2.5</v>
      </c>
      <c r="W31" s="174" t="s">
        <v>145</v>
      </c>
      <c r="X31" s="166">
        <v>0</v>
      </c>
      <c r="Y31" s="166">
        <v>1026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30453952</v>
      </c>
      <c r="AH31" s="60">
        <f t="shared" si="9"/>
        <v>1038</v>
      </c>
      <c r="AI31" s="61">
        <f t="shared" si="8"/>
        <v>194.45485200449608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6695962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17</v>
      </c>
      <c r="E32" s="46">
        <f t="shared" si="2"/>
        <v>11.971830985915494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116</v>
      </c>
      <c r="P32" s="52">
        <v>112</v>
      </c>
      <c r="Q32" s="52">
        <v>4626875</v>
      </c>
      <c r="R32" s="53">
        <f t="shared" si="5"/>
        <v>5036</v>
      </c>
      <c r="S32" s="54">
        <f t="shared" si="6"/>
        <v>120.864</v>
      </c>
      <c r="T32" s="54">
        <f t="shared" si="7"/>
        <v>5.0359999999999996</v>
      </c>
      <c r="U32" s="55">
        <v>2.4</v>
      </c>
      <c r="V32" s="55">
        <f t="shared" si="0"/>
        <v>2.4</v>
      </c>
      <c r="W32" s="174" t="s">
        <v>145</v>
      </c>
      <c r="X32" s="166">
        <v>0</v>
      </c>
      <c r="Y32" s="166">
        <v>1052</v>
      </c>
      <c r="Z32" s="166">
        <v>1196</v>
      </c>
      <c r="AA32" s="166">
        <v>0</v>
      </c>
      <c r="AB32" s="166">
        <v>1100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30454942</v>
      </c>
      <c r="AH32" s="60">
        <f t="shared" si="9"/>
        <v>990</v>
      </c>
      <c r="AI32" s="61">
        <f t="shared" si="8"/>
        <v>196.58459094519461</v>
      </c>
      <c r="AJ32" s="62">
        <v>0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  <c r="AP32" s="166">
        <v>6695962</v>
      </c>
      <c r="AQ32" s="166">
        <f t="shared" si="1"/>
        <v>0</v>
      </c>
      <c r="AR32" s="65">
        <v>0.97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10</v>
      </c>
      <c r="E33" s="46">
        <f t="shared" si="2"/>
        <v>7.042253521126761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120</v>
      </c>
      <c r="P33" s="52">
        <v>101</v>
      </c>
      <c r="Q33" s="52">
        <v>4630756</v>
      </c>
      <c r="R33" s="53">
        <f t="shared" si="5"/>
        <v>3881</v>
      </c>
      <c r="S33" s="54">
        <f t="shared" si="6"/>
        <v>93.144000000000005</v>
      </c>
      <c r="T33" s="54">
        <f t="shared" si="7"/>
        <v>3.8809999999999998</v>
      </c>
      <c r="U33" s="55">
        <v>3.2</v>
      </c>
      <c r="V33" s="55">
        <f t="shared" si="0"/>
        <v>3.2</v>
      </c>
      <c r="W33" s="174" t="s">
        <v>136</v>
      </c>
      <c r="X33" s="166">
        <v>0</v>
      </c>
      <c r="Y33" s="166">
        <v>0</v>
      </c>
      <c r="Z33" s="166">
        <v>1084</v>
      </c>
      <c r="AA33" s="166">
        <v>0</v>
      </c>
      <c r="AB33" s="166">
        <v>1109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30455604</v>
      </c>
      <c r="AH33" s="60">
        <f t="shared" si="9"/>
        <v>662</v>
      </c>
      <c r="AI33" s="61">
        <f t="shared" si="8"/>
        <v>170.57459417675858</v>
      </c>
      <c r="AJ33" s="62">
        <v>0</v>
      </c>
      <c r="AK33" s="62">
        <v>0</v>
      </c>
      <c r="AL33" s="62">
        <v>0</v>
      </c>
      <c r="AM33" s="62">
        <v>0</v>
      </c>
      <c r="AN33" s="62">
        <v>0</v>
      </c>
      <c r="AO33" s="62">
        <v>0.25</v>
      </c>
      <c r="AP33" s="166">
        <v>6696887</v>
      </c>
      <c r="AQ33" s="166">
        <f t="shared" si="1"/>
        <v>925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16</v>
      </c>
      <c r="E34" s="46">
        <f t="shared" si="2"/>
        <v>11.267605633802818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118</v>
      </c>
      <c r="P34" s="52">
        <v>88</v>
      </c>
      <c r="Q34" s="52">
        <v>4634637</v>
      </c>
      <c r="R34" s="53">
        <f t="shared" si="5"/>
        <v>3881</v>
      </c>
      <c r="S34" s="54">
        <f t="shared" si="6"/>
        <v>93.144000000000005</v>
      </c>
      <c r="T34" s="54">
        <f t="shared" si="7"/>
        <v>3.8809999999999998</v>
      </c>
      <c r="U34" s="55">
        <v>4.5999999999999996</v>
      </c>
      <c r="V34" s="55">
        <f t="shared" si="0"/>
        <v>4.5999999999999996</v>
      </c>
      <c r="W34" s="174" t="s">
        <v>136</v>
      </c>
      <c r="X34" s="166">
        <v>0</v>
      </c>
      <c r="Y34" s="166">
        <v>0</v>
      </c>
      <c r="Z34" s="166">
        <v>962</v>
      </c>
      <c r="AA34" s="166">
        <v>0</v>
      </c>
      <c r="AB34" s="166">
        <v>1110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30456266</v>
      </c>
      <c r="AH34" s="60">
        <f t="shared" si="9"/>
        <v>662</v>
      </c>
      <c r="AI34" s="61">
        <f t="shared" si="8"/>
        <v>170.57459417675858</v>
      </c>
      <c r="AJ34" s="62">
        <v>0</v>
      </c>
      <c r="AK34" s="62">
        <v>0</v>
      </c>
      <c r="AL34" s="62">
        <v>0</v>
      </c>
      <c r="AM34" s="62">
        <v>0</v>
      </c>
      <c r="AN34" s="62">
        <v>0</v>
      </c>
      <c r="AO34" s="62">
        <v>0.25</v>
      </c>
      <c r="AP34" s="166">
        <v>6697813</v>
      </c>
      <c r="AQ34" s="166">
        <f t="shared" si="1"/>
        <v>926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119.79166666666667</v>
      </c>
      <c r="Q35" s="84">
        <f>Q34-Q10</f>
        <v>120430</v>
      </c>
      <c r="R35" s="85">
        <f>SUM(R11:R34)</f>
        <v>120430</v>
      </c>
      <c r="S35" s="86">
        <f>AVERAGE(S11:S34)</f>
        <v>120.42999999999999</v>
      </c>
      <c r="T35" s="86">
        <f>SUM(T11:T34)</f>
        <v>120.43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23636</v>
      </c>
      <c r="AH35" s="92">
        <f>SUM(AH11:AH34)</f>
        <v>23636</v>
      </c>
      <c r="AI35" s="93">
        <f>$AH$35/$T35</f>
        <v>196.26338952088349</v>
      </c>
      <c r="AJ35" s="90"/>
      <c r="AK35" s="94"/>
      <c r="AL35" s="94"/>
      <c r="AM35" s="94"/>
      <c r="AN35" s="95"/>
      <c r="AO35" s="96"/>
      <c r="AP35" s="97">
        <f>AP34-AP10</f>
        <v>7527</v>
      </c>
      <c r="AQ35" s="98">
        <f>SUM(AQ11:AQ34)</f>
        <v>7527</v>
      </c>
      <c r="AR35" s="99">
        <f>AVERAGE(AR11:AR34)</f>
        <v>0.94333333333333325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304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77"/>
      <c r="D42" s="177"/>
      <c r="E42" s="236"/>
      <c r="F42" s="236"/>
      <c r="G42" s="236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83" t="s">
        <v>173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76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144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176" t="s">
        <v>307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4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306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0" t="s">
        <v>308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0" t="s">
        <v>309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76" t="s">
        <v>310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85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0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0" t="s">
        <v>170</v>
      </c>
      <c r="C57" s="180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 t="s">
        <v>134</v>
      </c>
      <c r="C58" s="180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60"/>
      <c r="C59" s="180"/>
      <c r="D59" s="177"/>
      <c r="E59" s="177"/>
      <c r="F59" s="177"/>
      <c r="G59" s="177"/>
      <c r="H59" s="177"/>
      <c r="I59" s="177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60"/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4"/>
      <c r="U62" s="184"/>
      <c r="V62" s="184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4"/>
      <c r="U63" s="128"/>
      <c r="V63" s="128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4"/>
      <c r="U64" s="128"/>
      <c r="V64" s="128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28"/>
      <c r="V65" s="128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60"/>
      <c r="C66" s="173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4"/>
      <c r="U66" s="128"/>
      <c r="V66" s="128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67"/>
      <c r="AW66" s="162"/>
      <c r="AX66" s="162"/>
      <c r="AY66" s="162"/>
    </row>
    <row r="67" spans="2:51" x14ac:dyDescent="0.35">
      <c r="B67" s="160"/>
      <c r="C67" s="173"/>
      <c r="D67" s="125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4"/>
      <c r="U67" s="128"/>
      <c r="V67" s="128"/>
      <c r="W67" s="168"/>
      <c r="X67" s="168"/>
      <c r="Y67" s="168"/>
      <c r="Z67" s="131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27"/>
      <c r="C68" s="176"/>
      <c r="D68" s="125"/>
      <c r="E68" s="177"/>
      <c r="F68" s="177"/>
      <c r="G68" s="177"/>
      <c r="H68" s="177"/>
      <c r="I68" s="125"/>
      <c r="J68" s="178"/>
      <c r="K68" s="178"/>
      <c r="L68" s="178"/>
      <c r="M68" s="178"/>
      <c r="N68" s="178"/>
      <c r="O68" s="178"/>
      <c r="P68" s="178"/>
      <c r="Q68" s="178"/>
      <c r="R68" s="178"/>
      <c r="S68" s="131"/>
      <c r="T68" s="131"/>
      <c r="U68" s="131"/>
      <c r="V68" s="131"/>
      <c r="W68" s="131"/>
      <c r="X68" s="131"/>
      <c r="Y68" s="131"/>
      <c r="Z68" s="130"/>
      <c r="AA68" s="131"/>
      <c r="AB68" s="131"/>
      <c r="AC68" s="131"/>
      <c r="AD68" s="131"/>
      <c r="AE68" s="131"/>
      <c r="AF68" s="131"/>
      <c r="AG68" s="131"/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AT68" s="131"/>
      <c r="AU68" s="131"/>
      <c r="AV68" s="167"/>
      <c r="AW68" s="162"/>
      <c r="AX68" s="162"/>
      <c r="AY68" s="162"/>
    </row>
    <row r="69" spans="2:51" x14ac:dyDescent="0.35">
      <c r="B69" s="127"/>
      <c r="C69" s="176"/>
      <c r="D69" s="177"/>
      <c r="E69" s="125"/>
      <c r="F69" s="177"/>
      <c r="G69" s="125"/>
      <c r="H69" s="125"/>
      <c r="I69" s="125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0"/>
      <c r="X69" s="130"/>
      <c r="Y69" s="130"/>
      <c r="Z69" s="168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67"/>
      <c r="AW69" s="162"/>
      <c r="AX69" s="162"/>
      <c r="AY69" s="162"/>
    </row>
    <row r="70" spans="2:51" x14ac:dyDescent="0.35">
      <c r="B70" s="127"/>
      <c r="C70" s="180"/>
      <c r="D70" s="177"/>
      <c r="E70" s="125"/>
      <c r="F70" s="125"/>
      <c r="G70" s="125"/>
      <c r="H70" s="125"/>
      <c r="I70" s="177"/>
      <c r="J70" s="131"/>
      <c r="K70" s="131"/>
      <c r="L70" s="131"/>
      <c r="M70" s="131"/>
      <c r="N70" s="131"/>
      <c r="O70" s="131"/>
      <c r="P70" s="131"/>
      <c r="Q70" s="131"/>
      <c r="R70" s="131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27"/>
      <c r="C71" s="180"/>
      <c r="D71" s="177"/>
      <c r="E71" s="177"/>
      <c r="F71" s="125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67"/>
      <c r="AW71" s="162"/>
      <c r="AX71" s="162"/>
      <c r="AY71" s="162"/>
    </row>
    <row r="72" spans="2:51" x14ac:dyDescent="0.35">
      <c r="B72" s="127"/>
      <c r="C72" s="131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7"/>
      <c r="AW72" s="162"/>
      <c r="AX72" s="162"/>
      <c r="AY72" s="162"/>
    </row>
    <row r="73" spans="2:51" x14ac:dyDescent="0.35">
      <c r="B73" s="131"/>
      <c r="C73" s="176"/>
      <c r="D73" s="131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7"/>
      <c r="AW73" s="162"/>
      <c r="AX73" s="162"/>
      <c r="AY73" s="162"/>
    </row>
    <row r="74" spans="2:51" x14ac:dyDescent="0.35">
      <c r="B74" s="131"/>
      <c r="C74" s="180"/>
      <c r="D74" s="131"/>
      <c r="E74" s="177"/>
      <c r="F74" s="177"/>
      <c r="G74" s="177"/>
      <c r="H74" s="177"/>
      <c r="I74" s="131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67"/>
      <c r="AW74" s="162"/>
      <c r="AX74" s="162"/>
      <c r="AY74" s="162"/>
    </row>
    <row r="75" spans="2:51" x14ac:dyDescent="0.35">
      <c r="B75" s="127"/>
      <c r="C75" s="176"/>
      <c r="D75" s="177"/>
      <c r="E75" s="131"/>
      <c r="F75" s="177"/>
      <c r="G75" s="131"/>
      <c r="H75" s="131"/>
      <c r="I75" s="131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U75" s="162"/>
      <c r="AV75" s="167"/>
      <c r="AW75" s="162"/>
      <c r="AX75" s="162"/>
      <c r="AY75" s="162"/>
    </row>
    <row r="76" spans="2:51" x14ac:dyDescent="0.35">
      <c r="B76" s="127"/>
      <c r="C76" s="183"/>
      <c r="D76" s="177"/>
      <c r="E76" s="131"/>
      <c r="F76" s="131"/>
      <c r="G76" s="131"/>
      <c r="H76" s="131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U76" s="162"/>
      <c r="AV76" s="167"/>
      <c r="AW76" s="162"/>
      <c r="AX76" s="162"/>
      <c r="AY76" s="162"/>
    </row>
    <row r="77" spans="2:51" x14ac:dyDescent="0.35">
      <c r="B77" s="127"/>
      <c r="C77" s="183"/>
      <c r="D77" s="177"/>
      <c r="E77" s="177"/>
      <c r="F77" s="131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U77" s="162"/>
      <c r="AV77" s="167"/>
      <c r="AW77" s="162"/>
      <c r="AX77" s="162"/>
      <c r="AY77" s="162"/>
    </row>
    <row r="78" spans="2:51" x14ac:dyDescent="0.35">
      <c r="B78" s="127"/>
      <c r="C78" s="180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U78" s="162"/>
      <c r="AW78" s="162"/>
      <c r="AX78" s="162"/>
      <c r="AY78" s="162"/>
    </row>
    <row r="79" spans="2:51" x14ac:dyDescent="0.35">
      <c r="B79" s="127"/>
      <c r="C79" s="180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U79" s="162"/>
      <c r="AW79" s="162"/>
      <c r="AX79" s="162"/>
      <c r="AY79" s="162"/>
    </row>
    <row r="80" spans="2:51" x14ac:dyDescent="0.35">
      <c r="B80" s="127"/>
      <c r="C80" s="180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W80" s="162"/>
      <c r="AX80" s="162"/>
      <c r="AY80" s="162"/>
    </row>
    <row r="81" spans="2:51" x14ac:dyDescent="0.35">
      <c r="B81" s="127"/>
      <c r="C81" s="180"/>
      <c r="D81" s="177"/>
      <c r="E81" s="177"/>
      <c r="F81" s="177"/>
      <c r="G81" s="177"/>
      <c r="H81" s="177"/>
      <c r="I81" s="177"/>
      <c r="J81" s="181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U81" s="162"/>
      <c r="AW81" s="162"/>
      <c r="AX81" s="162"/>
      <c r="AY81" s="162"/>
    </row>
    <row r="82" spans="2:51" x14ac:dyDescent="0.35">
      <c r="B82" s="127"/>
      <c r="C82" s="131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U82" s="162"/>
      <c r="AW82" s="162"/>
      <c r="AX82" s="162"/>
      <c r="AY82" s="162"/>
    </row>
    <row r="83" spans="2:51" x14ac:dyDescent="0.35">
      <c r="B83" s="127"/>
      <c r="C83" s="180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82"/>
      <c r="T83" s="133"/>
      <c r="U83" s="133"/>
      <c r="V83" s="134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U83" s="162"/>
      <c r="AV83" s="131"/>
      <c r="AW83" s="162"/>
      <c r="AX83" s="162"/>
      <c r="AY83" s="162"/>
    </row>
    <row r="84" spans="2:51" x14ac:dyDescent="0.35">
      <c r="B84" s="127"/>
      <c r="C84" s="180"/>
      <c r="D84" s="177"/>
      <c r="E84" s="177"/>
      <c r="F84" s="177"/>
      <c r="G84" s="177"/>
      <c r="H84" s="177"/>
      <c r="I84" s="177"/>
      <c r="J84" s="181"/>
      <c r="K84" s="181"/>
      <c r="L84" s="178"/>
      <c r="M84" s="178"/>
      <c r="N84" s="178"/>
      <c r="O84" s="178"/>
      <c r="P84" s="178"/>
      <c r="Q84" s="178"/>
      <c r="R84" s="181"/>
      <c r="S84" s="182"/>
      <c r="T84" s="133"/>
      <c r="U84" s="133"/>
      <c r="V84" s="134"/>
      <c r="W84" s="168"/>
      <c r="X84" s="168"/>
      <c r="Y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T84" s="162"/>
      <c r="AU84" s="162"/>
      <c r="AV84" s="130"/>
      <c r="AW84" s="162"/>
      <c r="AX84" s="162"/>
      <c r="AY84" s="162"/>
    </row>
    <row r="85" spans="2:51" x14ac:dyDescent="0.35">
      <c r="B85" s="127"/>
      <c r="C85" s="173"/>
      <c r="D85" s="180"/>
      <c r="E85" s="177"/>
      <c r="F85" s="177"/>
      <c r="G85" s="177"/>
      <c r="H85" s="177"/>
      <c r="I85" s="177"/>
      <c r="J85" s="181"/>
      <c r="K85" s="181"/>
      <c r="L85" s="178"/>
      <c r="M85" s="178"/>
      <c r="N85" s="178"/>
      <c r="O85" s="178"/>
      <c r="P85" s="178"/>
      <c r="Q85" s="178"/>
      <c r="R85" s="181"/>
      <c r="AS85" s="171"/>
      <c r="AT85" s="162"/>
      <c r="AU85" s="162"/>
      <c r="AW85" s="162"/>
      <c r="AX85" s="162"/>
      <c r="AY85" s="162"/>
    </row>
    <row r="86" spans="2:51" x14ac:dyDescent="0.35">
      <c r="B86" s="127"/>
      <c r="C86" s="173"/>
      <c r="D86" s="177"/>
      <c r="E86" s="177"/>
      <c r="F86" s="177"/>
      <c r="G86" s="177"/>
      <c r="H86" s="177"/>
      <c r="I86" s="180"/>
      <c r="AS86" s="171"/>
      <c r="AT86" s="162"/>
      <c r="AU86" s="162"/>
      <c r="AW86" s="162"/>
      <c r="AX86" s="162"/>
      <c r="AY86" s="162"/>
    </row>
    <row r="87" spans="2:51" x14ac:dyDescent="0.35">
      <c r="B87" s="127"/>
      <c r="C87" s="173"/>
      <c r="D87" s="177"/>
      <c r="E87" s="180"/>
      <c r="F87" s="177"/>
      <c r="G87" s="180"/>
      <c r="H87" s="180"/>
      <c r="I87" s="177"/>
      <c r="AS87" s="171"/>
      <c r="AT87" s="162"/>
      <c r="AU87" s="162"/>
      <c r="AW87" s="162"/>
      <c r="AX87" s="162"/>
      <c r="AY87" s="162"/>
    </row>
    <row r="88" spans="2:51" x14ac:dyDescent="0.35">
      <c r="B88" s="127"/>
      <c r="C88" s="173"/>
      <c r="D88" s="180"/>
      <c r="E88" s="177"/>
      <c r="F88" s="180"/>
      <c r="G88" s="177"/>
      <c r="H88" s="177"/>
      <c r="I88" s="177"/>
      <c r="AS88" s="171"/>
      <c r="AT88" s="162"/>
      <c r="AU88" s="162"/>
      <c r="AW88" s="162"/>
      <c r="AX88" s="162"/>
      <c r="AY88" s="162"/>
    </row>
    <row r="89" spans="2:51" x14ac:dyDescent="0.35">
      <c r="B89" s="127"/>
      <c r="D89" s="180"/>
      <c r="E89" s="177"/>
      <c r="F89" s="177"/>
      <c r="G89" s="177"/>
      <c r="H89" s="177"/>
      <c r="I89" s="180"/>
      <c r="AS89" s="171"/>
      <c r="AT89" s="162"/>
      <c r="AU89" s="162"/>
      <c r="AW89" s="162"/>
      <c r="AX89" s="162"/>
      <c r="AY89" s="162"/>
    </row>
    <row r="90" spans="2:51" x14ac:dyDescent="0.35">
      <c r="E90" s="180"/>
      <c r="F90" s="177"/>
      <c r="G90" s="180"/>
      <c r="H90" s="180"/>
      <c r="I90" s="180"/>
      <c r="AS90" s="171"/>
      <c r="AT90" s="162"/>
      <c r="AU90" s="162"/>
      <c r="AV90" s="162"/>
      <c r="AW90" s="162"/>
      <c r="AX90" s="162"/>
      <c r="AY90" s="162"/>
    </row>
    <row r="91" spans="2:51" x14ac:dyDescent="0.35">
      <c r="E91" s="180"/>
      <c r="F91" s="180"/>
      <c r="G91" s="180"/>
      <c r="H91" s="180"/>
      <c r="AS91" s="171"/>
      <c r="AT91" s="162"/>
      <c r="AU91" s="162"/>
      <c r="AV91" s="162"/>
      <c r="AW91" s="162"/>
      <c r="AX91" s="162"/>
      <c r="AY91" s="162"/>
    </row>
    <row r="92" spans="2:51" x14ac:dyDescent="0.35">
      <c r="F92" s="180"/>
      <c r="AS92" s="171"/>
      <c r="AT92" s="162"/>
      <c r="AU92" s="162"/>
      <c r="AV92" s="162"/>
      <c r="AW92" s="162"/>
      <c r="AX92" s="162"/>
      <c r="AY92" s="162"/>
    </row>
    <row r="93" spans="2:51" x14ac:dyDescent="0.35">
      <c r="AS93" s="171"/>
      <c r="AT93" s="162"/>
      <c r="AU93" s="162"/>
      <c r="AV93" s="162"/>
      <c r="AW93" s="162"/>
      <c r="AX93" s="162"/>
      <c r="AY93" s="162"/>
    </row>
    <row r="94" spans="2:51" x14ac:dyDescent="0.35">
      <c r="AS94" s="171"/>
      <c r="AT94" s="162"/>
      <c r="AU94" s="162"/>
      <c r="AV94" s="162"/>
      <c r="AW94" s="162"/>
      <c r="AX94" s="162"/>
      <c r="AY94" s="162"/>
    </row>
    <row r="95" spans="2:51" x14ac:dyDescent="0.35">
      <c r="AS95" s="171"/>
      <c r="AT95" s="162"/>
      <c r="AU95" s="162"/>
      <c r="AV95" s="162"/>
      <c r="AW95" s="162"/>
      <c r="AX95" s="162"/>
      <c r="AY95" s="162"/>
    </row>
    <row r="96" spans="2:51" x14ac:dyDescent="0.35">
      <c r="AV96" s="162"/>
      <c r="AW96" s="162"/>
      <c r="AX96" s="162"/>
      <c r="AY96" s="162"/>
    </row>
    <row r="97" spans="45:51" x14ac:dyDescent="0.35">
      <c r="AV97" s="162"/>
      <c r="AW97" s="162"/>
      <c r="AX97" s="162"/>
      <c r="AY97" s="162"/>
    </row>
    <row r="98" spans="45:51" x14ac:dyDescent="0.35">
      <c r="AV98" s="162"/>
      <c r="AW98" s="162"/>
      <c r="AX98" s="162"/>
      <c r="AY98" s="162"/>
    </row>
    <row r="99" spans="45:51" x14ac:dyDescent="0.35">
      <c r="AV99" s="162"/>
      <c r="AW99" s="162"/>
      <c r="AX99" s="162"/>
      <c r="AY99" s="162"/>
    </row>
    <row r="100" spans="45:51" x14ac:dyDescent="0.35">
      <c r="AV100" s="162"/>
      <c r="AW100" s="162"/>
      <c r="AX100" s="162"/>
      <c r="AY100" s="162"/>
    </row>
    <row r="101" spans="45:51" x14ac:dyDescent="0.35">
      <c r="AV101" s="162"/>
      <c r="AW101" s="162"/>
      <c r="AX101" s="162"/>
      <c r="AY101" s="162"/>
    </row>
    <row r="102" spans="45:51" x14ac:dyDescent="0.35">
      <c r="AV102" s="162"/>
      <c r="AW102" s="162"/>
      <c r="AX102" s="162"/>
      <c r="AY102" s="162"/>
    </row>
    <row r="103" spans="45:51" x14ac:dyDescent="0.35">
      <c r="AV103" s="162"/>
      <c r="AW103" s="162"/>
      <c r="AX103" s="162"/>
      <c r="AY103" s="162"/>
    </row>
    <row r="104" spans="45:51" x14ac:dyDescent="0.35">
      <c r="AV104" s="162"/>
      <c r="AW104" s="162"/>
      <c r="AX104" s="162"/>
      <c r="AY104" s="162"/>
    </row>
    <row r="105" spans="45:51" x14ac:dyDescent="0.35">
      <c r="AV105" s="162"/>
      <c r="AW105" s="162"/>
      <c r="AX105" s="162"/>
      <c r="AY105" s="162"/>
    </row>
    <row r="106" spans="45:51" x14ac:dyDescent="0.35">
      <c r="AY106" s="162"/>
    </row>
    <row r="107" spans="45:51" x14ac:dyDescent="0.35">
      <c r="AY107" s="162"/>
    </row>
    <row r="108" spans="45:51" x14ac:dyDescent="0.35">
      <c r="AY108" s="162"/>
    </row>
    <row r="109" spans="45:51" x14ac:dyDescent="0.35">
      <c r="AS109" s="163"/>
      <c r="AT109" s="162"/>
      <c r="AU109" s="162"/>
      <c r="AV109" s="162"/>
      <c r="AW109" s="162"/>
      <c r="AX109" s="162"/>
      <c r="AY109" s="162"/>
    </row>
    <row r="110" spans="45:51" x14ac:dyDescent="0.35">
      <c r="AY110" s="162"/>
    </row>
    <row r="124" spans="45:51" x14ac:dyDescent="0.35">
      <c r="AS124" s="162"/>
      <c r="AT124" s="162"/>
      <c r="AU124" s="162"/>
      <c r="AV124" s="162"/>
      <c r="AW124" s="162"/>
      <c r="AX124" s="162"/>
      <c r="AY124" s="162"/>
    </row>
  </sheetData>
  <protectedRanges>
    <protectedRange sqref="B85:B89 N81:R83 C85:C88 J81:J82 J84:R85 S83:S84 S80:T82 D85:D86 D88:D89 F91:F92 F88:F89 E90:E91 E87:E88 G87:H88 G90:H91 I89:I90 I86:I87" name="Range2_6_1_1"/>
    <protectedRange sqref="K81:M82 J83:M83 E89 F90 G89:H89 I88" name="Range2_2_2_1_1"/>
    <protectedRange sqref="D87" name="Range2_1_1_1_1_2_1_1"/>
    <protectedRange sqref="N68:R68 N71:R80 B75:B84 B59:B72 S70:T79 S59:T67 T40 T54:T58 T42" name="Range2_12_5_1_1"/>
    <protectedRange sqref="N10 L10 L6 D6 D8 AD8 AF8 O8:U8 AJ8:AR8 AF10 AR11:AR34 L24:N31 E23:E34 G23:G34 N12:N23 N11:U11 N32:U34 W11:AG16 V11:V34 O12:U31 E11:G22 W17:W22 X17:AG32 W33:AG34" name="Range1_16_3_1_1"/>
    <protectedRange sqref="I73 I76:I85 J71:M80 J68:M68 E82:E86 G82:H86 F83:F87" name="Range2_2_12_2_1_1"/>
    <protectedRange sqref="C82" name="Range2_2_1_10_3_1_1"/>
    <protectedRange sqref="L16:M23" name="Range1_1_1_1_10_1_1_1"/>
    <protectedRange sqref="L32:M34" name="Range1_1_10_1_1_1"/>
    <protectedRange sqref="D80:D84" name="Range2_1_1_1_1_11_2_1_1"/>
    <protectedRange sqref="K11:L15 K16:K34 I11:I15 I16:J24 I25:I34 J25" name="Range1_1_2_1_10_2_1_1"/>
    <protectedRange sqref="M11:M15" name="Range1_2_1_2_1_10_1_1_1"/>
    <protectedRange sqref="G74:H74 G77:H81 E74 E77:E81 F78:F82 F75" name="Range2_2_2_9_2_1_1"/>
    <protectedRange sqref="D72 D75:D79" name="Range2_1_1_1_1_1_9_2_1_1"/>
    <protectedRange sqref="Q10" name="Range1_17_1_1_1"/>
    <protectedRange sqref="AG10" name="Range1_18_1_1_1"/>
    <protectedRange sqref="C84 C75 C73" name="Range2_4_1_1_1"/>
    <protectedRange sqref="AS16:AS34" name="Range1_1_1_1"/>
    <protectedRange sqref="P3:U5" name="Range1_16_1_1_1_1"/>
    <protectedRange sqref="C83 C76:C81 C71 C74" name="Range2_1_3_1_1"/>
    <protectedRange sqref="H11:H34" name="Range1_1_1_1_1_1_1"/>
    <protectedRange sqref="B73:B74 J69:R70 D73:D74 F76:F77 Z67:Z68 S68:Y69 AA68:AU69 E75:E76 G75:H76 I74:I75" name="Range2_2_1_10_1_1_1_2"/>
    <protectedRange sqref="C72" name="Range2_2_1_10_2_1_1_1"/>
    <protectedRange sqref="N60:R67 G71:H71 D69 F72 E71" name="Range2_12_1_6_1_1"/>
    <protectedRange sqref="D63:D65 I64:I67 I70:I72 J60:M67 G72:H73 G65:H67 E72:E73 F73:F74 F66:F68 E65:E67" name="Range2_2_12_1_7_1_1"/>
    <protectedRange sqref="D70:D71" name="Range2_1_1_1_1_11_1_2_1_1"/>
    <protectedRange sqref="E68 G68:H68 F69" name="Range2_2_2_9_1_1_1_1"/>
    <protectedRange sqref="D66" name="Range2_1_1_1_1_1_9_1_1_1_1"/>
    <protectedRange sqref="C70 C65 C62" name="Range2_1_1_2_1_1"/>
    <protectedRange sqref="C63 C60" name="Range2_1_4_1_1_1"/>
    <protectedRange sqref="C69" name="Range2_1_2_2_1_1"/>
    <protectedRange sqref="C68" name="Range2_3_2_1_1"/>
    <protectedRange sqref="D60:D62 F61:F65 E60:E64 G61:H64 I60:I63" name="Range2_2_12_1_1_1_1_1"/>
    <protectedRange sqref="C64 C61" name="Range2_1_4_2_1_1_1"/>
    <protectedRange sqref="C66:C67" name="Range2_5_1_1_1"/>
    <protectedRange sqref="E69:E70 F70:F71 G69:H70 I68:I69" name="Range2_2_1_1_1_1"/>
    <protectedRange sqref="D67:D68" name="Range2_1_1_1_1_1_1_1_1"/>
    <protectedRange sqref="AS11:AS15" name="Range1_4_1_1_1_1"/>
    <protectedRange sqref="J11:J15 J26:J34" name="Range1_1_2_1_10_1_1_1_1"/>
    <protectedRange sqref="AV83:AV84" name="Range2_2_1_10_1_1_1_1_1"/>
    <protectedRange sqref="T41" name="Range2_12_5_1_1_4"/>
    <protectedRange sqref="I59" name="Range2_2_12_1_7_1_1_5"/>
    <protectedRange sqref="N59:R59" name="Range2_12_1_1_1_1_1_2"/>
    <protectedRange sqref="J59:M59" name="Range2_2_12_1_1_1_1_1_2"/>
    <protectedRange sqref="F60:H60" name="Range2_2_12_1_2_2_1_1_2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8" name="Range2_12_5_1_1_5"/>
    <protectedRange sqref="S54:S57" name="Range2_12_2_1_1_1_2"/>
    <protectedRange sqref="T53" name="Range2_12_5_1_1_6"/>
    <protectedRange sqref="S53" name="Range2_12_5_1_1_5_3"/>
    <protectedRange sqref="W23:W32" name="Range1_16_3_1_1_1"/>
    <protectedRange sqref="G59:H59" name="Range2_2_12_1_3_3_1_1_1_1_1_1_1_1_1_1"/>
    <protectedRange sqref="C59" name="Range2_1_1_1_2_1_1_1_1_1_1_1_1"/>
    <protectedRange sqref="D59:E59" name="Range2_2_12_1_2_1_1_1_1_1_1_1_1_1_1"/>
    <protectedRange sqref="F59" name="Range2_2_12_1_3_1_2_1_1_1_2_1_1_1_1_1_1_1"/>
    <protectedRange sqref="T50:T52" name="Range2_12_5_1_1_2"/>
    <protectedRange sqref="S50:S52" name="Range2_12_2_1_1_1_2_1"/>
    <protectedRange sqref="T49" name="Range2_12_5_1_1_6_1"/>
    <protectedRange sqref="S49" name="Range2_12_5_1_1_5_3_1"/>
    <protectedRange sqref="Q49:R49" name="Range2_12_1_6_1_1_1_2_3_2_1_1_2"/>
    <protectedRange sqref="N49:P49" name="Range2_12_1_2_3_1_1_1_2_3_2_1_1_2"/>
    <protectedRange sqref="J49:M49" name="Range2_2_12_1_4_3_1_1_1_3_3_2_1_1_2"/>
    <protectedRange sqref="I49" name="Range2_2_12_1_4_3_1_1_1_2_1_2_2_1_2"/>
    <protectedRange sqref="G49:H50 D49:E50" name="Range2_2_12_1_3_1_2_1_1_1_2_1_3_2_1_2"/>
    <protectedRange sqref="F49:F50" name="Range2_2_12_1_3_1_2_1_1_1_1_1_2_2_1_2"/>
    <protectedRange sqref="Q52:R52" name="Range2_12_1_4_1_1_1_1_1_1_1_1_1_2"/>
    <protectedRange sqref="N52:P52" name="Range2_12_1_2_1_1_1_1_1_1_1_1_1_1_2"/>
    <protectedRange sqref="J52:M52" name="Range2_2_12_1_4_1_1_1_1_1_1_1_1_1_1_2"/>
    <protectedRange sqref="Q50:R51" name="Range2_12_1_6_1_1_1_2_3_1_1_3_1_2"/>
    <protectedRange sqref="N50:P51" name="Range2_12_1_2_3_1_1_1_2_3_1_1_3_1_2"/>
    <protectedRange sqref="I52 J50:M51" name="Range2_2_12_1_4_3_1_1_1_3_3_1_1_3_1_2"/>
    <protectedRange sqref="B50" name="Range2_12_5_1_1_2_2_1_3_1_1_1_1_2"/>
    <protectedRange sqref="I51" name="Range2_2_12_1_7_1_1_5_2_1_1_1_1_1_1_2"/>
    <protectedRange sqref="D52:E52 G52:H52" name="Range2_2_12_1_3_3_1_1_1_2_1_1_1_1_1_1_2"/>
    <protectedRange sqref="I50" name="Range2_2_12_1_4_3_1_1_1_2_1_2_1_1_3_1_2"/>
    <protectedRange sqref="G51:H51 F51:F52" name="Range2_2_12_1_3_1_2_1_1_1_2_1_3_1_1_3_1_2"/>
    <protectedRange sqref="D51:E51" name="Range2_2_12_1_3_1_1_1_1_1_4_1_2_1_3_1_1_1_1_2"/>
    <protectedRange sqref="B51" name="Range2_12_5_1_1_2_1_4_1_1_1_2_1_2"/>
    <protectedRange sqref="B52" name="Range2_12_5_1_1_2_2_1_3_1_1_1_1_2_1_2"/>
    <protectedRange sqref="B49" name="Range2_12_5_1_1_2_1_4_1_1_1_2_1_2_1"/>
    <protectedRange sqref="B40" name="Range2_12_5_1_1_1_1"/>
    <protectedRange sqref="E40:H40" name="Range2_2_12_1_7_1_1_1_1"/>
    <protectedRange sqref="C40:D40" name="Range2_3_2_1_3_1_1_2_10_1_1_1_1_1_1"/>
    <protectedRange sqref="T43:T45" name="Range2_12_5_1_1_3"/>
    <protectedRange sqref="S43:S45" name="Range2_12_5_1_1_2_3_1_1"/>
    <protectedRange sqref="Q43:R45" name="Range2_12_1_6_1_1_1_1_2_1_1"/>
    <protectedRange sqref="N43:P45" name="Range2_12_1_2_3_1_1_1_1_2_1_1"/>
    <protectedRange sqref="I43:M45" name="Range2_2_12_1_4_3_1_1_1_1_2_1_1"/>
    <protectedRange sqref="E43:H45" name="Range2_2_12_1_3_1_2_1_1_1_1_2_1_1"/>
    <protectedRange sqref="D43:D45" name="Range2_2_12_1_3_1_2_1_1_1_2_1_2_3"/>
    <protectedRange sqref="T46:T47" name="Range2_12_5_1_1_2_1_1"/>
    <protectedRange sqref="S46:S47" name="Range2_12_4_1_1_1_4_2_1"/>
    <protectedRange sqref="Q46:R47" name="Range2_12_1_6_1_1_1_2_3_2_1_1"/>
    <protectedRange sqref="N46:P47" name="Range2_12_1_2_3_1_1_1_2_3_2_1_1"/>
    <protectedRange sqref="J46:M46 K47:M47" name="Range2_2_12_1_4_3_1_1_1_3_3_2_1_1"/>
    <protectedRange sqref="I46" name="Range2_2_12_1_4_3_1_1_1_2_1_2_2_1"/>
    <protectedRange sqref="G46:H46 D46:E46" name="Range2_2_12_1_3_1_2_1_1_1_2_1_3_2_1"/>
    <protectedRange sqref="F46" name="Range2_2_12_1_3_1_2_1_1_1_1_1_2_2_1"/>
    <protectedRange sqref="J47" name="Range2_2_12_1_4_3_1_1_1_3_2_1"/>
    <protectedRange sqref="D47:E47" name="Range2_2_12_1_3_1_2_1_1_1_2_1_2_2_1"/>
    <protectedRange sqref="I47" name="Range2_2_12_1_4_2_1_1_1_4_1_2_1_1_1"/>
    <protectedRange sqref="F47:H47" name="Range2_2_12_1_3_1_1_1_1_1_4_1_2_1_2_1"/>
    <protectedRange sqref="B43:B45" name="Range2_12_5_1_1_1_2_2_1_1_1"/>
    <protectedRange sqref="B46" name="Range2_12_5_1_1_1_3_1_1_1_1"/>
    <protectedRange sqref="T48" name="Range2_12_5_1_1_6_1_1"/>
    <protectedRange sqref="S48" name="Range2_12_5_1_1_5_3_1_1"/>
    <protectedRange sqref="Q48:R48" name="Range2_12_1_6_1_1_1_2_3_2_1_1_2_1"/>
    <protectedRange sqref="N48:P48" name="Range2_12_1_2_3_1_1_1_2_3_2_1_1_2_1"/>
    <protectedRange sqref="J48:M48" name="Range2_2_12_1_4_3_1_1_1_3_3_2_1_1_2_1"/>
    <protectedRange sqref="I48" name="Range2_2_12_1_4_3_1_1_1_2_1_2_2_1_2_1"/>
    <protectedRange sqref="G48:H48 D48:E48" name="Range2_2_12_1_3_1_2_1_1_1_2_1_3_2_1_2_1"/>
    <protectedRange sqref="F48" name="Range2_2_12_1_3_1_2_1_1_1_1_1_2_2_1_2_1"/>
    <protectedRange sqref="N57:R58" name="Range2_12_1_1_1_1_1_1_1_1_1_1_1"/>
    <protectedRange sqref="J57:M58" name="Range2_2_12_1_1_1_1_1_1_1_1_1_1_1"/>
    <protectedRange sqref="N56:R56" name="Range2_12_1_6_1_1_4_1_1_1_1_1_1"/>
    <protectedRange sqref="J56:M56" name="Range2_2_12_1_7_1_1_6_1_1_1_1_1_1"/>
    <protectedRange sqref="I57:I58" name="Range2_2_12_1_7_1_1_5_1_1_1_1_1_1_1_1"/>
    <protectedRange sqref="G57:H58" name="Range2_2_12_1_3_3_1_1_1_1_1_1_1_1_1_1_1"/>
    <protectedRange sqref="I56" name="Range2_2_12_1_4_3_1_1_1_5_1_1_1_1_1_1_1"/>
    <protectedRange sqref="G56:H56" name="Range2_2_12_1_3_1_2_1_1_1_2_1_1_1_1_1_1_2"/>
    <protectedRange sqref="Q55:R55" name="Range2_12_1_4_1_1_1_1_1_1_1_1_1_1"/>
    <protectedRange sqref="N55:P55" name="Range2_12_1_2_1_1_1_1_1_1_1_1_1_1_1"/>
    <protectedRange sqref="J55:M55" name="Range2_2_12_1_4_1_1_1_1_1_1_1_1_1_1_1"/>
    <protectedRange sqref="Q53:R54" name="Range2_12_1_6_1_1_1_2_3_1_1_3_1_1"/>
    <protectedRange sqref="N53:P54" name="Range2_12_1_2_3_1_1_1_2_3_1_1_3_1_1"/>
    <protectedRange sqref="I55 J53:M54" name="Range2_2_12_1_4_3_1_1_1_3_3_1_1_3_1_1"/>
    <protectedRange sqref="D55:E55 G55:H55" name="Range2_2_12_1_3_1_2_1_1_1_3_1_1_1_1_1_1"/>
    <protectedRange sqref="B54" name="Range2_12_5_1_1_2_2_1_3_1_1_1_1_1"/>
    <protectedRange sqref="I54" name="Range2_2_12_1_7_1_1_5_2_1_1_1_1_1_1_1"/>
    <protectedRange sqref="D54:E54 G54:H54 F55" name="Range2_2_12_1_3_3_1_1_1_2_1_1_1_1_1_1_1"/>
    <protectedRange sqref="I53" name="Range2_2_12_1_4_3_1_1_1_2_1_2_1_1_3_1_1"/>
    <protectedRange sqref="G53:H53 F53:F54" name="Range2_2_12_1_3_1_2_1_1_1_2_1_3_1_1_3_1_1"/>
    <protectedRange sqref="D53:E53" name="Range2_2_12_1_3_1_1_1_1_1_4_1_2_1_3_1_1_1_1_1"/>
    <protectedRange sqref="C57:C58" name="Range2_1_1_1_2_1_1_1_1_1_1_1_1_1"/>
    <protectedRange sqref="D57:D58 E58" name="Range2_2_12_1_2_1_1_1_1_1_1_1_1_1_1_1"/>
    <protectedRange sqref="F58 E57" name="Range2_2_12_1_3_1_2_1_1_1_2_1_1_1_1_1_1_1_1"/>
    <protectedRange sqref="F57" name="Range2_2_12_1_3_1_2_1_1_1_3_1_1_1_1_1_1_1_1"/>
    <protectedRange sqref="B58" name="Range2_12_5_1_1_2_2_1_3_1_1_1_1_1_1_1_1"/>
    <protectedRange sqref="D56:E56" name="Range2_2_12_1_3_1_2_1_1_1_2_1_1_1_1_3_1_1"/>
    <protectedRange sqref="B55" name="Range2_12_5_1_1_2_1_4_1_1_1_2_1_1"/>
    <protectedRange sqref="F56" name="Range2_2_12_1_3_1_2_1_1_1_3_1_1_1_1_1_3_1_1"/>
    <protectedRange sqref="B56:B57" name="Range2_12_5_1_1_2_2_1_3_1_1_1_1_2_1_1"/>
    <protectedRange sqref="B53" name="Range2_12_5_1_1_2_2_1_3_1_1_1_1_2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107" priority="9" operator="containsText" text="N/A">
      <formula>NOT(ISERROR(SEARCH("N/A",X11)))</formula>
    </cfRule>
    <cfRule type="cellIs" dxfId="106" priority="27" operator="equal">
      <formula>0</formula>
    </cfRule>
  </conditionalFormatting>
  <conditionalFormatting sqref="X11:AE34">
    <cfRule type="cellIs" dxfId="105" priority="26" operator="greaterThanOrEqual">
      <formula>1185</formula>
    </cfRule>
  </conditionalFormatting>
  <conditionalFormatting sqref="X11:AE34">
    <cfRule type="cellIs" dxfId="104" priority="25" operator="between">
      <formula>0.1</formula>
      <formula>1184</formula>
    </cfRule>
  </conditionalFormatting>
  <conditionalFormatting sqref="X8">
    <cfRule type="cellIs" dxfId="103" priority="24" operator="equal">
      <formula>0</formula>
    </cfRule>
  </conditionalFormatting>
  <conditionalFormatting sqref="X8">
    <cfRule type="cellIs" dxfId="102" priority="23" operator="greaterThan">
      <formula>1179</formula>
    </cfRule>
  </conditionalFormatting>
  <conditionalFormatting sqref="X8">
    <cfRule type="cellIs" dxfId="101" priority="22" operator="greaterThan">
      <formula>99</formula>
    </cfRule>
  </conditionalFormatting>
  <conditionalFormatting sqref="X8">
    <cfRule type="cellIs" dxfId="100" priority="21" operator="greaterThan">
      <formula>0.99</formula>
    </cfRule>
  </conditionalFormatting>
  <conditionalFormatting sqref="AB8">
    <cfRule type="cellIs" dxfId="99" priority="20" operator="equal">
      <formula>0</formula>
    </cfRule>
  </conditionalFormatting>
  <conditionalFormatting sqref="AB8">
    <cfRule type="cellIs" dxfId="98" priority="19" operator="greaterThan">
      <formula>1179</formula>
    </cfRule>
  </conditionalFormatting>
  <conditionalFormatting sqref="AB8">
    <cfRule type="cellIs" dxfId="97" priority="18" operator="greaterThan">
      <formula>99</formula>
    </cfRule>
  </conditionalFormatting>
  <conditionalFormatting sqref="AB8">
    <cfRule type="cellIs" dxfId="96" priority="17" operator="greaterThan">
      <formula>0.99</formula>
    </cfRule>
  </conditionalFormatting>
  <conditionalFormatting sqref="AQ11:AQ34 AJ24:AJ34 AJ11:AO23 AK24:AK32 AL24:AO34">
    <cfRule type="cellIs" dxfId="95" priority="16" operator="equal">
      <formula>0</formula>
    </cfRule>
  </conditionalFormatting>
  <conditionalFormatting sqref="AQ11:AQ34 AJ24:AJ34 AJ11:AO23 AK24:AK32 AL24:AO34">
    <cfRule type="cellIs" dxfId="94" priority="15" operator="greaterThan">
      <formula>1179</formula>
    </cfRule>
  </conditionalFormatting>
  <conditionalFormatting sqref="AQ11:AQ34 AJ24:AJ34 AJ11:AO23 AK24:AK32 AL24:AO34">
    <cfRule type="cellIs" dxfId="93" priority="14" operator="greaterThan">
      <formula>99</formula>
    </cfRule>
  </conditionalFormatting>
  <conditionalFormatting sqref="AQ11:AQ34 AJ24:AJ34 AJ11:AO23 AK24:AK32 AL24:AO34">
    <cfRule type="cellIs" dxfId="92" priority="13" operator="greaterThan">
      <formula>0.99</formula>
    </cfRule>
  </conditionalFormatting>
  <conditionalFormatting sqref="AI11:AI34">
    <cfRule type="cellIs" dxfId="91" priority="12" operator="greaterThan">
      <formula>$AI$8</formula>
    </cfRule>
  </conditionalFormatting>
  <conditionalFormatting sqref="AH11:AH34">
    <cfRule type="cellIs" dxfId="90" priority="10" operator="greaterThan">
      <formula>$AH$8</formula>
    </cfRule>
    <cfRule type="cellIs" dxfId="89" priority="11" operator="greaterThan">
      <formula>$AH$8</formula>
    </cfRule>
  </conditionalFormatting>
  <conditionalFormatting sqref="AP11:AP34">
    <cfRule type="cellIs" dxfId="88" priority="8" operator="equal">
      <formula>0</formula>
    </cfRule>
  </conditionalFormatting>
  <conditionalFormatting sqref="AP11:AP34">
    <cfRule type="cellIs" dxfId="87" priority="7" operator="greaterThan">
      <formula>1179</formula>
    </cfRule>
  </conditionalFormatting>
  <conditionalFormatting sqref="AP11:AP34">
    <cfRule type="cellIs" dxfId="86" priority="6" operator="greaterThan">
      <formula>99</formula>
    </cfRule>
  </conditionalFormatting>
  <conditionalFormatting sqref="AP11:AP34">
    <cfRule type="cellIs" dxfId="85" priority="5" operator="greaterThan">
      <formula>0.99</formula>
    </cfRule>
  </conditionalFormatting>
  <conditionalFormatting sqref="AK33:AK34">
    <cfRule type="cellIs" dxfId="84" priority="4" operator="equal">
      <formula>0</formula>
    </cfRule>
  </conditionalFormatting>
  <conditionalFormatting sqref="AK33:AK34">
    <cfRule type="cellIs" dxfId="83" priority="3" operator="greaterThan">
      <formula>1179</formula>
    </cfRule>
  </conditionalFormatting>
  <conditionalFormatting sqref="AK33:AK34">
    <cfRule type="cellIs" dxfId="82" priority="2" operator="greaterThan">
      <formula>99</formula>
    </cfRule>
  </conditionalFormatting>
  <conditionalFormatting sqref="AK33:AK34">
    <cfRule type="cellIs" dxfId="81" priority="1" operator="greaterThan">
      <formula>0.99</formula>
    </cfRule>
  </conditionalFormatting>
  <dataValidations count="4">
    <dataValidation type="list" allowBlank="1" showInputMessage="1" showErrorMessage="1" sqref="AV31:AW31" xr:uid="{00000000-0002-0000-1B00-000000000000}">
      <formula1>$AV$24:$AV$28</formula1>
    </dataValidation>
    <dataValidation type="list" allowBlank="1" showInputMessage="1" showErrorMessage="1" sqref="H11:H34" xr:uid="{00000000-0002-0000-1B00-000001000000}">
      <formula1>$AV$10:$AV$19</formula1>
    </dataValidation>
    <dataValidation type="list" allowBlank="1" showInputMessage="1" showErrorMessage="1" sqref="AP8:AQ8 N10 L10 D8 O8:T8" xr:uid="{00000000-0002-0000-1B00-000002000000}">
      <formula1>#REF!</formula1>
    </dataValidation>
    <dataValidation type="list" allowBlank="1" showInputMessage="1" showErrorMessage="1" sqref="P3:P5" xr:uid="{00000000-0002-0000-1B00-000003000000}">
      <formula1>$AY$10:$AY$39</formula1>
    </dataValidation>
  </dataValidations>
  <hyperlinks>
    <hyperlink ref="H9:H10" location="'1'!AH8" display="Plant Status" xr:uid="{00000000-0004-0000-1B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2:AY122"/>
  <sheetViews>
    <sheetView showGridLines="0" topLeftCell="A38" zoomScaleNormal="100" workbookViewId="0">
      <selection activeCell="B53" sqref="B53:S58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237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327" t="s">
        <v>11</v>
      </c>
      <c r="I7" s="326" t="s">
        <v>12</v>
      </c>
      <c r="J7" s="326" t="s">
        <v>13</v>
      </c>
      <c r="K7" s="326" t="s">
        <v>14</v>
      </c>
      <c r="L7" s="15"/>
      <c r="M7" s="15"/>
      <c r="N7" s="15"/>
      <c r="O7" s="327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326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326" t="s">
        <v>23</v>
      </c>
      <c r="AG7" s="326" t="s">
        <v>24</v>
      </c>
      <c r="AH7" s="326" t="s">
        <v>25</v>
      </c>
      <c r="AI7" s="326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326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41880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23878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326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324" t="s">
        <v>52</v>
      </c>
      <c r="V9" s="324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323" t="s">
        <v>56</v>
      </c>
      <c r="AG9" s="323" t="s">
        <v>57</v>
      </c>
      <c r="AH9" s="341" t="s">
        <v>58</v>
      </c>
      <c r="AI9" s="357" t="s">
        <v>59</v>
      </c>
      <c r="AJ9" s="324" t="s">
        <v>60</v>
      </c>
      <c r="AK9" s="324" t="s">
        <v>61</v>
      </c>
      <c r="AL9" s="324" t="s">
        <v>62</v>
      </c>
      <c r="AM9" s="324" t="s">
        <v>63</v>
      </c>
      <c r="AN9" s="324" t="s">
        <v>64</v>
      </c>
      <c r="AO9" s="324" t="s">
        <v>65</v>
      </c>
      <c r="AP9" s="324" t="s">
        <v>66</v>
      </c>
      <c r="AQ9" s="359" t="s">
        <v>67</v>
      </c>
      <c r="AR9" s="324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324" t="s">
        <v>73</v>
      </c>
      <c r="C10" s="324" t="s">
        <v>74</v>
      </c>
      <c r="D10" s="324" t="s">
        <v>75</v>
      </c>
      <c r="E10" s="324" t="s">
        <v>76</v>
      </c>
      <c r="F10" s="324" t="s">
        <v>75</v>
      </c>
      <c r="G10" s="324" t="s">
        <v>76</v>
      </c>
      <c r="H10" s="368"/>
      <c r="I10" s="324" t="s">
        <v>76</v>
      </c>
      <c r="J10" s="324" t="s">
        <v>76</v>
      </c>
      <c r="K10" s="324" t="s">
        <v>76</v>
      </c>
      <c r="L10" s="31" t="s">
        <v>30</v>
      </c>
      <c r="M10" s="369"/>
      <c r="N10" s="31" t="s">
        <v>30</v>
      </c>
      <c r="O10" s="360"/>
      <c r="P10" s="360"/>
      <c r="Q10" s="3">
        <v>4634637</v>
      </c>
      <c r="R10" s="350"/>
      <c r="S10" s="351"/>
      <c r="T10" s="352"/>
      <c r="U10" s="324" t="s">
        <v>76</v>
      </c>
      <c r="V10" s="324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30456266</v>
      </c>
      <c r="AH10" s="341"/>
      <c r="AI10" s="358"/>
      <c r="AJ10" s="324" t="s">
        <v>85</v>
      </c>
      <c r="AK10" s="324" t="s">
        <v>85</v>
      </c>
      <c r="AL10" s="324" t="s">
        <v>85</v>
      </c>
      <c r="AM10" s="324" t="s">
        <v>85</v>
      </c>
      <c r="AN10" s="324" t="s">
        <v>85</v>
      </c>
      <c r="AO10" s="324" t="s">
        <v>85</v>
      </c>
      <c r="AP10" s="2">
        <v>6697813</v>
      </c>
      <c r="AQ10" s="360"/>
      <c r="AR10" s="325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15</v>
      </c>
      <c r="E11" s="46">
        <f>D11/1.42</f>
        <v>10.563380281690142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112</v>
      </c>
      <c r="P11" s="52">
        <v>88</v>
      </c>
      <c r="Q11" s="52">
        <v>4638365</v>
      </c>
      <c r="R11" s="53">
        <f>Q11-Q10</f>
        <v>3728</v>
      </c>
      <c r="S11" s="54">
        <f>R11*24/1000</f>
        <v>89.471999999999994</v>
      </c>
      <c r="T11" s="54">
        <f>R11/1000</f>
        <v>3.7280000000000002</v>
      </c>
      <c r="U11" s="55">
        <v>5.5</v>
      </c>
      <c r="V11" s="55">
        <f t="shared" ref="V11:V34" si="0">U11</f>
        <v>5.5</v>
      </c>
      <c r="W11" s="174" t="s">
        <v>136</v>
      </c>
      <c r="X11" s="166">
        <v>0</v>
      </c>
      <c r="Y11" s="166">
        <v>0</v>
      </c>
      <c r="Z11" s="166">
        <v>990</v>
      </c>
      <c r="AA11" s="166">
        <v>0</v>
      </c>
      <c r="AB11" s="166">
        <v>1090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30456870</v>
      </c>
      <c r="AH11" s="60">
        <f>IF(ISBLANK(AG11),"-",AG11-AG10)</f>
        <v>604</v>
      </c>
      <c r="AI11" s="61">
        <f>AH11/T11</f>
        <v>162.01716738197425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6699029</v>
      </c>
      <c r="AQ11" s="166">
        <f t="shared" ref="AQ11:AQ34" si="1">AP11-AP10</f>
        <v>1216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19</v>
      </c>
      <c r="E12" s="46">
        <f t="shared" ref="E12:E34" si="2">D12/1.42</f>
        <v>13.380281690140846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110</v>
      </c>
      <c r="P12" s="52">
        <v>81</v>
      </c>
      <c r="Q12" s="52">
        <v>4642113</v>
      </c>
      <c r="R12" s="53">
        <f t="shared" ref="R12:R34" si="5">Q12-Q11</f>
        <v>3748</v>
      </c>
      <c r="S12" s="54">
        <f t="shared" ref="S12:S34" si="6">R12*24/1000</f>
        <v>89.951999999999998</v>
      </c>
      <c r="T12" s="54">
        <f t="shared" ref="T12:T34" si="7">R12/1000</f>
        <v>3.7480000000000002</v>
      </c>
      <c r="U12" s="55">
        <v>7</v>
      </c>
      <c r="V12" s="55">
        <f t="shared" si="0"/>
        <v>7</v>
      </c>
      <c r="W12" s="174" t="s">
        <v>136</v>
      </c>
      <c r="X12" s="166">
        <v>0</v>
      </c>
      <c r="Y12" s="166">
        <v>0</v>
      </c>
      <c r="Z12" s="166">
        <v>910</v>
      </c>
      <c r="AA12" s="166">
        <v>0</v>
      </c>
      <c r="AB12" s="166">
        <v>1090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30457480</v>
      </c>
      <c r="AH12" s="60">
        <f>IF(ISBLANK(AG12),"-",AG12-AG11)</f>
        <v>610</v>
      </c>
      <c r="AI12" s="61">
        <f t="shared" ref="AI12:AI34" si="8">AH12/T12</f>
        <v>162.75346851654214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6700245</v>
      </c>
      <c r="AQ12" s="166">
        <f t="shared" si="1"/>
        <v>1216</v>
      </c>
      <c r="AR12" s="65">
        <v>0.99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17</v>
      </c>
      <c r="E13" s="46">
        <f t="shared" si="2"/>
        <v>11.971830985915494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102</v>
      </c>
      <c r="P13" s="52">
        <v>87</v>
      </c>
      <c r="Q13" s="52">
        <v>4645841</v>
      </c>
      <c r="R13" s="53">
        <f t="shared" si="5"/>
        <v>3728</v>
      </c>
      <c r="S13" s="54">
        <f t="shared" si="6"/>
        <v>89.471999999999994</v>
      </c>
      <c r="T13" s="54">
        <f t="shared" si="7"/>
        <v>3.7280000000000002</v>
      </c>
      <c r="U13" s="55">
        <v>9.3000000000000007</v>
      </c>
      <c r="V13" s="55">
        <f t="shared" si="0"/>
        <v>9.3000000000000007</v>
      </c>
      <c r="W13" s="174" t="s">
        <v>136</v>
      </c>
      <c r="X13" s="166">
        <v>0</v>
      </c>
      <c r="Y13" s="166">
        <v>0</v>
      </c>
      <c r="Z13" s="166">
        <v>901</v>
      </c>
      <c r="AA13" s="166">
        <v>0</v>
      </c>
      <c r="AB13" s="166">
        <v>1100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30458060</v>
      </c>
      <c r="AH13" s="60">
        <f>IF(ISBLANK(AG13),"-",AG13-AG12)</f>
        <v>580</v>
      </c>
      <c r="AI13" s="61">
        <f t="shared" si="8"/>
        <v>155.57939914163089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6701496</v>
      </c>
      <c r="AQ13" s="166">
        <f t="shared" si="1"/>
        <v>1251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26</v>
      </c>
      <c r="E14" s="46">
        <f t="shared" si="2"/>
        <v>18.30985915492958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89</v>
      </c>
      <c r="P14" s="52">
        <v>89</v>
      </c>
      <c r="Q14" s="52">
        <v>4649570</v>
      </c>
      <c r="R14" s="53">
        <f t="shared" si="5"/>
        <v>3729</v>
      </c>
      <c r="S14" s="54">
        <f t="shared" si="6"/>
        <v>89.495999999999995</v>
      </c>
      <c r="T14" s="54">
        <f t="shared" si="7"/>
        <v>3.7290000000000001</v>
      </c>
      <c r="U14" s="55">
        <v>9.5</v>
      </c>
      <c r="V14" s="55">
        <f t="shared" si="0"/>
        <v>9.5</v>
      </c>
      <c r="W14" s="174" t="s">
        <v>136</v>
      </c>
      <c r="X14" s="166">
        <v>0</v>
      </c>
      <c r="Y14" s="166">
        <v>0</v>
      </c>
      <c r="Z14" s="166">
        <v>826</v>
      </c>
      <c r="AA14" s="166">
        <v>0</v>
      </c>
      <c r="AB14" s="166">
        <v>1090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30458650</v>
      </c>
      <c r="AH14" s="60">
        <f t="shared" ref="AH14:AH34" si="9">IF(ISBLANK(AG14),"-",AG14-AG13)</f>
        <v>590</v>
      </c>
      <c r="AI14" s="61">
        <f t="shared" si="8"/>
        <v>158.21936175918478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6702667</v>
      </c>
      <c r="AQ14" s="166">
        <f t="shared" si="1"/>
        <v>1171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26</v>
      </c>
      <c r="E15" s="46">
        <f t="shared" si="2"/>
        <v>18.30985915492958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104</v>
      </c>
      <c r="P15" s="52">
        <v>102</v>
      </c>
      <c r="Q15" s="52">
        <v>4652907</v>
      </c>
      <c r="R15" s="53">
        <f t="shared" si="5"/>
        <v>3337</v>
      </c>
      <c r="S15" s="54">
        <f t="shared" si="6"/>
        <v>80.087999999999994</v>
      </c>
      <c r="T15" s="54">
        <f t="shared" si="7"/>
        <v>3.3370000000000002</v>
      </c>
      <c r="U15" s="55">
        <v>9.5</v>
      </c>
      <c r="V15" s="55">
        <f t="shared" si="0"/>
        <v>9.5</v>
      </c>
      <c r="W15" s="174" t="s">
        <v>136</v>
      </c>
      <c r="X15" s="166">
        <v>0</v>
      </c>
      <c r="Y15" s="166">
        <v>0</v>
      </c>
      <c r="Z15" s="166">
        <v>890</v>
      </c>
      <c r="AA15" s="166">
        <v>0</v>
      </c>
      <c r="AB15" s="166">
        <v>1100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30459090</v>
      </c>
      <c r="AH15" s="60">
        <f t="shared" si="9"/>
        <v>440</v>
      </c>
      <c r="AI15" s="61">
        <f t="shared" si="8"/>
        <v>131.85495954450104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</v>
      </c>
      <c r="AP15" s="166">
        <v>6702667</v>
      </c>
      <c r="AQ15" s="166">
        <f t="shared" si="1"/>
        <v>0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13</v>
      </c>
      <c r="E16" s="46">
        <f t="shared" si="2"/>
        <v>9.1549295774647899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124</v>
      </c>
      <c r="P16" s="52">
        <v>114</v>
      </c>
      <c r="Q16" s="52">
        <v>4657555</v>
      </c>
      <c r="R16" s="53">
        <f t="shared" si="5"/>
        <v>4648</v>
      </c>
      <c r="S16" s="54">
        <f t="shared" si="6"/>
        <v>111.55200000000001</v>
      </c>
      <c r="T16" s="54">
        <f t="shared" si="7"/>
        <v>4.6479999999999997</v>
      </c>
      <c r="U16" s="55">
        <v>9.5</v>
      </c>
      <c r="V16" s="55">
        <f t="shared" si="0"/>
        <v>9.5</v>
      </c>
      <c r="W16" s="174" t="s">
        <v>136</v>
      </c>
      <c r="X16" s="166">
        <v>0</v>
      </c>
      <c r="Y16" s="166">
        <v>0</v>
      </c>
      <c r="Z16" s="166">
        <v>1135</v>
      </c>
      <c r="AA16" s="166">
        <v>0</v>
      </c>
      <c r="AB16" s="166">
        <v>1196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30459824</v>
      </c>
      <c r="AH16" s="60">
        <f t="shared" si="9"/>
        <v>734</v>
      </c>
      <c r="AI16" s="61">
        <f t="shared" si="8"/>
        <v>157.91738382099828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6702667</v>
      </c>
      <c r="AQ16" s="166">
        <f t="shared" si="1"/>
        <v>0</v>
      </c>
      <c r="AR16" s="65">
        <v>1.1000000000000001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10</v>
      </c>
      <c r="E17" s="46">
        <f t="shared" si="2"/>
        <v>7.042253521126761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141</v>
      </c>
      <c r="P17" s="52">
        <v>148</v>
      </c>
      <c r="Q17" s="52">
        <v>4663560</v>
      </c>
      <c r="R17" s="53">
        <f t="shared" si="5"/>
        <v>6005</v>
      </c>
      <c r="S17" s="54">
        <f t="shared" si="6"/>
        <v>144.12</v>
      </c>
      <c r="T17" s="54">
        <f t="shared" si="7"/>
        <v>6.0049999999999999</v>
      </c>
      <c r="U17" s="55">
        <v>9.1</v>
      </c>
      <c r="V17" s="55">
        <f t="shared" si="0"/>
        <v>9.1</v>
      </c>
      <c r="W17" s="174" t="s">
        <v>146</v>
      </c>
      <c r="X17" s="166">
        <v>0</v>
      </c>
      <c r="Y17" s="166">
        <v>986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30461132</v>
      </c>
      <c r="AH17" s="60">
        <f t="shared" si="9"/>
        <v>1308</v>
      </c>
      <c r="AI17" s="61">
        <f t="shared" si="8"/>
        <v>217.81848459616987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6702667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10</v>
      </c>
      <c r="E18" s="46">
        <f t="shared" si="2"/>
        <v>7.042253521126761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139</v>
      </c>
      <c r="P18" s="52">
        <v>147</v>
      </c>
      <c r="Q18" s="52">
        <v>4669588</v>
      </c>
      <c r="R18" s="53">
        <f t="shared" si="5"/>
        <v>6028</v>
      </c>
      <c r="S18" s="54">
        <f t="shared" si="6"/>
        <v>144.672</v>
      </c>
      <c r="T18" s="54">
        <f t="shared" si="7"/>
        <v>6.0279999999999996</v>
      </c>
      <c r="U18" s="55">
        <v>8.8000000000000007</v>
      </c>
      <c r="V18" s="55">
        <f t="shared" si="0"/>
        <v>8.8000000000000007</v>
      </c>
      <c r="W18" s="174" t="s">
        <v>146</v>
      </c>
      <c r="X18" s="166">
        <v>0</v>
      </c>
      <c r="Y18" s="166">
        <v>1018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30462474</v>
      </c>
      <c r="AH18" s="60">
        <f t="shared" si="9"/>
        <v>1342</v>
      </c>
      <c r="AI18" s="61">
        <f t="shared" si="8"/>
        <v>222.62773722627739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6702667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10</v>
      </c>
      <c r="E19" s="46">
        <f t="shared" si="2"/>
        <v>7.042253521126761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139</v>
      </c>
      <c r="P19" s="52">
        <v>147</v>
      </c>
      <c r="Q19" s="52">
        <v>4675698</v>
      </c>
      <c r="R19" s="53">
        <f t="shared" si="5"/>
        <v>6110</v>
      </c>
      <c r="S19" s="54">
        <f t="shared" si="6"/>
        <v>146.63999999999999</v>
      </c>
      <c r="T19" s="54">
        <f t="shared" si="7"/>
        <v>6.11</v>
      </c>
      <c r="U19" s="55">
        <v>8.3000000000000007</v>
      </c>
      <c r="V19" s="55">
        <f t="shared" si="0"/>
        <v>8.3000000000000007</v>
      </c>
      <c r="W19" s="174" t="s">
        <v>146</v>
      </c>
      <c r="X19" s="166">
        <v>0</v>
      </c>
      <c r="Y19" s="166">
        <v>1031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30463834</v>
      </c>
      <c r="AH19" s="60">
        <f t="shared" si="9"/>
        <v>1360</v>
      </c>
      <c r="AI19" s="61">
        <f t="shared" si="8"/>
        <v>222.58592471358426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6702667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10</v>
      </c>
      <c r="E20" s="46">
        <f t="shared" si="2"/>
        <v>7.042253521126761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139</v>
      </c>
      <c r="P20" s="52">
        <v>146</v>
      </c>
      <c r="Q20" s="52">
        <v>4681814</v>
      </c>
      <c r="R20" s="53">
        <f t="shared" si="5"/>
        <v>6116</v>
      </c>
      <c r="S20" s="54">
        <f t="shared" si="6"/>
        <v>146.78399999999999</v>
      </c>
      <c r="T20" s="54">
        <f t="shared" si="7"/>
        <v>6.1159999999999997</v>
      </c>
      <c r="U20" s="55">
        <v>7.9</v>
      </c>
      <c r="V20" s="55">
        <f t="shared" si="0"/>
        <v>7.9</v>
      </c>
      <c r="W20" s="174" t="s">
        <v>146</v>
      </c>
      <c r="X20" s="166">
        <v>0</v>
      </c>
      <c r="Y20" s="166">
        <v>1040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30465198</v>
      </c>
      <c r="AH20" s="60">
        <f t="shared" si="9"/>
        <v>1364</v>
      </c>
      <c r="AI20" s="61">
        <f t="shared" si="8"/>
        <v>223.02158273381295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6702667</v>
      </c>
      <c r="AQ20" s="166">
        <f t="shared" si="1"/>
        <v>0</v>
      </c>
      <c r="AR20" s="65">
        <v>0.96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10</v>
      </c>
      <c r="E21" s="46">
        <f t="shared" si="2"/>
        <v>7.042253521126761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141</v>
      </c>
      <c r="P21" s="52">
        <v>148</v>
      </c>
      <c r="Q21" s="52">
        <v>4687795</v>
      </c>
      <c r="R21" s="53">
        <f>Q21-Q20</f>
        <v>5981</v>
      </c>
      <c r="S21" s="54">
        <f t="shared" si="6"/>
        <v>143.54400000000001</v>
      </c>
      <c r="T21" s="54">
        <f t="shared" si="7"/>
        <v>5.9809999999999999</v>
      </c>
      <c r="U21" s="55">
        <v>7.6</v>
      </c>
      <c r="V21" s="55">
        <f t="shared" si="0"/>
        <v>7.6</v>
      </c>
      <c r="W21" s="174" t="s">
        <v>146</v>
      </c>
      <c r="X21" s="166">
        <v>0</v>
      </c>
      <c r="Y21" s="166">
        <v>1007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30466538</v>
      </c>
      <c r="AH21" s="60">
        <f t="shared" si="9"/>
        <v>1340</v>
      </c>
      <c r="AI21" s="61">
        <f t="shared" si="8"/>
        <v>224.0428022069888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6702667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11</v>
      </c>
      <c r="E22" s="46">
        <f t="shared" si="2"/>
        <v>7.746478873239437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143</v>
      </c>
      <c r="P22" s="52">
        <v>149</v>
      </c>
      <c r="Q22" s="52">
        <v>4693692</v>
      </c>
      <c r="R22" s="53">
        <f t="shared" si="5"/>
        <v>5897</v>
      </c>
      <c r="S22" s="54">
        <f t="shared" si="6"/>
        <v>141.52799999999999</v>
      </c>
      <c r="T22" s="54">
        <f t="shared" si="7"/>
        <v>5.8970000000000002</v>
      </c>
      <c r="U22" s="55">
        <v>7.5</v>
      </c>
      <c r="V22" s="55">
        <f t="shared" si="0"/>
        <v>7.5</v>
      </c>
      <c r="W22" s="174" t="s">
        <v>146</v>
      </c>
      <c r="X22" s="166">
        <v>0</v>
      </c>
      <c r="Y22" s="166">
        <v>987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30467866</v>
      </c>
      <c r="AH22" s="60">
        <f t="shared" si="9"/>
        <v>1328</v>
      </c>
      <c r="AI22" s="61">
        <f t="shared" si="8"/>
        <v>225.19925385789384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6702667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9</v>
      </c>
      <c r="E23" s="46">
        <f t="shared" si="2"/>
        <v>6.3380281690140849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135</v>
      </c>
      <c r="P23" s="52">
        <v>144</v>
      </c>
      <c r="Q23" s="52">
        <v>4699470</v>
      </c>
      <c r="R23" s="53">
        <f t="shared" si="5"/>
        <v>5778</v>
      </c>
      <c r="S23" s="54">
        <f t="shared" si="6"/>
        <v>138.672</v>
      </c>
      <c r="T23" s="54">
        <f t="shared" si="7"/>
        <v>5.7779999999999996</v>
      </c>
      <c r="U23" s="55">
        <v>7.4</v>
      </c>
      <c r="V23" s="55">
        <f t="shared" si="0"/>
        <v>7.4</v>
      </c>
      <c r="W23" s="174" t="s">
        <v>146</v>
      </c>
      <c r="X23" s="166">
        <v>0</v>
      </c>
      <c r="Y23" s="166">
        <v>985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30469146</v>
      </c>
      <c r="AH23" s="60">
        <f t="shared" si="9"/>
        <v>1280</v>
      </c>
      <c r="AI23" s="61">
        <f t="shared" si="8"/>
        <v>221.5299411561094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6702667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10</v>
      </c>
      <c r="E24" s="46">
        <f t="shared" si="2"/>
        <v>7.042253521126761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127</v>
      </c>
      <c r="P24" s="52">
        <v>135</v>
      </c>
      <c r="Q24" s="52">
        <v>4704948</v>
      </c>
      <c r="R24" s="53">
        <f t="shared" si="5"/>
        <v>5478</v>
      </c>
      <c r="S24" s="54">
        <f t="shared" si="6"/>
        <v>131.47200000000001</v>
      </c>
      <c r="T24" s="54">
        <f t="shared" si="7"/>
        <v>5.4779999999999998</v>
      </c>
      <c r="U24" s="55">
        <v>7.3</v>
      </c>
      <c r="V24" s="55">
        <f t="shared" si="0"/>
        <v>7.3</v>
      </c>
      <c r="W24" s="174" t="s">
        <v>146</v>
      </c>
      <c r="X24" s="166">
        <v>0</v>
      </c>
      <c r="Y24" s="166">
        <v>985</v>
      </c>
      <c r="Z24" s="166">
        <v>1145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30470394</v>
      </c>
      <c r="AH24" s="60">
        <f t="shared" si="9"/>
        <v>1248</v>
      </c>
      <c r="AI24" s="61">
        <f t="shared" si="8"/>
        <v>227.82037239868566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6702667</v>
      </c>
      <c r="AQ24" s="166">
        <f t="shared" si="1"/>
        <v>0</v>
      </c>
      <c r="AR24" s="65">
        <v>0.89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13</v>
      </c>
      <c r="E25" s="46">
        <f t="shared" si="2"/>
        <v>9.1549295774647899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132</v>
      </c>
      <c r="P25" s="52">
        <v>132</v>
      </c>
      <c r="Q25" s="52">
        <v>4710378</v>
      </c>
      <c r="R25" s="53">
        <f t="shared" si="5"/>
        <v>5430</v>
      </c>
      <c r="S25" s="54">
        <f t="shared" si="6"/>
        <v>130.32</v>
      </c>
      <c r="T25" s="54">
        <f t="shared" si="7"/>
        <v>5.43</v>
      </c>
      <c r="U25" s="55">
        <v>7.1</v>
      </c>
      <c r="V25" s="55">
        <f t="shared" si="0"/>
        <v>7.1</v>
      </c>
      <c r="W25" s="174" t="s">
        <v>146</v>
      </c>
      <c r="X25" s="166">
        <v>0</v>
      </c>
      <c r="Y25" s="166">
        <v>950</v>
      </c>
      <c r="Z25" s="166">
        <v>1145</v>
      </c>
      <c r="AA25" s="166">
        <v>1185</v>
      </c>
      <c r="AB25" s="166">
        <v>1148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30471634</v>
      </c>
      <c r="AH25" s="60">
        <f t="shared" si="9"/>
        <v>1240</v>
      </c>
      <c r="AI25" s="61">
        <f t="shared" si="8"/>
        <v>228.36095764272562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6702667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18</v>
      </c>
      <c r="E26" s="46">
        <f t="shared" si="2"/>
        <v>12.67605633802817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111</v>
      </c>
      <c r="P26" s="52">
        <v>133</v>
      </c>
      <c r="Q26" s="52">
        <v>4715758</v>
      </c>
      <c r="R26" s="53">
        <f t="shared" si="5"/>
        <v>5380</v>
      </c>
      <c r="S26" s="54">
        <f t="shared" si="6"/>
        <v>129.12</v>
      </c>
      <c r="T26" s="54">
        <f t="shared" si="7"/>
        <v>5.38</v>
      </c>
      <c r="U26" s="55">
        <v>6.9</v>
      </c>
      <c r="V26" s="55">
        <f t="shared" si="0"/>
        <v>6.9</v>
      </c>
      <c r="W26" s="174" t="s">
        <v>145</v>
      </c>
      <c r="X26" s="166">
        <v>0</v>
      </c>
      <c r="Y26" s="166">
        <v>1122</v>
      </c>
      <c r="Z26" s="166">
        <v>1196</v>
      </c>
      <c r="AA26" s="166">
        <v>0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30472722</v>
      </c>
      <c r="AH26" s="60">
        <f t="shared" si="9"/>
        <v>1088</v>
      </c>
      <c r="AI26" s="61">
        <f t="shared" si="8"/>
        <v>202.23048327137548</v>
      </c>
      <c r="AJ26" s="62">
        <v>0</v>
      </c>
      <c r="AK26" s="62">
        <v>1</v>
      </c>
      <c r="AL26" s="62">
        <v>1</v>
      </c>
      <c r="AM26" s="62">
        <v>0</v>
      </c>
      <c r="AN26" s="62">
        <v>1</v>
      </c>
      <c r="AO26" s="62">
        <v>0</v>
      </c>
      <c r="AP26" s="166">
        <v>6702667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16</v>
      </c>
      <c r="E27" s="46">
        <f t="shared" si="2"/>
        <v>11.267605633802818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111</v>
      </c>
      <c r="P27" s="52">
        <v>134</v>
      </c>
      <c r="Q27" s="52">
        <v>4721092</v>
      </c>
      <c r="R27" s="53">
        <f t="shared" si="5"/>
        <v>5334</v>
      </c>
      <c r="S27" s="54">
        <f t="shared" si="6"/>
        <v>128.01599999999999</v>
      </c>
      <c r="T27" s="54">
        <f t="shared" si="7"/>
        <v>5.3339999999999996</v>
      </c>
      <c r="U27" s="55">
        <v>6.2</v>
      </c>
      <c r="V27" s="55">
        <f t="shared" si="0"/>
        <v>6.2</v>
      </c>
      <c r="W27" s="174" t="s">
        <v>145</v>
      </c>
      <c r="X27" s="166">
        <v>0</v>
      </c>
      <c r="Y27" s="166">
        <v>1122</v>
      </c>
      <c r="Z27" s="166">
        <v>1196</v>
      </c>
      <c r="AA27" s="166">
        <v>0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30473810</v>
      </c>
      <c r="AH27" s="60">
        <f t="shared" si="9"/>
        <v>1088</v>
      </c>
      <c r="AI27" s="61">
        <f t="shared" si="8"/>
        <v>203.97450318710162</v>
      </c>
      <c r="AJ27" s="62">
        <v>0</v>
      </c>
      <c r="AK27" s="62">
        <v>1</v>
      </c>
      <c r="AL27" s="62">
        <v>1</v>
      </c>
      <c r="AM27" s="62">
        <v>0</v>
      </c>
      <c r="AN27" s="62">
        <v>1</v>
      </c>
      <c r="AO27" s="62">
        <v>0</v>
      </c>
      <c r="AP27" s="166">
        <v>6702667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13</v>
      </c>
      <c r="E28" s="46">
        <f t="shared" si="2"/>
        <v>9.1549295774647899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115</v>
      </c>
      <c r="P28" s="52">
        <v>126</v>
      </c>
      <c r="Q28" s="52">
        <v>4726374</v>
      </c>
      <c r="R28" s="53">
        <f t="shared" si="5"/>
        <v>5282</v>
      </c>
      <c r="S28" s="54">
        <f t="shared" si="6"/>
        <v>126.768</v>
      </c>
      <c r="T28" s="54">
        <f t="shared" si="7"/>
        <v>5.282</v>
      </c>
      <c r="U28" s="55">
        <v>5.6</v>
      </c>
      <c r="V28" s="55">
        <f t="shared" si="0"/>
        <v>5.6</v>
      </c>
      <c r="W28" s="174" t="s">
        <v>145</v>
      </c>
      <c r="X28" s="166">
        <v>0</v>
      </c>
      <c r="Y28" s="166">
        <v>1043</v>
      </c>
      <c r="Z28" s="166">
        <v>1196</v>
      </c>
      <c r="AA28" s="166">
        <v>0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30474854</v>
      </c>
      <c r="AH28" s="60">
        <f t="shared" si="9"/>
        <v>1044</v>
      </c>
      <c r="AI28" s="61">
        <f t="shared" si="8"/>
        <v>197.65240439227566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6702667</v>
      </c>
      <c r="AQ28" s="166">
        <f t="shared" si="1"/>
        <v>0</v>
      </c>
      <c r="AR28" s="65">
        <v>0.81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13</v>
      </c>
      <c r="E29" s="46">
        <f t="shared" si="2"/>
        <v>9.1549295774647899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115</v>
      </c>
      <c r="P29" s="52">
        <v>130</v>
      </c>
      <c r="Q29" s="52">
        <v>4731700</v>
      </c>
      <c r="R29" s="53">
        <f t="shared" si="5"/>
        <v>5326</v>
      </c>
      <c r="S29" s="54">
        <f t="shared" si="6"/>
        <v>127.824</v>
      </c>
      <c r="T29" s="54">
        <f t="shared" si="7"/>
        <v>5.3259999999999996</v>
      </c>
      <c r="U29" s="55">
        <v>4.9000000000000004</v>
      </c>
      <c r="V29" s="55">
        <f t="shared" si="0"/>
        <v>4.9000000000000004</v>
      </c>
      <c r="W29" s="174" t="s">
        <v>145</v>
      </c>
      <c r="X29" s="166">
        <v>0</v>
      </c>
      <c r="Y29" s="166">
        <v>1066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30475914</v>
      </c>
      <c r="AH29" s="60">
        <f t="shared" si="9"/>
        <v>1060</v>
      </c>
      <c r="AI29" s="61">
        <f t="shared" si="8"/>
        <v>199.02365752910254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6702667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11</v>
      </c>
      <c r="E30" s="46">
        <f t="shared" si="2"/>
        <v>7.746478873239437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116</v>
      </c>
      <c r="P30" s="52">
        <v>123</v>
      </c>
      <c r="Q30" s="52">
        <v>4736843</v>
      </c>
      <c r="R30" s="53">
        <f t="shared" si="5"/>
        <v>5143</v>
      </c>
      <c r="S30" s="54">
        <f t="shared" si="6"/>
        <v>123.432</v>
      </c>
      <c r="T30" s="54">
        <f t="shared" si="7"/>
        <v>5.1429999999999998</v>
      </c>
      <c r="U30" s="55">
        <v>4.5</v>
      </c>
      <c r="V30" s="55">
        <f t="shared" si="0"/>
        <v>4.5</v>
      </c>
      <c r="W30" s="174" t="s">
        <v>145</v>
      </c>
      <c r="X30" s="166">
        <v>0</v>
      </c>
      <c r="Y30" s="166">
        <v>1018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30476932</v>
      </c>
      <c r="AH30" s="60">
        <f t="shared" si="9"/>
        <v>1018</v>
      </c>
      <c r="AI30" s="61">
        <f t="shared" si="8"/>
        <v>197.93894614038499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6702667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11</v>
      </c>
      <c r="E31" s="46">
        <f>D31/1.42</f>
        <v>7.746478873239437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117</v>
      </c>
      <c r="P31" s="52">
        <v>118</v>
      </c>
      <c r="Q31" s="52">
        <v>4741815</v>
      </c>
      <c r="R31" s="53">
        <f t="shared" si="5"/>
        <v>4972</v>
      </c>
      <c r="S31" s="54">
        <f t="shared" si="6"/>
        <v>119.328</v>
      </c>
      <c r="T31" s="54">
        <f t="shared" si="7"/>
        <v>4.9720000000000004</v>
      </c>
      <c r="U31" s="55">
        <v>4</v>
      </c>
      <c r="V31" s="55">
        <f t="shared" si="0"/>
        <v>4</v>
      </c>
      <c r="W31" s="174" t="s">
        <v>145</v>
      </c>
      <c r="X31" s="166">
        <v>0</v>
      </c>
      <c r="Y31" s="166">
        <v>982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30477934</v>
      </c>
      <c r="AH31" s="60">
        <f t="shared" si="9"/>
        <v>1002</v>
      </c>
      <c r="AI31" s="61">
        <f t="shared" si="8"/>
        <v>201.52855993563958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6702667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21</v>
      </c>
      <c r="E32" s="46">
        <f t="shared" si="2"/>
        <v>14.788732394366198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108</v>
      </c>
      <c r="P32" s="52">
        <v>110</v>
      </c>
      <c r="Q32" s="52">
        <v>4746630</v>
      </c>
      <c r="R32" s="53">
        <f t="shared" si="5"/>
        <v>4815</v>
      </c>
      <c r="S32" s="54">
        <f t="shared" si="6"/>
        <v>115.56</v>
      </c>
      <c r="T32" s="54">
        <f t="shared" si="7"/>
        <v>4.8150000000000004</v>
      </c>
      <c r="U32" s="55">
        <v>3.9</v>
      </c>
      <c r="V32" s="55">
        <f t="shared" si="0"/>
        <v>3.9</v>
      </c>
      <c r="W32" s="174" t="s">
        <v>145</v>
      </c>
      <c r="X32" s="166">
        <v>0</v>
      </c>
      <c r="Y32" s="166">
        <v>906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30478842</v>
      </c>
      <c r="AH32" s="60">
        <f t="shared" si="9"/>
        <v>908</v>
      </c>
      <c r="AI32" s="61">
        <f t="shared" si="8"/>
        <v>188.57736240913809</v>
      </c>
      <c r="AJ32" s="62">
        <v>0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  <c r="AP32" s="166">
        <v>6702667</v>
      </c>
      <c r="AQ32" s="166">
        <f t="shared" si="1"/>
        <v>0</v>
      </c>
      <c r="AR32" s="65">
        <v>1.05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15</v>
      </c>
      <c r="E33" s="46">
        <f t="shared" si="2"/>
        <v>10.563380281690142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109</v>
      </c>
      <c r="P33" s="52">
        <v>92</v>
      </c>
      <c r="Q33" s="52">
        <v>4750718</v>
      </c>
      <c r="R33" s="53">
        <f t="shared" si="5"/>
        <v>4088</v>
      </c>
      <c r="S33" s="54">
        <f t="shared" si="6"/>
        <v>98.111999999999995</v>
      </c>
      <c r="T33" s="54">
        <f t="shared" si="7"/>
        <v>4.0880000000000001</v>
      </c>
      <c r="U33" s="55">
        <v>4.4000000000000004</v>
      </c>
      <c r="V33" s="55">
        <f t="shared" si="0"/>
        <v>4.4000000000000004</v>
      </c>
      <c r="W33" s="174" t="s">
        <v>136</v>
      </c>
      <c r="X33" s="166">
        <v>0</v>
      </c>
      <c r="Y33" s="166">
        <v>0</v>
      </c>
      <c r="Z33" s="166">
        <v>1038</v>
      </c>
      <c r="AA33" s="166">
        <v>0</v>
      </c>
      <c r="AB33" s="166">
        <v>1109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30479522</v>
      </c>
      <c r="AH33" s="60">
        <f t="shared" si="9"/>
        <v>680</v>
      </c>
      <c r="AI33" s="61">
        <f t="shared" si="8"/>
        <v>166.34050880626222</v>
      </c>
      <c r="AJ33" s="62">
        <v>0</v>
      </c>
      <c r="AK33" s="62">
        <v>0</v>
      </c>
      <c r="AL33" s="62">
        <v>0</v>
      </c>
      <c r="AM33" s="62">
        <v>0</v>
      </c>
      <c r="AN33" s="62">
        <v>0</v>
      </c>
      <c r="AO33" s="62">
        <v>0.25</v>
      </c>
      <c r="AP33" s="166">
        <v>6703233</v>
      </c>
      <c r="AQ33" s="166">
        <f t="shared" si="1"/>
        <v>566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18</v>
      </c>
      <c r="E34" s="46">
        <f t="shared" si="2"/>
        <v>12.67605633802817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110</v>
      </c>
      <c r="P34" s="52">
        <v>93</v>
      </c>
      <c r="Q34" s="52">
        <v>4754555</v>
      </c>
      <c r="R34" s="53">
        <f t="shared" si="5"/>
        <v>3837</v>
      </c>
      <c r="S34" s="54">
        <f t="shared" si="6"/>
        <v>92.087999999999994</v>
      </c>
      <c r="T34" s="54">
        <f t="shared" si="7"/>
        <v>3.8370000000000002</v>
      </c>
      <c r="U34" s="55">
        <v>5.0999999999999996</v>
      </c>
      <c r="V34" s="55">
        <f t="shared" si="0"/>
        <v>5.0999999999999996</v>
      </c>
      <c r="W34" s="174" t="s">
        <v>136</v>
      </c>
      <c r="X34" s="166">
        <v>0</v>
      </c>
      <c r="Y34" s="166">
        <v>0</v>
      </c>
      <c r="Z34" s="166">
        <v>979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30480144</v>
      </c>
      <c r="AH34" s="60">
        <f t="shared" si="9"/>
        <v>622</v>
      </c>
      <c r="AI34" s="61">
        <f t="shared" si="8"/>
        <v>162.10581183216053</v>
      </c>
      <c r="AJ34" s="62">
        <v>0</v>
      </c>
      <c r="AK34" s="62">
        <v>0</v>
      </c>
      <c r="AL34" s="62">
        <v>0</v>
      </c>
      <c r="AM34" s="62">
        <v>0</v>
      </c>
      <c r="AN34" s="62">
        <v>0</v>
      </c>
      <c r="AO34" s="62">
        <v>0.25</v>
      </c>
      <c r="AP34" s="166">
        <v>6703799</v>
      </c>
      <c r="AQ34" s="166">
        <f t="shared" si="1"/>
        <v>566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121.5</v>
      </c>
      <c r="Q35" s="84">
        <f>Q34-Q10</f>
        <v>119918</v>
      </c>
      <c r="R35" s="85">
        <f>SUM(R11:R34)</f>
        <v>119918</v>
      </c>
      <c r="S35" s="86">
        <f>AVERAGE(S11:S34)</f>
        <v>119.91800000000001</v>
      </c>
      <c r="T35" s="86">
        <f>SUM(T11:T34)</f>
        <v>119.91799999999996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23878</v>
      </c>
      <c r="AH35" s="92">
        <f>SUM(AH11:AH34)</f>
        <v>23878</v>
      </c>
      <c r="AI35" s="93">
        <f>$AH$35/$T35</f>
        <v>199.11939825547464</v>
      </c>
      <c r="AJ35" s="90"/>
      <c r="AK35" s="94"/>
      <c r="AL35" s="94"/>
      <c r="AM35" s="94"/>
      <c r="AN35" s="95"/>
      <c r="AO35" s="96"/>
      <c r="AP35" s="97">
        <f>AP34-AP10</f>
        <v>5986</v>
      </c>
      <c r="AQ35" s="98">
        <f>SUM(AQ11:AQ34)</f>
        <v>5986</v>
      </c>
      <c r="AR35" s="99">
        <f>AVERAGE(AR11:AR34)</f>
        <v>0.96666666666666667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304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77"/>
      <c r="D42" s="177"/>
      <c r="E42" s="236"/>
      <c r="F42" s="236"/>
      <c r="G42" s="236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83" t="s">
        <v>311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176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144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388" t="s">
        <v>314</v>
      </c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131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0" t="s">
        <v>312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0" t="s">
        <v>154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76" t="s">
        <v>313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85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0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0" t="s">
        <v>170</v>
      </c>
      <c r="C57" s="180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 t="s">
        <v>134</v>
      </c>
      <c r="C58" s="180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60"/>
      <c r="C59" s="180"/>
      <c r="D59" s="177"/>
      <c r="E59" s="177"/>
      <c r="F59" s="177"/>
      <c r="G59" s="177"/>
      <c r="H59" s="177"/>
      <c r="I59" s="177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60"/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4"/>
      <c r="U60" s="184"/>
      <c r="V60" s="184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4"/>
      <c r="U61" s="128"/>
      <c r="V61" s="128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4"/>
      <c r="U62" s="128"/>
      <c r="V62" s="128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4"/>
      <c r="U63" s="128"/>
      <c r="V63" s="128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73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4"/>
      <c r="U64" s="128"/>
      <c r="V64" s="128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60"/>
      <c r="C65" s="173"/>
      <c r="D65" s="125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4"/>
      <c r="U65" s="128"/>
      <c r="V65" s="128"/>
      <c r="W65" s="168"/>
      <c r="X65" s="168"/>
      <c r="Y65" s="168"/>
      <c r="Z65" s="131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67"/>
      <c r="AW65" s="162"/>
      <c r="AX65" s="162"/>
      <c r="AY65" s="162"/>
    </row>
    <row r="66" spans="2:51" x14ac:dyDescent="0.35">
      <c r="B66" s="127"/>
      <c r="C66" s="176"/>
      <c r="D66" s="125"/>
      <c r="E66" s="177"/>
      <c r="F66" s="177"/>
      <c r="G66" s="177"/>
      <c r="H66" s="177"/>
      <c r="I66" s="125"/>
      <c r="J66" s="178"/>
      <c r="K66" s="178"/>
      <c r="L66" s="178"/>
      <c r="M66" s="178"/>
      <c r="N66" s="178"/>
      <c r="O66" s="178"/>
      <c r="P66" s="178"/>
      <c r="Q66" s="178"/>
      <c r="R66" s="178"/>
      <c r="S66" s="131"/>
      <c r="T66" s="131"/>
      <c r="U66" s="131"/>
      <c r="V66" s="131"/>
      <c r="W66" s="131"/>
      <c r="X66" s="131"/>
      <c r="Y66" s="131"/>
      <c r="Z66" s="130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131"/>
      <c r="AS66" s="131"/>
      <c r="AT66" s="131"/>
      <c r="AU66" s="131"/>
      <c r="AV66" s="167"/>
      <c r="AW66" s="162"/>
      <c r="AX66" s="162"/>
      <c r="AY66" s="162"/>
    </row>
    <row r="67" spans="2:51" x14ac:dyDescent="0.35">
      <c r="B67" s="127"/>
      <c r="C67" s="176"/>
      <c r="D67" s="177"/>
      <c r="E67" s="125"/>
      <c r="F67" s="177"/>
      <c r="G67" s="125"/>
      <c r="H67" s="125"/>
      <c r="I67" s="125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0"/>
      <c r="X67" s="130"/>
      <c r="Y67" s="130"/>
      <c r="Z67" s="168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67"/>
      <c r="AW67" s="162"/>
      <c r="AX67" s="162"/>
      <c r="AY67" s="162"/>
    </row>
    <row r="68" spans="2:51" x14ac:dyDescent="0.35">
      <c r="B68" s="127"/>
      <c r="C68" s="180"/>
      <c r="D68" s="177"/>
      <c r="E68" s="125"/>
      <c r="F68" s="125"/>
      <c r="G68" s="125"/>
      <c r="H68" s="125"/>
      <c r="I68" s="177"/>
      <c r="J68" s="131"/>
      <c r="K68" s="131"/>
      <c r="L68" s="131"/>
      <c r="M68" s="131"/>
      <c r="N68" s="131"/>
      <c r="O68" s="131"/>
      <c r="P68" s="131"/>
      <c r="Q68" s="131"/>
      <c r="R68" s="131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27"/>
      <c r="C69" s="180"/>
      <c r="D69" s="177"/>
      <c r="E69" s="177"/>
      <c r="F69" s="125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67"/>
      <c r="AW69" s="162"/>
      <c r="AX69" s="162"/>
      <c r="AY69" s="162"/>
    </row>
    <row r="70" spans="2:51" x14ac:dyDescent="0.35">
      <c r="B70" s="127"/>
      <c r="C70" s="131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31"/>
      <c r="C71" s="176"/>
      <c r="D71" s="131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67"/>
      <c r="AW71" s="162"/>
      <c r="AX71" s="162"/>
      <c r="AY71" s="162"/>
    </row>
    <row r="72" spans="2:51" x14ac:dyDescent="0.35">
      <c r="B72" s="131"/>
      <c r="C72" s="180"/>
      <c r="D72" s="131"/>
      <c r="E72" s="177"/>
      <c r="F72" s="177"/>
      <c r="G72" s="177"/>
      <c r="H72" s="177"/>
      <c r="I72" s="131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7"/>
      <c r="AW72" s="162"/>
      <c r="AX72" s="162"/>
      <c r="AY72" s="162"/>
    </row>
    <row r="73" spans="2:51" x14ac:dyDescent="0.35">
      <c r="B73" s="127"/>
      <c r="C73" s="176"/>
      <c r="D73" s="177"/>
      <c r="E73" s="131"/>
      <c r="F73" s="177"/>
      <c r="G73" s="131"/>
      <c r="H73" s="131"/>
      <c r="I73" s="131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U73" s="162"/>
      <c r="AV73" s="167"/>
      <c r="AW73" s="162"/>
      <c r="AX73" s="162"/>
      <c r="AY73" s="162"/>
    </row>
    <row r="74" spans="2:51" x14ac:dyDescent="0.35">
      <c r="B74" s="127"/>
      <c r="C74" s="183"/>
      <c r="D74" s="177"/>
      <c r="E74" s="131"/>
      <c r="F74" s="131"/>
      <c r="G74" s="131"/>
      <c r="H74" s="131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U74" s="162"/>
      <c r="AV74" s="167"/>
      <c r="AW74" s="162"/>
      <c r="AX74" s="162"/>
      <c r="AY74" s="162"/>
    </row>
    <row r="75" spans="2:51" x14ac:dyDescent="0.35">
      <c r="B75" s="127"/>
      <c r="C75" s="183"/>
      <c r="D75" s="177"/>
      <c r="E75" s="177"/>
      <c r="F75" s="131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U75" s="162"/>
      <c r="AV75" s="167"/>
      <c r="AW75" s="162"/>
      <c r="AX75" s="162"/>
      <c r="AY75" s="162"/>
    </row>
    <row r="76" spans="2:51" x14ac:dyDescent="0.35">
      <c r="B76" s="127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U76" s="162"/>
      <c r="AW76" s="162"/>
      <c r="AX76" s="162"/>
      <c r="AY76" s="162"/>
    </row>
    <row r="77" spans="2:51" x14ac:dyDescent="0.35">
      <c r="B77" s="127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U77" s="162"/>
      <c r="AW77" s="162"/>
      <c r="AX77" s="162"/>
      <c r="AY77" s="162"/>
    </row>
    <row r="78" spans="2:51" x14ac:dyDescent="0.35">
      <c r="B78" s="127"/>
      <c r="C78" s="180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U78" s="162"/>
      <c r="AW78" s="162"/>
      <c r="AX78" s="162"/>
      <c r="AY78" s="162"/>
    </row>
    <row r="79" spans="2:51" x14ac:dyDescent="0.35">
      <c r="B79" s="127"/>
      <c r="C79" s="180"/>
      <c r="D79" s="177"/>
      <c r="E79" s="177"/>
      <c r="F79" s="177"/>
      <c r="G79" s="177"/>
      <c r="H79" s="177"/>
      <c r="I79" s="177"/>
      <c r="J79" s="181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U79" s="162"/>
      <c r="AW79" s="162"/>
      <c r="AX79" s="162"/>
      <c r="AY79" s="162"/>
    </row>
    <row r="80" spans="2:51" x14ac:dyDescent="0.35">
      <c r="B80" s="127"/>
      <c r="C80" s="131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W80" s="162"/>
      <c r="AX80" s="162"/>
      <c r="AY80" s="162"/>
    </row>
    <row r="81" spans="2:51" x14ac:dyDescent="0.35">
      <c r="B81" s="127"/>
      <c r="C81" s="180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82"/>
      <c r="T81" s="133"/>
      <c r="U81" s="133"/>
      <c r="V81" s="134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U81" s="162"/>
      <c r="AV81" s="131"/>
      <c r="AW81" s="162"/>
      <c r="AX81" s="162"/>
      <c r="AY81" s="162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81"/>
      <c r="K82" s="181"/>
      <c r="L82" s="178"/>
      <c r="M82" s="178"/>
      <c r="N82" s="178"/>
      <c r="O82" s="178"/>
      <c r="P82" s="178"/>
      <c r="Q82" s="178"/>
      <c r="R82" s="181"/>
      <c r="S82" s="182"/>
      <c r="T82" s="133"/>
      <c r="U82" s="133"/>
      <c r="V82" s="134"/>
      <c r="W82" s="168"/>
      <c r="X82" s="168"/>
      <c r="Y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T82" s="162"/>
      <c r="AU82" s="162"/>
      <c r="AV82" s="130"/>
      <c r="AW82" s="162"/>
      <c r="AX82" s="162"/>
      <c r="AY82" s="162"/>
    </row>
    <row r="83" spans="2:51" x14ac:dyDescent="0.35">
      <c r="B83" s="127"/>
      <c r="C83" s="173"/>
      <c r="D83" s="180"/>
      <c r="E83" s="177"/>
      <c r="F83" s="177"/>
      <c r="G83" s="177"/>
      <c r="H83" s="177"/>
      <c r="I83" s="177"/>
      <c r="J83" s="181"/>
      <c r="K83" s="181"/>
      <c r="L83" s="178"/>
      <c r="M83" s="178"/>
      <c r="N83" s="178"/>
      <c r="O83" s="178"/>
      <c r="P83" s="178"/>
      <c r="Q83" s="178"/>
      <c r="R83" s="181"/>
      <c r="AS83" s="171"/>
      <c r="AT83" s="162"/>
      <c r="AU83" s="162"/>
      <c r="AW83" s="162"/>
      <c r="AX83" s="162"/>
      <c r="AY83" s="162"/>
    </row>
    <row r="84" spans="2:51" x14ac:dyDescent="0.35">
      <c r="B84" s="127"/>
      <c r="C84" s="173"/>
      <c r="D84" s="177"/>
      <c r="E84" s="177"/>
      <c r="F84" s="177"/>
      <c r="G84" s="177"/>
      <c r="H84" s="177"/>
      <c r="I84" s="180"/>
      <c r="AS84" s="171"/>
      <c r="AT84" s="162"/>
      <c r="AU84" s="162"/>
      <c r="AW84" s="162"/>
      <c r="AX84" s="162"/>
      <c r="AY84" s="162"/>
    </row>
    <row r="85" spans="2:51" x14ac:dyDescent="0.35">
      <c r="B85" s="127"/>
      <c r="C85" s="173"/>
      <c r="D85" s="177"/>
      <c r="E85" s="180"/>
      <c r="F85" s="177"/>
      <c r="G85" s="180"/>
      <c r="H85" s="180"/>
      <c r="I85" s="177"/>
      <c r="AS85" s="171"/>
      <c r="AT85" s="162"/>
      <c r="AU85" s="162"/>
      <c r="AW85" s="162"/>
      <c r="AX85" s="162"/>
      <c r="AY85" s="162"/>
    </row>
    <row r="86" spans="2:51" x14ac:dyDescent="0.35">
      <c r="B86" s="127"/>
      <c r="C86" s="173"/>
      <c r="D86" s="180"/>
      <c r="E86" s="177"/>
      <c r="F86" s="180"/>
      <c r="G86" s="177"/>
      <c r="H86" s="177"/>
      <c r="I86" s="177"/>
      <c r="AS86" s="171"/>
      <c r="AT86" s="162"/>
      <c r="AU86" s="162"/>
      <c r="AW86" s="162"/>
      <c r="AX86" s="162"/>
      <c r="AY86" s="162"/>
    </row>
    <row r="87" spans="2:51" x14ac:dyDescent="0.35">
      <c r="B87" s="127"/>
      <c r="D87" s="180"/>
      <c r="E87" s="177"/>
      <c r="F87" s="177"/>
      <c r="G87" s="177"/>
      <c r="H87" s="177"/>
      <c r="I87" s="180"/>
      <c r="AS87" s="171"/>
      <c r="AT87" s="162"/>
      <c r="AU87" s="162"/>
      <c r="AW87" s="162"/>
      <c r="AX87" s="162"/>
      <c r="AY87" s="162"/>
    </row>
    <row r="88" spans="2:51" x14ac:dyDescent="0.35">
      <c r="E88" s="180"/>
      <c r="F88" s="177"/>
      <c r="G88" s="180"/>
      <c r="H88" s="180"/>
      <c r="I88" s="180"/>
      <c r="AS88" s="171"/>
      <c r="AT88" s="162"/>
      <c r="AU88" s="162"/>
      <c r="AV88" s="162"/>
      <c r="AW88" s="162"/>
      <c r="AX88" s="162"/>
      <c r="AY88" s="162"/>
    </row>
    <row r="89" spans="2:51" x14ac:dyDescent="0.35">
      <c r="E89" s="180"/>
      <c r="F89" s="180"/>
      <c r="G89" s="180"/>
      <c r="H89" s="180"/>
      <c r="AS89" s="171"/>
      <c r="AT89" s="162"/>
      <c r="AU89" s="162"/>
      <c r="AV89" s="162"/>
      <c r="AW89" s="162"/>
      <c r="AX89" s="162"/>
      <c r="AY89" s="162"/>
    </row>
    <row r="90" spans="2:51" x14ac:dyDescent="0.35">
      <c r="F90" s="180"/>
      <c r="AS90" s="171"/>
      <c r="AT90" s="162"/>
      <c r="AU90" s="162"/>
      <c r="AV90" s="162"/>
      <c r="AW90" s="162"/>
      <c r="AX90" s="162"/>
      <c r="AY90" s="162"/>
    </row>
    <row r="91" spans="2:51" x14ac:dyDescent="0.35">
      <c r="AS91" s="171"/>
      <c r="AT91" s="162"/>
      <c r="AU91" s="162"/>
      <c r="AV91" s="162"/>
      <c r="AW91" s="162"/>
      <c r="AX91" s="162"/>
      <c r="AY91" s="162"/>
    </row>
    <row r="92" spans="2:51" x14ac:dyDescent="0.35">
      <c r="AS92" s="171"/>
      <c r="AT92" s="162"/>
      <c r="AU92" s="162"/>
      <c r="AV92" s="162"/>
      <c r="AW92" s="162"/>
      <c r="AX92" s="162"/>
      <c r="AY92" s="162"/>
    </row>
    <row r="93" spans="2:51" x14ac:dyDescent="0.35">
      <c r="AS93" s="171"/>
      <c r="AT93" s="162"/>
      <c r="AU93" s="162"/>
      <c r="AV93" s="162"/>
      <c r="AW93" s="162"/>
      <c r="AX93" s="162"/>
      <c r="AY93" s="162"/>
    </row>
    <row r="94" spans="2:51" x14ac:dyDescent="0.35">
      <c r="AV94" s="162"/>
      <c r="AW94" s="162"/>
      <c r="AX94" s="162"/>
      <c r="AY94" s="162"/>
    </row>
    <row r="95" spans="2:51" x14ac:dyDescent="0.35">
      <c r="AV95" s="162"/>
      <c r="AW95" s="162"/>
      <c r="AX95" s="162"/>
      <c r="AY95" s="162"/>
    </row>
    <row r="96" spans="2:51" x14ac:dyDescent="0.35">
      <c r="AV96" s="162"/>
      <c r="AW96" s="162"/>
      <c r="AX96" s="162"/>
      <c r="AY96" s="162"/>
    </row>
    <row r="97" spans="45:51" x14ac:dyDescent="0.35">
      <c r="AV97" s="162"/>
      <c r="AW97" s="162"/>
      <c r="AX97" s="162"/>
      <c r="AY97" s="162"/>
    </row>
    <row r="98" spans="45:51" x14ac:dyDescent="0.35">
      <c r="AV98" s="162"/>
      <c r="AW98" s="162"/>
      <c r="AX98" s="162"/>
      <c r="AY98" s="162"/>
    </row>
    <row r="99" spans="45:51" x14ac:dyDescent="0.35">
      <c r="AV99" s="162"/>
      <c r="AW99" s="162"/>
      <c r="AX99" s="162"/>
      <c r="AY99" s="162"/>
    </row>
    <row r="100" spans="45:51" x14ac:dyDescent="0.35">
      <c r="AV100" s="162"/>
      <c r="AW100" s="162"/>
      <c r="AX100" s="162"/>
      <c r="AY100" s="162"/>
    </row>
    <row r="101" spans="45:51" x14ac:dyDescent="0.35">
      <c r="AV101" s="162"/>
      <c r="AW101" s="162"/>
      <c r="AX101" s="162"/>
      <c r="AY101" s="162"/>
    </row>
    <row r="102" spans="45:51" x14ac:dyDescent="0.35">
      <c r="AV102" s="162"/>
      <c r="AW102" s="162"/>
      <c r="AX102" s="162"/>
      <c r="AY102" s="162"/>
    </row>
    <row r="103" spans="45:51" x14ac:dyDescent="0.35">
      <c r="AV103" s="162"/>
      <c r="AW103" s="162"/>
      <c r="AX103" s="162"/>
      <c r="AY103" s="162"/>
    </row>
    <row r="104" spans="45:51" x14ac:dyDescent="0.35">
      <c r="AY104" s="162"/>
    </row>
    <row r="105" spans="45:51" x14ac:dyDescent="0.35">
      <c r="AY105" s="162"/>
    </row>
    <row r="106" spans="45:51" x14ac:dyDescent="0.35">
      <c r="AY106" s="162"/>
    </row>
    <row r="107" spans="45:51" x14ac:dyDescent="0.35">
      <c r="AS107" s="163"/>
      <c r="AT107" s="162"/>
      <c r="AU107" s="162"/>
      <c r="AV107" s="162"/>
      <c r="AW107" s="162"/>
      <c r="AX107" s="162"/>
      <c r="AY107" s="162"/>
    </row>
    <row r="108" spans="45:51" x14ac:dyDescent="0.35">
      <c r="AY108" s="162"/>
    </row>
    <row r="122" spans="45:51" x14ac:dyDescent="0.35">
      <c r="AS122" s="162"/>
      <c r="AT122" s="162"/>
      <c r="AU122" s="162"/>
      <c r="AV122" s="162"/>
      <c r="AW122" s="162"/>
      <c r="AX122" s="162"/>
      <c r="AY122" s="162"/>
    </row>
  </sheetData>
  <protectedRanges>
    <protectedRange sqref="B83:B87 N79:R81 C83:C86 J79:J80 J82:R83 S81:S82 S78:T80 D83:D84 D86:D87 F89:F90 F86:F87 E88:E89 E85:E86 G85:H86 G88:H89 I87:I88 I84:I85" name="Range2_6_1_1"/>
    <protectedRange sqref="K79:M80 J81:M81 E87 F88 G87:H87 I86" name="Range2_2_2_1_1"/>
    <protectedRange sqref="D85" name="Range2_1_1_1_1_2_1_1"/>
    <protectedRange sqref="N66:R66 N69:R78 B73:B82 B60:B70 S68:T77 S57:T65 T40 T52:T56 T42" name="Range2_12_5_1_1"/>
    <protectedRange sqref="N10 L10 L6 D6 D8 AD8 AF8 O8:U8 AJ8:AR8 AF10 AR11:AR34 L24:N31 E23:E34 G23:G34 N12:N23 N11:U11 N32:U34 V11:V34 O12:U31 W33:AG34 E11:G22 W11:AG16 W17:W25 X17:AG32" name="Range1_16_3_1_1"/>
    <protectedRange sqref="I71 I74:I83 J69:M78 J66:M66 E80:E84 G80:H84 F81:F85" name="Range2_2_12_2_1_1"/>
    <protectedRange sqref="C80" name="Range2_2_1_10_3_1_1"/>
    <protectedRange sqref="L16:M23" name="Range1_1_1_1_10_1_1_1"/>
    <protectedRange sqref="L32:M34" name="Range1_1_10_1_1_1"/>
    <protectedRange sqref="D78:D82" name="Range2_1_1_1_1_11_2_1_1"/>
    <protectedRange sqref="K11:L15 K16:K34 I11:I15 I16:J24 I25:I34 J25" name="Range1_1_2_1_10_2_1_1"/>
    <protectedRange sqref="M11:M15" name="Range1_2_1_2_1_10_1_1_1"/>
    <protectedRange sqref="G72:H72 G75:H79 E72 E75:E79 F76:F80 F73" name="Range2_2_2_9_2_1_1"/>
    <protectedRange sqref="D70 D73:D77" name="Range2_1_1_1_1_1_9_2_1_1"/>
    <protectedRange sqref="Q10" name="Range1_17_1_1_1"/>
    <protectedRange sqref="AG10" name="Range1_18_1_1_1"/>
    <protectedRange sqref="C82 C73 C71" name="Range2_4_1_1_1"/>
    <protectedRange sqref="AS16:AS34" name="Range1_1_1_1"/>
    <protectedRange sqref="P3:U5" name="Range1_16_1_1_1_1"/>
    <protectedRange sqref="C81 C74:C79 C69 C72" name="Range2_1_3_1_1"/>
    <protectedRange sqref="H11:H34" name="Range1_1_1_1_1_1_1"/>
    <protectedRange sqref="B71:B72 J67:R68 D71:D72 F74:F75 Z65:Z66 S66:Y67 AA66:AU67 E73:E74 G73:H74 I72:I73" name="Range2_2_1_10_1_1_1_2"/>
    <protectedRange sqref="C70" name="Range2_2_1_10_2_1_1_1"/>
    <protectedRange sqref="N60:R65 G69:H69 D67 F70 E69" name="Range2_12_1_6_1_1"/>
    <protectedRange sqref="D61:D63 I62:I65 I68:I70 J60:M65 G70:H71 G63:H65 E70:E71 F71:F72 F64:F66 E63:E65" name="Range2_2_12_1_7_1_1"/>
    <protectedRange sqref="D68:D69" name="Range2_1_1_1_1_11_1_2_1_1"/>
    <protectedRange sqref="E66 G66:H66 F67" name="Range2_2_2_9_1_1_1_1"/>
    <protectedRange sqref="D64" name="Range2_1_1_1_1_1_9_1_1_1_1"/>
    <protectedRange sqref="C68 C63 C60" name="Range2_1_1_2_1_1"/>
    <protectedRange sqref="C61" name="Range2_1_4_1_1_1"/>
    <protectedRange sqref="C67" name="Range2_1_2_2_1_1"/>
    <protectedRange sqref="C66" name="Range2_3_2_1_1"/>
    <protectedRange sqref="D60 F60:F63 E60:E62 G60:H62 I60:I61" name="Range2_2_12_1_1_1_1_1"/>
    <protectedRange sqref="C62" name="Range2_1_4_2_1_1_1"/>
    <protectedRange sqref="C64:C65" name="Range2_5_1_1_1"/>
    <protectedRange sqref="E67:E68 F68:F69 G67:H68 I66:I67" name="Range2_2_1_1_1_1"/>
    <protectedRange sqref="D65:D66" name="Range2_1_1_1_1_1_1_1_1"/>
    <protectedRange sqref="AS11:AS15" name="Range1_4_1_1_1_1"/>
    <protectedRange sqref="J11:J15 J26:J34" name="Range1_1_2_1_10_1_1_1_1"/>
    <protectedRange sqref="AV81:AV82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6" name="Range2_12_5_1_1_5"/>
    <protectedRange sqref="S53:S55" name="Range2_12_2_1_1_1_2"/>
    <protectedRange sqref="T51" name="Range2_12_5_1_1_6"/>
    <protectedRange sqref="W26:W32" name="Range1_16_3_1_1_1"/>
    <protectedRange sqref="T50" name="Range2_12_5_1_1_2"/>
    <protectedRange sqref="B40" name="Range2_12_5_1_1_1_1"/>
    <protectedRange sqref="E40:H40" name="Range2_2_12_1_7_1_1_1_1"/>
    <protectedRange sqref="C40:D40" name="Range2_3_2_1_3_1_1_2_10_1_1_1_1_1_1"/>
    <protectedRange sqref="T43:T45" name="Range2_12_5_1_1_3"/>
    <protectedRange sqref="S43:S45" name="Range2_12_5_1_1_2_3_1_1"/>
    <protectedRange sqref="Q43:R45" name="Range2_12_1_6_1_1_1_1_2_1_1"/>
    <protectedRange sqref="N43:P45" name="Range2_12_1_2_3_1_1_1_1_2_1_1"/>
    <protectedRange sqref="I43:M45" name="Range2_2_12_1_4_3_1_1_1_1_2_1_1"/>
    <protectedRange sqref="E43:H45" name="Range2_2_12_1_3_1_2_1_1_1_1_2_1_1"/>
    <protectedRange sqref="D43:D45" name="Range2_2_12_1_3_1_2_1_1_1_2_1_2_3"/>
    <protectedRange sqref="T46:T47" name="Range2_12_5_1_1_2_1_1"/>
    <protectedRange sqref="S46:S47" name="Range2_12_4_1_1_1_4_2_1"/>
    <protectedRange sqref="Q46:R47" name="Range2_12_1_6_1_1_1_2_3_2_1_1"/>
    <protectedRange sqref="N46:P47" name="Range2_12_1_2_3_1_1_1_2_3_2_1_1"/>
    <protectedRange sqref="J46:M46 K47:M47" name="Range2_2_12_1_4_3_1_1_1_3_3_2_1_1"/>
    <protectedRange sqref="I46" name="Range2_2_12_1_4_3_1_1_1_2_1_2_2_1"/>
    <protectedRange sqref="G46:H46 D46:E46" name="Range2_2_12_1_3_1_2_1_1_1_2_1_3_2_1"/>
    <protectedRange sqref="F46" name="Range2_2_12_1_3_1_2_1_1_1_1_1_2_2_1"/>
    <protectedRange sqref="J47" name="Range2_2_12_1_4_3_1_1_1_3_2_1"/>
    <protectedRange sqref="D47:E47" name="Range2_2_12_1_3_1_2_1_1_1_2_1_2_2_1"/>
    <protectedRange sqref="I47" name="Range2_2_12_1_4_2_1_1_1_4_1_2_1_1_1"/>
    <protectedRange sqref="F47:H47" name="Range2_2_12_1_3_1_1_1_1_1_4_1_2_1_2_1"/>
    <protectedRange sqref="T48:T49" name="Range2_12_5_1_1_6_1_1"/>
    <protectedRange sqref="S48:S49" name="Range2_12_5_1_1_5_3_1_1"/>
    <protectedRange sqref="Q48:R49" name="Range2_12_1_6_1_1_1_2_3_2_1_1_2_1"/>
    <protectedRange sqref="N48:P49" name="Range2_12_1_2_3_1_1_1_2_3_2_1_1_2_1"/>
    <protectedRange sqref="J48:M49" name="Range2_2_12_1_4_3_1_1_1_3_3_2_1_1_2_1"/>
    <protectedRange sqref="I48:I49" name="Range2_2_12_1_4_3_1_1_1_2_1_2_2_1_2_1"/>
    <protectedRange sqref="G48:H48 D48:E48" name="Range2_2_12_1_3_1_2_1_1_1_2_1_3_2_1_2_1"/>
    <protectedRange sqref="F48" name="Range2_2_12_1_3_1_2_1_1_1_1_1_2_2_1_2_1"/>
    <protectedRange sqref="B43:B45" name="Range2_12_5_1_1_1_2_2_1_1_1_1"/>
    <protectedRange sqref="B46" name="Range2_12_5_1_1_1_3_1_1_1_1_1"/>
    <protectedRange sqref="R52 S51" name="Range2_12_2_1_1_1_2_1_1"/>
    <protectedRange sqref="S50" name="Range2_12_5_1_1_5_3_1_2"/>
    <protectedRange sqref="Q50:R50" name="Range2_12_1_6_1_1_1_2_3_2_1_1_2_2"/>
    <protectedRange sqref="N50:P50" name="Range2_12_1_2_3_1_1_1_2_3_2_1_1_2_2"/>
    <protectedRange sqref="J50:M50" name="Range2_2_12_1_4_3_1_1_1_3_3_2_1_1_2_2"/>
    <protectedRange sqref="D49:E50 G49:H50" name="Range2_2_12_1_3_1_2_1_1_1_2_1_3_2_1_2_2"/>
    <protectedRange sqref="F49:F50" name="Range2_2_12_1_3_1_2_1_1_1_1_1_2_2_1_2_2"/>
    <protectedRange sqref="Q52" name="Range2_12_1_4_1_1_1_1_1_1_1_1_1_2_1"/>
    <protectedRange sqref="N52:P52" name="Range2_12_1_2_1_1_1_1_1_1_1_1_1_1_2_1"/>
    <protectedRange sqref="J52:M52" name="Range2_2_12_1_4_1_1_1_1_1_1_1_1_1_1_2_1"/>
    <protectedRange sqref="Q51:R51" name="Range2_12_1_6_1_1_1_2_3_1_1_3_1_2_1"/>
    <protectedRange sqref="N51:P51" name="Range2_12_1_2_3_1_1_1_2_3_1_1_3_1_2_1"/>
    <protectedRange sqref="I52 J51:M51" name="Range2_2_12_1_4_3_1_1_1_3_3_1_1_3_1_2_1"/>
    <protectedRange sqref="B50" name="Range2_12_5_1_1_2_2_1_3_1_1_1_1_2_1"/>
    <protectedRange sqref="I51" name="Range2_2_12_1_7_1_1_5_2_1_1_1_1_1_1_2_1"/>
    <protectedRange sqref="D52:E52 G52:H52" name="Range2_2_12_1_3_3_1_1_1_2_1_1_1_1_1_1_2_1"/>
    <protectedRange sqref="I50" name="Range2_2_12_1_4_3_1_1_1_2_1_2_1_1_3_1_2_1"/>
    <protectedRange sqref="G51:H51 F51:F52" name="Range2_2_12_1_3_1_2_1_1_1_2_1_3_1_1_3_1_2_1"/>
    <protectedRange sqref="D51:E51" name="Range2_2_12_1_3_1_1_1_1_1_4_1_2_1_3_1_1_1_1_2_1"/>
    <protectedRange sqref="B51" name="Range2_12_5_1_1_2_1_4_1_1_1_2_1_2_2"/>
    <protectedRange sqref="B52" name="Range2_12_5_1_1_2_2_1_3_1_1_1_1_2_1_2_2"/>
    <protectedRange sqref="B49" name="Range2_12_5_1_1_2_1_4_1_1_1_2_1_2_1_1"/>
    <protectedRange sqref="B59" name="Range2_12_5_1_1_7"/>
    <protectedRange sqref="I59" name="Range2_2_12_1_7_1_1_5_1"/>
    <protectedRange sqref="N59:R59" name="Range2_12_1_1_1_1_1_2_1"/>
    <protectedRange sqref="J59:M59" name="Range2_2_12_1_1_1_1_1_2_1"/>
    <protectedRange sqref="G59:H59" name="Range2_2_12_1_3_3_1_1_1_1_1_1_1_1_1_1_2"/>
    <protectedRange sqref="C59" name="Range2_1_1_1_2_1_1_1_1_1_1_1_1_2"/>
    <protectedRange sqref="D59:E59" name="Range2_2_12_1_2_1_1_1_1_1_1_1_1_1_1_2"/>
    <protectedRange sqref="F59" name="Range2_2_12_1_3_1_2_1_1_1_2_1_1_1_1_1_1_1_2"/>
    <protectedRange sqref="N57:R58" name="Range2_12_1_1_1_1_1_1_1_1_1_1_1_1"/>
    <protectedRange sqref="J57:M58" name="Range2_2_12_1_1_1_1_1_1_1_1_1_1_1_1"/>
    <protectedRange sqref="N56:R56" name="Range2_12_1_6_1_1_4_1_1_1_1_1_1_1"/>
    <protectedRange sqref="J56:M56" name="Range2_2_12_1_7_1_1_6_1_1_1_1_1_1_1"/>
    <protectedRange sqref="I57:I58" name="Range2_2_12_1_7_1_1_5_1_1_1_1_1_1_1_1_1"/>
    <protectedRange sqref="G57:H58" name="Range2_2_12_1_3_3_1_1_1_1_1_1_1_1_1_1_1_1"/>
    <protectedRange sqref="I56" name="Range2_2_12_1_4_3_1_1_1_5_1_1_1_1_1_1_1_1"/>
    <protectedRange sqref="G56:H56" name="Range2_2_12_1_3_1_2_1_1_1_2_1_1_1_1_1_1_2_1"/>
    <protectedRange sqref="Q55:R55" name="Range2_12_1_4_1_1_1_1_1_1_1_1_1_1_1"/>
    <protectedRange sqref="N55:P55" name="Range2_12_1_2_1_1_1_1_1_1_1_1_1_1_1_1"/>
    <protectedRange sqref="J55:M55" name="Range2_2_12_1_4_1_1_1_1_1_1_1_1_1_1_1_1"/>
    <protectedRange sqref="Q53:R54" name="Range2_12_1_6_1_1_1_2_3_1_1_3_1_1_1"/>
    <protectedRange sqref="N53:P54" name="Range2_12_1_2_3_1_1_1_2_3_1_1_3_1_1_1"/>
    <protectedRange sqref="I55 J53:M54" name="Range2_2_12_1_4_3_1_1_1_3_3_1_1_3_1_1_1"/>
    <protectedRange sqref="D55:E55 G55:H55" name="Range2_2_12_1_3_1_2_1_1_1_3_1_1_1_1_1_1_1"/>
    <protectedRange sqref="B54" name="Range2_12_5_1_1_2_2_1_3_1_1_1_1_1_1"/>
    <protectedRange sqref="I54" name="Range2_2_12_1_7_1_1_5_2_1_1_1_1_1_1_1_1"/>
    <protectedRange sqref="D54:E54 G54:H54 F55" name="Range2_2_12_1_3_3_1_1_1_2_1_1_1_1_1_1_1_1"/>
    <protectedRange sqref="I53" name="Range2_2_12_1_4_3_1_1_1_2_1_2_1_1_3_1_1_1"/>
    <protectedRange sqref="G53:H53 F53:F54" name="Range2_2_12_1_3_1_2_1_1_1_2_1_3_1_1_3_1_1_1"/>
    <protectedRange sqref="D53:E53" name="Range2_2_12_1_3_1_1_1_1_1_4_1_2_1_3_1_1_1_1_1_1"/>
    <protectedRange sqref="C57:C58" name="Range2_1_1_1_2_1_1_1_1_1_1_1_1_1_1"/>
    <protectedRange sqref="D57:D58 E58" name="Range2_2_12_1_2_1_1_1_1_1_1_1_1_1_1_1_1"/>
    <protectedRange sqref="F58 E57" name="Range2_2_12_1_3_1_2_1_1_1_2_1_1_1_1_1_1_1_1_1"/>
    <protectedRange sqref="F57" name="Range2_2_12_1_3_1_2_1_1_1_3_1_1_1_1_1_1_1_1_1"/>
    <protectedRange sqref="B58" name="Range2_12_5_1_1_2_2_1_3_1_1_1_1_1_1_1_1_1"/>
    <protectedRange sqref="D56:E56" name="Range2_2_12_1_3_1_2_1_1_1_2_1_1_1_1_3_1_1_1"/>
    <protectedRange sqref="B55" name="Range2_12_5_1_1_2_1_4_1_1_1_2_1_1_1"/>
    <protectedRange sqref="F56" name="Range2_2_12_1_3_1_2_1_1_1_3_1_1_1_1_1_3_1_1_1"/>
    <protectedRange sqref="B56:B57" name="Range2_12_5_1_1_2_2_1_3_1_1_1_1_2_1_1_1"/>
    <protectedRange sqref="B53" name="Range2_12_5_1_1_2_2_1_3_1_1_1_1_2_1_2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B47:V47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80" priority="9" operator="containsText" text="N/A">
      <formula>NOT(ISERROR(SEARCH("N/A",X11)))</formula>
    </cfRule>
    <cfRule type="cellIs" dxfId="79" priority="27" operator="equal">
      <formula>0</formula>
    </cfRule>
  </conditionalFormatting>
  <conditionalFormatting sqref="X11:AE34">
    <cfRule type="cellIs" dxfId="78" priority="26" operator="greaterThanOrEqual">
      <formula>1185</formula>
    </cfRule>
  </conditionalFormatting>
  <conditionalFormatting sqref="X11:AE34">
    <cfRule type="cellIs" dxfId="77" priority="25" operator="between">
      <formula>0.1</formula>
      <formula>1184</formula>
    </cfRule>
  </conditionalFormatting>
  <conditionalFormatting sqref="X8">
    <cfRule type="cellIs" dxfId="76" priority="24" operator="equal">
      <formula>0</formula>
    </cfRule>
  </conditionalFormatting>
  <conditionalFormatting sqref="X8">
    <cfRule type="cellIs" dxfId="75" priority="23" operator="greaterThan">
      <formula>1179</formula>
    </cfRule>
  </conditionalFormatting>
  <conditionalFormatting sqref="X8">
    <cfRule type="cellIs" dxfId="74" priority="22" operator="greaterThan">
      <formula>99</formula>
    </cfRule>
  </conditionalFormatting>
  <conditionalFormatting sqref="X8">
    <cfRule type="cellIs" dxfId="73" priority="21" operator="greaterThan">
      <formula>0.99</formula>
    </cfRule>
  </conditionalFormatting>
  <conditionalFormatting sqref="AB8">
    <cfRule type="cellIs" dxfId="72" priority="20" operator="equal">
      <formula>0</formula>
    </cfRule>
  </conditionalFormatting>
  <conditionalFormatting sqref="AB8">
    <cfRule type="cellIs" dxfId="71" priority="19" operator="greaterThan">
      <formula>1179</formula>
    </cfRule>
  </conditionalFormatting>
  <conditionalFormatting sqref="AB8">
    <cfRule type="cellIs" dxfId="70" priority="18" operator="greaterThan">
      <formula>99</formula>
    </cfRule>
  </conditionalFormatting>
  <conditionalFormatting sqref="AB8">
    <cfRule type="cellIs" dxfId="69" priority="17" operator="greaterThan">
      <formula>0.99</formula>
    </cfRule>
  </conditionalFormatting>
  <conditionalFormatting sqref="AQ11:AQ34 AJ11:AO23 AJ24:AJ34 AK24:AK32 AL24:AO34">
    <cfRule type="cellIs" dxfId="68" priority="16" operator="equal">
      <formula>0</formula>
    </cfRule>
  </conditionalFormatting>
  <conditionalFormatting sqref="AQ11:AQ34 AJ11:AO23 AJ24:AJ34 AK24:AK32 AL24:AO34">
    <cfRule type="cellIs" dxfId="67" priority="15" operator="greaterThan">
      <formula>1179</formula>
    </cfRule>
  </conditionalFormatting>
  <conditionalFormatting sqref="AQ11:AQ34 AJ11:AO23 AJ24:AJ34 AK24:AK32 AL24:AO34">
    <cfRule type="cellIs" dxfId="66" priority="14" operator="greaterThan">
      <formula>99</formula>
    </cfRule>
  </conditionalFormatting>
  <conditionalFormatting sqref="AQ11:AQ34 AJ11:AO23 AJ24:AJ34 AK24:AK32 AL24:AO34">
    <cfRule type="cellIs" dxfId="65" priority="13" operator="greaterThan">
      <formula>0.99</formula>
    </cfRule>
  </conditionalFormatting>
  <conditionalFormatting sqref="AI11:AI34">
    <cfRule type="cellIs" dxfId="64" priority="12" operator="greaterThan">
      <formula>$AI$8</formula>
    </cfRule>
  </conditionalFormatting>
  <conditionalFormatting sqref="AH11:AH34">
    <cfRule type="cellIs" dxfId="63" priority="10" operator="greaterThan">
      <formula>$AH$8</formula>
    </cfRule>
    <cfRule type="cellIs" dxfId="62" priority="11" operator="greaterThan">
      <formula>$AH$8</formula>
    </cfRule>
  </conditionalFormatting>
  <conditionalFormatting sqref="AP11:AP34">
    <cfRule type="cellIs" dxfId="61" priority="8" operator="equal">
      <formula>0</formula>
    </cfRule>
  </conditionalFormatting>
  <conditionalFormatting sqref="AP11:AP34">
    <cfRule type="cellIs" dxfId="60" priority="7" operator="greaterThan">
      <formula>1179</formula>
    </cfRule>
  </conditionalFormatting>
  <conditionalFormatting sqref="AP11:AP34">
    <cfRule type="cellIs" dxfId="59" priority="6" operator="greaterThan">
      <formula>99</formula>
    </cfRule>
  </conditionalFormatting>
  <conditionalFormatting sqref="AP11:AP34">
    <cfRule type="cellIs" dxfId="58" priority="5" operator="greaterThan">
      <formula>0.99</formula>
    </cfRule>
  </conditionalFormatting>
  <conditionalFormatting sqref="AK33:AK34">
    <cfRule type="cellIs" dxfId="57" priority="4" operator="equal">
      <formula>0</formula>
    </cfRule>
  </conditionalFormatting>
  <conditionalFormatting sqref="AK33:AK34">
    <cfRule type="cellIs" dxfId="56" priority="3" operator="greaterThan">
      <formula>1179</formula>
    </cfRule>
  </conditionalFormatting>
  <conditionalFormatting sqref="AK33:AK34">
    <cfRule type="cellIs" dxfId="55" priority="2" operator="greaterThan">
      <formula>99</formula>
    </cfRule>
  </conditionalFormatting>
  <conditionalFormatting sqref="AK33:AK34">
    <cfRule type="cellIs" dxfId="54" priority="1" operator="greaterThan">
      <formula>0.99</formula>
    </cfRule>
  </conditionalFormatting>
  <dataValidations count="4">
    <dataValidation type="list" allowBlank="1" showInputMessage="1" showErrorMessage="1" sqref="P3:P5" xr:uid="{00000000-0002-0000-1C00-000000000000}">
      <formula1>$AY$10:$AY$39</formula1>
    </dataValidation>
    <dataValidation type="list" allowBlank="1" showInputMessage="1" showErrorMessage="1" sqref="AP8:AQ8 N10 L10 D8 O8:T8" xr:uid="{00000000-0002-0000-1C00-000001000000}">
      <formula1>#REF!</formula1>
    </dataValidation>
    <dataValidation type="list" allowBlank="1" showInputMessage="1" showErrorMessage="1" sqref="H11:H34" xr:uid="{00000000-0002-0000-1C00-000002000000}">
      <formula1>$AV$10:$AV$19</formula1>
    </dataValidation>
    <dataValidation type="list" allowBlank="1" showInputMessage="1" showErrorMessage="1" sqref="AV31:AW31" xr:uid="{00000000-0002-0000-1C00-000003000000}">
      <formula1>$AV$24:$AV$28</formula1>
    </dataValidation>
  </dataValidations>
  <hyperlinks>
    <hyperlink ref="H9:H10" location="'1'!AH8" display="Plant Status" xr:uid="{00000000-0004-0000-1C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2:AY137"/>
  <sheetViews>
    <sheetView showGridLines="0" topLeftCell="AF7" workbookViewId="0">
      <selection activeCell="I57" sqref="B49:I57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0.5429687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140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155" t="s">
        <v>11</v>
      </c>
      <c r="I7" s="156" t="s">
        <v>12</v>
      </c>
      <c r="J7" s="156" t="s">
        <v>13</v>
      </c>
      <c r="K7" s="156" t="s">
        <v>14</v>
      </c>
      <c r="L7" s="15"/>
      <c r="M7" s="15"/>
      <c r="N7" s="15"/>
      <c r="O7" s="155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156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156" t="s">
        <v>23</v>
      </c>
      <c r="AG7" s="156" t="s">
        <v>24</v>
      </c>
      <c r="AH7" s="156" t="s">
        <v>25</v>
      </c>
      <c r="AI7" s="156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156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41854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25176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156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157" t="s">
        <v>52</v>
      </c>
      <c r="V9" s="157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159" t="s">
        <v>56</v>
      </c>
      <c r="AG9" s="159" t="s">
        <v>57</v>
      </c>
      <c r="AH9" s="341" t="s">
        <v>58</v>
      </c>
      <c r="AI9" s="357" t="s">
        <v>59</v>
      </c>
      <c r="AJ9" s="157" t="s">
        <v>60</v>
      </c>
      <c r="AK9" s="157" t="s">
        <v>61</v>
      </c>
      <c r="AL9" s="157" t="s">
        <v>62</v>
      </c>
      <c r="AM9" s="157" t="s">
        <v>63</v>
      </c>
      <c r="AN9" s="157" t="s">
        <v>64</v>
      </c>
      <c r="AO9" s="157" t="s">
        <v>65</v>
      </c>
      <c r="AP9" s="157" t="s">
        <v>66</v>
      </c>
      <c r="AQ9" s="359" t="s">
        <v>67</v>
      </c>
      <c r="AR9" s="157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157" t="s">
        <v>73</v>
      </c>
      <c r="C10" s="157" t="s">
        <v>74</v>
      </c>
      <c r="D10" s="157" t="s">
        <v>75</v>
      </c>
      <c r="E10" s="157" t="s">
        <v>76</v>
      </c>
      <c r="F10" s="157" t="s">
        <v>75</v>
      </c>
      <c r="G10" s="157" t="s">
        <v>76</v>
      </c>
      <c r="H10" s="368"/>
      <c r="I10" s="157" t="s">
        <v>76</v>
      </c>
      <c r="J10" s="157" t="s">
        <v>76</v>
      </c>
      <c r="K10" s="157" t="s">
        <v>76</v>
      </c>
      <c r="L10" s="31" t="s">
        <v>30</v>
      </c>
      <c r="M10" s="369"/>
      <c r="N10" s="31" t="s">
        <v>30</v>
      </c>
      <c r="O10" s="360"/>
      <c r="P10" s="360"/>
      <c r="Q10" s="3">
        <v>1422325</v>
      </c>
      <c r="R10" s="350"/>
      <c r="S10" s="351"/>
      <c r="T10" s="352"/>
      <c r="U10" s="157" t="s">
        <v>76</v>
      </c>
      <c r="V10" s="157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29796154</v>
      </c>
      <c r="AH10" s="341"/>
      <c r="AI10" s="358"/>
      <c r="AJ10" s="157" t="s">
        <v>85</v>
      </c>
      <c r="AK10" s="157" t="s">
        <v>85</v>
      </c>
      <c r="AL10" s="157" t="s">
        <v>85</v>
      </c>
      <c r="AM10" s="157" t="s">
        <v>85</v>
      </c>
      <c r="AN10" s="157" t="s">
        <v>85</v>
      </c>
      <c r="AO10" s="157" t="s">
        <v>85</v>
      </c>
      <c r="AP10" s="2">
        <v>6529276</v>
      </c>
      <c r="AQ10" s="360"/>
      <c r="AR10" s="158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16</v>
      </c>
      <c r="E11" s="46">
        <f>D11/1.42</f>
        <v>11.267605633802818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124</v>
      </c>
      <c r="P11" s="52">
        <v>99</v>
      </c>
      <c r="Q11" s="53">
        <v>1426504</v>
      </c>
      <c r="R11" s="53">
        <f t="shared" ref="R11:R34" si="0">Q11-Q10</f>
        <v>4179</v>
      </c>
      <c r="S11" s="54">
        <f>R11*24/1000</f>
        <v>100.29600000000001</v>
      </c>
      <c r="T11" s="54">
        <f>R11/1000</f>
        <v>4.1790000000000003</v>
      </c>
      <c r="U11" s="55">
        <v>5.4</v>
      </c>
      <c r="V11" s="55">
        <f>U11</f>
        <v>5.4</v>
      </c>
      <c r="W11" s="174" t="s">
        <v>136</v>
      </c>
      <c r="X11" s="166">
        <v>0</v>
      </c>
      <c r="Y11" s="166">
        <v>0</v>
      </c>
      <c r="Z11" s="166">
        <v>1061</v>
      </c>
      <c r="AA11" s="166">
        <v>0</v>
      </c>
      <c r="AB11" s="166">
        <v>1110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29796868</v>
      </c>
      <c r="AH11" s="60">
        <f>IF(ISBLANK(AG11),"-",AG11-AG10)</f>
        <v>714</v>
      </c>
      <c r="AI11" s="61">
        <f>AH11/T11</f>
        <v>170.8542713567839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6530007</v>
      </c>
      <c r="AQ11" s="166">
        <f t="shared" ref="AQ11:AQ34" si="1">AP11-AP10</f>
        <v>731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17</v>
      </c>
      <c r="E12" s="46">
        <f t="shared" ref="E12:E34" si="2">D12/1.42</f>
        <v>11.971830985915494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125</v>
      </c>
      <c r="P12" s="52">
        <v>92</v>
      </c>
      <c r="Q12" s="53">
        <v>1430552</v>
      </c>
      <c r="R12" s="53">
        <f t="shared" si="0"/>
        <v>4048</v>
      </c>
      <c r="S12" s="54">
        <f t="shared" ref="S12:S34" si="5">R12*24/1000</f>
        <v>97.152000000000001</v>
      </c>
      <c r="T12" s="54">
        <f t="shared" ref="T12:T34" si="6">R12/1000</f>
        <v>4.048</v>
      </c>
      <c r="U12" s="55">
        <v>6.5</v>
      </c>
      <c r="V12" s="55">
        <f t="shared" ref="V12:V34" si="7">U12</f>
        <v>6.5</v>
      </c>
      <c r="W12" s="174" t="s">
        <v>136</v>
      </c>
      <c r="X12" s="166">
        <v>0</v>
      </c>
      <c r="Y12" s="166">
        <v>0</v>
      </c>
      <c r="Z12" s="166">
        <v>1021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29797510</v>
      </c>
      <c r="AH12" s="60">
        <f t="shared" ref="AH12:AH34" si="8">IF(ISBLANK(AG12),"-",AG12-AG11)</f>
        <v>642</v>
      </c>
      <c r="AI12" s="61">
        <f t="shared" ref="AI12:AI34" si="9">AH12/T12</f>
        <v>158.59683794466403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6531056</v>
      </c>
      <c r="AQ12" s="166">
        <f t="shared" si="1"/>
        <v>1049</v>
      </c>
      <c r="AR12" s="65">
        <v>1.01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20</v>
      </c>
      <c r="E13" s="46">
        <f t="shared" si="2"/>
        <v>14.084507042253522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129</v>
      </c>
      <c r="P13" s="52">
        <v>92</v>
      </c>
      <c r="Q13" s="53">
        <v>1434462</v>
      </c>
      <c r="R13" s="53">
        <f t="shared" si="0"/>
        <v>3910</v>
      </c>
      <c r="S13" s="54">
        <f t="shared" si="5"/>
        <v>93.84</v>
      </c>
      <c r="T13" s="54">
        <f t="shared" si="6"/>
        <v>3.91</v>
      </c>
      <c r="U13" s="55">
        <v>7.8</v>
      </c>
      <c r="V13" s="55">
        <f t="shared" si="7"/>
        <v>7.8</v>
      </c>
      <c r="W13" s="174" t="s">
        <v>136</v>
      </c>
      <c r="X13" s="166">
        <v>0</v>
      </c>
      <c r="Y13" s="166">
        <v>0</v>
      </c>
      <c r="Z13" s="166">
        <v>991</v>
      </c>
      <c r="AA13" s="166">
        <v>0</v>
      </c>
      <c r="AB13" s="166">
        <v>1109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29798156</v>
      </c>
      <c r="AH13" s="60">
        <f t="shared" si="8"/>
        <v>646</v>
      </c>
      <c r="AI13" s="61">
        <f t="shared" si="9"/>
        <v>165.21739130434781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6532197</v>
      </c>
      <c r="AQ13" s="166">
        <f t="shared" si="1"/>
        <v>1141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20</v>
      </c>
      <c r="E14" s="46">
        <f t="shared" si="2"/>
        <v>14.084507042253522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129</v>
      </c>
      <c r="P14" s="52">
        <v>98</v>
      </c>
      <c r="Q14" s="52">
        <v>1438613</v>
      </c>
      <c r="R14" s="53">
        <f t="shared" si="0"/>
        <v>4151</v>
      </c>
      <c r="S14" s="54">
        <f t="shared" si="5"/>
        <v>99.623999999999995</v>
      </c>
      <c r="T14" s="54">
        <f t="shared" si="6"/>
        <v>4.1509999999999998</v>
      </c>
      <c r="U14" s="55">
        <v>9.1</v>
      </c>
      <c r="V14" s="55">
        <f t="shared" si="7"/>
        <v>9.1</v>
      </c>
      <c r="W14" s="174" t="s">
        <v>136</v>
      </c>
      <c r="X14" s="166">
        <v>0</v>
      </c>
      <c r="Y14" s="166">
        <v>0</v>
      </c>
      <c r="Z14" s="166">
        <v>986</v>
      </c>
      <c r="AA14" s="166">
        <v>0</v>
      </c>
      <c r="AB14" s="166">
        <v>1109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29798822</v>
      </c>
      <c r="AH14" s="60">
        <f t="shared" si="8"/>
        <v>666</v>
      </c>
      <c r="AI14" s="61">
        <f t="shared" si="9"/>
        <v>160.44326668272706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6533583</v>
      </c>
      <c r="AQ14" s="166">
        <f t="shared" si="1"/>
        <v>1386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32</v>
      </c>
      <c r="E15" s="46">
        <f t="shared" si="2"/>
        <v>22.535211267605636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94</v>
      </c>
      <c r="P15" s="52">
        <v>94</v>
      </c>
      <c r="Q15" s="52">
        <v>1442397</v>
      </c>
      <c r="R15" s="53">
        <f t="shared" si="0"/>
        <v>3784</v>
      </c>
      <c r="S15" s="54">
        <f t="shared" si="5"/>
        <v>90.816000000000003</v>
      </c>
      <c r="T15" s="54">
        <f t="shared" si="6"/>
        <v>3.7839999999999998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821</v>
      </c>
      <c r="AA15" s="166">
        <v>0</v>
      </c>
      <c r="AB15" s="166">
        <v>1088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29799362</v>
      </c>
      <c r="AH15" s="60">
        <f t="shared" si="8"/>
        <v>540</v>
      </c>
      <c r="AI15" s="61">
        <f t="shared" si="9"/>
        <v>142.7061310782241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6533864</v>
      </c>
      <c r="AQ15" s="166">
        <f t="shared" si="1"/>
        <v>281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29</v>
      </c>
      <c r="E16" s="46">
        <f t="shared" si="2"/>
        <v>20.422535211267608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107</v>
      </c>
      <c r="P16" s="52">
        <v>113</v>
      </c>
      <c r="Q16" s="52">
        <v>1446355</v>
      </c>
      <c r="R16" s="53">
        <f t="shared" si="0"/>
        <v>3958</v>
      </c>
      <c r="S16" s="54">
        <f t="shared" si="5"/>
        <v>94.992000000000004</v>
      </c>
      <c r="T16" s="54">
        <f t="shared" si="6"/>
        <v>3.9580000000000002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58">
        <v>982</v>
      </c>
      <c r="AA16" s="166">
        <v>0</v>
      </c>
      <c r="AB16" s="166">
        <v>1060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29799874</v>
      </c>
      <c r="AH16" s="60">
        <f t="shared" si="8"/>
        <v>512</v>
      </c>
      <c r="AI16" s="61">
        <f t="shared" si="9"/>
        <v>129.35826174835776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6533864</v>
      </c>
      <c r="AQ16" s="166">
        <f t="shared" si="1"/>
        <v>0</v>
      </c>
      <c r="AR16" s="65">
        <v>0.92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24</v>
      </c>
      <c r="E17" s="46">
        <f t="shared" si="2"/>
        <v>16.901408450704228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123</v>
      </c>
      <c r="P17" s="52">
        <v>137</v>
      </c>
      <c r="Q17" s="52">
        <v>1451959</v>
      </c>
      <c r="R17" s="53">
        <f t="shared" si="0"/>
        <v>5604</v>
      </c>
      <c r="S17" s="54">
        <f t="shared" si="5"/>
        <v>134.49600000000001</v>
      </c>
      <c r="T17" s="54">
        <f t="shared" si="6"/>
        <v>5.6040000000000001</v>
      </c>
      <c r="U17" s="55">
        <v>9.1999999999999993</v>
      </c>
      <c r="V17" s="55">
        <f>U17</f>
        <v>9.1999999999999993</v>
      </c>
      <c r="W17" s="174" t="s">
        <v>145</v>
      </c>
      <c r="X17" s="166">
        <v>0</v>
      </c>
      <c r="Y17" s="166">
        <v>1020</v>
      </c>
      <c r="Z17" s="166">
        <v>1196</v>
      </c>
      <c r="AA17" s="166">
        <v>0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29800882</v>
      </c>
      <c r="AH17" s="60">
        <f t="shared" si="8"/>
        <v>1008</v>
      </c>
      <c r="AI17" s="61">
        <f t="shared" si="9"/>
        <v>179.87152034261243</v>
      </c>
      <c r="AJ17" s="62">
        <v>0</v>
      </c>
      <c r="AK17" s="62">
        <v>1</v>
      </c>
      <c r="AL17" s="62">
        <v>1</v>
      </c>
      <c r="AM17" s="62">
        <v>0</v>
      </c>
      <c r="AN17" s="62">
        <v>1</v>
      </c>
      <c r="AO17" s="62">
        <v>0</v>
      </c>
      <c r="AP17" s="166">
        <v>6533864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14</v>
      </c>
      <c r="E18" s="46">
        <f t="shared" si="2"/>
        <v>9.8591549295774659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139</v>
      </c>
      <c r="P18" s="52">
        <v>142</v>
      </c>
      <c r="Q18" s="52">
        <v>1457756</v>
      </c>
      <c r="R18" s="53">
        <f t="shared" si="0"/>
        <v>5797</v>
      </c>
      <c r="S18" s="54">
        <f t="shared" si="5"/>
        <v>139.12799999999999</v>
      </c>
      <c r="T18" s="54">
        <f t="shared" si="6"/>
        <v>5.7969999999999997</v>
      </c>
      <c r="U18" s="55">
        <v>8.6</v>
      </c>
      <c r="V18" s="55">
        <f>U18</f>
        <v>8.6</v>
      </c>
      <c r="W18" s="174" t="s">
        <v>146</v>
      </c>
      <c r="X18" s="166">
        <v>0</v>
      </c>
      <c r="Y18" s="166">
        <v>998</v>
      </c>
      <c r="Z18" s="166">
        <v>1155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29802058</v>
      </c>
      <c r="AH18" s="60">
        <f t="shared" si="8"/>
        <v>1176</v>
      </c>
      <c r="AI18" s="61">
        <f t="shared" si="9"/>
        <v>202.86355011212697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6533864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11</v>
      </c>
      <c r="E19" s="46">
        <f t="shared" si="2"/>
        <v>7.746478873239437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139</v>
      </c>
      <c r="P19" s="52">
        <v>154</v>
      </c>
      <c r="Q19" s="52">
        <v>1463842</v>
      </c>
      <c r="R19" s="53">
        <f t="shared" si="0"/>
        <v>6086</v>
      </c>
      <c r="S19" s="54">
        <f t="shared" si="5"/>
        <v>146.06399999999999</v>
      </c>
      <c r="T19" s="54">
        <f t="shared" si="6"/>
        <v>6.0860000000000003</v>
      </c>
      <c r="U19" s="55">
        <v>8.3000000000000007</v>
      </c>
      <c r="V19" s="55">
        <f>U19</f>
        <v>8.3000000000000007</v>
      </c>
      <c r="W19" s="174" t="s">
        <v>146</v>
      </c>
      <c r="X19" s="166">
        <v>0</v>
      </c>
      <c r="Y19" s="166">
        <v>1040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29803432</v>
      </c>
      <c r="AH19" s="60">
        <f t="shared" si="8"/>
        <v>1374</v>
      </c>
      <c r="AI19" s="61">
        <f t="shared" si="9"/>
        <v>225.76404863621426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6533864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10</v>
      </c>
      <c r="E20" s="46">
        <f t="shared" si="2"/>
        <v>7.042253521126761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138</v>
      </c>
      <c r="P20" s="52">
        <v>153</v>
      </c>
      <c r="Q20" s="52">
        <v>1470125</v>
      </c>
      <c r="R20" s="53">
        <f t="shared" si="0"/>
        <v>6283</v>
      </c>
      <c r="S20" s="54">
        <f t="shared" si="5"/>
        <v>150.792</v>
      </c>
      <c r="T20" s="54">
        <f t="shared" si="6"/>
        <v>6.2830000000000004</v>
      </c>
      <c r="U20" s="55">
        <v>7.8</v>
      </c>
      <c r="V20" s="55">
        <f>U20</f>
        <v>7.8</v>
      </c>
      <c r="W20" s="174" t="s">
        <v>146</v>
      </c>
      <c r="X20" s="166">
        <v>0</v>
      </c>
      <c r="Y20" s="166">
        <v>1070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29804792</v>
      </c>
      <c r="AH20" s="60">
        <f t="shared" si="8"/>
        <v>1360</v>
      </c>
      <c r="AI20" s="61">
        <f t="shared" si="9"/>
        <v>216.45710647779723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6533864</v>
      </c>
      <c r="AQ20" s="166">
        <f t="shared" si="1"/>
        <v>0</v>
      </c>
      <c r="AR20" s="65">
        <v>0.95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9</v>
      </c>
      <c r="E21" s="46">
        <f t="shared" si="2"/>
        <v>6.3380281690140849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138</v>
      </c>
      <c r="P21" s="52">
        <v>153</v>
      </c>
      <c r="Q21" s="52">
        <v>1476344</v>
      </c>
      <c r="R21" s="53">
        <f t="shared" si="0"/>
        <v>6219</v>
      </c>
      <c r="S21" s="54">
        <f t="shared" si="5"/>
        <v>149.256</v>
      </c>
      <c r="T21" s="54">
        <f t="shared" si="6"/>
        <v>6.2190000000000003</v>
      </c>
      <c r="U21" s="55">
        <v>7.2</v>
      </c>
      <c r="V21" s="55">
        <f>U21</f>
        <v>7.2</v>
      </c>
      <c r="W21" s="174" t="s">
        <v>146</v>
      </c>
      <c r="X21" s="166">
        <v>0</v>
      </c>
      <c r="Y21" s="166">
        <v>1075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29806168</v>
      </c>
      <c r="AH21" s="60">
        <f t="shared" si="8"/>
        <v>1376</v>
      </c>
      <c r="AI21" s="61">
        <f t="shared" si="9"/>
        <v>221.25743688695931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6533864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9</v>
      </c>
      <c r="E22" s="46">
        <f t="shared" si="2"/>
        <v>6.3380281690140849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131</v>
      </c>
      <c r="P22" s="52">
        <v>146</v>
      </c>
      <c r="Q22" s="52">
        <v>1482541</v>
      </c>
      <c r="R22" s="53">
        <f t="shared" si="0"/>
        <v>6197</v>
      </c>
      <c r="S22" s="54">
        <f t="shared" si="5"/>
        <v>148.72800000000001</v>
      </c>
      <c r="T22" s="54">
        <f t="shared" si="6"/>
        <v>6.1970000000000001</v>
      </c>
      <c r="U22" s="55">
        <v>6.6</v>
      </c>
      <c r="V22" s="55">
        <f t="shared" si="7"/>
        <v>6.6</v>
      </c>
      <c r="W22" s="174" t="s">
        <v>146</v>
      </c>
      <c r="X22" s="166">
        <v>0</v>
      </c>
      <c r="Y22" s="166">
        <v>1120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29807562</v>
      </c>
      <c r="AH22" s="60">
        <f t="shared" si="8"/>
        <v>1394</v>
      </c>
      <c r="AI22" s="61">
        <f t="shared" si="9"/>
        <v>224.9475552686784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6533864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7</v>
      </c>
      <c r="E23" s="46">
        <f t="shared" si="2"/>
        <v>4.9295774647887329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136</v>
      </c>
      <c r="P23" s="52">
        <v>143</v>
      </c>
      <c r="Q23" s="52">
        <v>1488481</v>
      </c>
      <c r="R23" s="53">
        <f t="shared" si="0"/>
        <v>5940</v>
      </c>
      <c r="S23" s="54">
        <f t="shared" si="5"/>
        <v>142.56</v>
      </c>
      <c r="T23" s="54">
        <f t="shared" si="6"/>
        <v>5.94</v>
      </c>
      <c r="U23" s="55">
        <v>6.2</v>
      </c>
      <c r="V23" s="55">
        <f t="shared" si="7"/>
        <v>6.2</v>
      </c>
      <c r="W23" s="174" t="s">
        <v>146</v>
      </c>
      <c r="X23" s="166">
        <v>0</v>
      </c>
      <c r="Y23" s="166">
        <v>1040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29808906</v>
      </c>
      <c r="AH23" s="60">
        <f t="shared" si="8"/>
        <v>1344</v>
      </c>
      <c r="AI23" s="61">
        <f t="shared" si="9"/>
        <v>226.26262626262624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6533864</v>
      </c>
      <c r="AQ23" s="166">
        <f t="shared" si="1"/>
        <v>0</v>
      </c>
      <c r="AR23" s="63"/>
      <c r="AS23" s="64" t="s">
        <v>102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6</v>
      </c>
      <c r="E24" s="46">
        <f t="shared" si="2"/>
        <v>4.2253521126760569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133</v>
      </c>
      <c r="P24" s="52">
        <v>143</v>
      </c>
      <c r="Q24" s="52">
        <v>1494276</v>
      </c>
      <c r="R24" s="53">
        <f t="shared" si="0"/>
        <v>5795</v>
      </c>
      <c r="S24" s="54">
        <f t="shared" si="5"/>
        <v>139.08000000000001</v>
      </c>
      <c r="T24" s="54">
        <f t="shared" si="6"/>
        <v>5.7949999999999999</v>
      </c>
      <c r="U24" s="55">
        <v>5.6</v>
      </c>
      <c r="V24" s="55">
        <f t="shared" si="7"/>
        <v>5.6</v>
      </c>
      <c r="W24" s="174" t="s">
        <v>146</v>
      </c>
      <c r="X24" s="166">
        <v>0</v>
      </c>
      <c r="Y24" s="166">
        <v>1040</v>
      </c>
      <c r="Z24" s="166">
        <v>1196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29810248</v>
      </c>
      <c r="AH24" s="60">
        <f t="shared" si="8"/>
        <v>1342</v>
      </c>
      <c r="AI24" s="61">
        <f t="shared" si="9"/>
        <v>231.57894736842107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6533864</v>
      </c>
      <c r="AQ24" s="166">
        <f t="shared" si="1"/>
        <v>0</v>
      </c>
      <c r="AR24" s="65">
        <v>0.9</v>
      </c>
      <c r="AS24" s="64" t="s">
        <v>102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5</v>
      </c>
      <c r="E25" s="46">
        <f t="shared" si="2"/>
        <v>3.5211267605633805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129</v>
      </c>
      <c r="P25" s="52">
        <v>140</v>
      </c>
      <c r="Q25" s="52">
        <v>1500051</v>
      </c>
      <c r="R25" s="53">
        <f t="shared" si="0"/>
        <v>5775</v>
      </c>
      <c r="S25" s="54">
        <f t="shared" si="5"/>
        <v>138.6</v>
      </c>
      <c r="T25" s="54">
        <f t="shared" si="6"/>
        <v>5.7750000000000004</v>
      </c>
      <c r="U25" s="55">
        <v>5</v>
      </c>
      <c r="V25" s="55">
        <f t="shared" si="7"/>
        <v>5</v>
      </c>
      <c r="W25" s="174" t="s">
        <v>146</v>
      </c>
      <c r="X25" s="166">
        <v>0</v>
      </c>
      <c r="Y25" s="166">
        <v>1064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29811586</v>
      </c>
      <c r="AH25" s="60">
        <f t="shared" si="8"/>
        <v>1338</v>
      </c>
      <c r="AI25" s="61">
        <f t="shared" si="9"/>
        <v>231.68831168831167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6533864</v>
      </c>
      <c r="AQ25" s="166">
        <f t="shared" si="1"/>
        <v>0</v>
      </c>
      <c r="AR25" s="63"/>
      <c r="AS25" s="64" t="s">
        <v>102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5</v>
      </c>
      <c r="E26" s="46">
        <f t="shared" si="2"/>
        <v>3.5211267605633805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131</v>
      </c>
      <c r="P26" s="52">
        <v>138</v>
      </c>
      <c r="Q26" s="52">
        <v>1505791</v>
      </c>
      <c r="R26" s="53">
        <f t="shared" si="0"/>
        <v>5740</v>
      </c>
      <c r="S26" s="54">
        <f t="shared" si="5"/>
        <v>137.76</v>
      </c>
      <c r="T26" s="54">
        <f t="shared" si="6"/>
        <v>5.74</v>
      </c>
      <c r="U26" s="55">
        <v>4.5999999999999996</v>
      </c>
      <c r="V26" s="55">
        <f t="shared" si="7"/>
        <v>4.5999999999999996</v>
      </c>
      <c r="W26" s="174" t="s">
        <v>146</v>
      </c>
      <c r="X26" s="166">
        <v>0</v>
      </c>
      <c r="Y26" s="166">
        <v>1053</v>
      </c>
      <c r="Z26" s="166">
        <v>1196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29812930</v>
      </c>
      <c r="AH26" s="60">
        <f t="shared" si="8"/>
        <v>1344</v>
      </c>
      <c r="AI26" s="61">
        <f t="shared" si="9"/>
        <v>234.14634146341461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6533864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9</v>
      </c>
      <c r="E27" s="46">
        <f t="shared" si="2"/>
        <v>6.3380281690140849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120</v>
      </c>
      <c r="P27" s="52">
        <v>135</v>
      </c>
      <c r="Q27" s="52">
        <v>1511534</v>
      </c>
      <c r="R27" s="53">
        <f t="shared" si="0"/>
        <v>5743</v>
      </c>
      <c r="S27" s="54">
        <f t="shared" si="5"/>
        <v>137.83199999999999</v>
      </c>
      <c r="T27" s="54">
        <f t="shared" si="6"/>
        <v>5.7430000000000003</v>
      </c>
      <c r="U27" s="55">
        <v>4.3</v>
      </c>
      <c r="V27" s="55">
        <f t="shared" si="7"/>
        <v>4.3</v>
      </c>
      <c r="W27" s="174" t="s">
        <v>146</v>
      </c>
      <c r="X27" s="166">
        <v>0</v>
      </c>
      <c r="Y27" s="166">
        <v>1053</v>
      </c>
      <c r="Z27" s="166">
        <v>1196</v>
      </c>
      <c r="AA27" s="166">
        <v>1185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29814254</v>
      </c>
      <c r="AH27" s="60">
        <f t="shared" si="8"/>
        <v>1324</v>
      </c>
      <c r="AI27" s="61">
        <f t="shared" si="9"/>
        <v>230.5415288176911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6533864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13</v>
      </c>
      <c r="E28" s="46">
        <f t="shared" si="2"/>
        <v>9.1549295774647899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119</v>
      </c>
      <c r="P28" s="52">
        <v>130</v>
      </c>
      <c r="Q28" s="52">
        <v>1517020</v>
      </c>
      <c r="R28" s="53">
        <f t="shared" si="0"/>
        <v>5486</v>
      </c>
      <c r="S28" s="54">
        <f t="shared" si="5"/>
        <v>131.66399999999999</v>
      </c>
      <c r="T28" s="54">
        <f t="shared" si="6"/>
        <v>5.4859999999999998</v>
      </c>
      <c r="U28" s="55">
        <v>3.6</v>
      </c>
      <c r="V28" s="55">
        <f t="shared" si="7"/>
        <v>3.6</v>
      </c>
      <c r="W28" s="174" t="s">
        <v>145</v>
      </c>
      <c r="X28" s="166">
        <v>0</v>
      </c>
      <c r="Y28" s="166">
        <v>1188</v>
      </c>
      <c r="Z28" s="166">
        <v>1196</v>
      </c>
      <c r="AA28" s="166">
        <v>0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29815386</v>
      </c>
      <c r="AH28" s="60">
        <f t="shared" si="8"/>
        <v>1132</v>
      </c>
      <c r="AI28" s="61">
        <f t="shared" si="9"/>
        <v>206.34341961356179</v>
      </c>
      <c r="AJ28" s="62">
        <v>0</v>
      </c>
      <c r="AK28" s="62">
        <v>1</v>
      </c>
      <c r="AL28" s="62">
        <v>1</v>
      </c>
      <c r="AM28" s="62">
        <v>1</v>
      </c>
      <c r="AN28" s="62">
        <v>1</v>
      </c>
      <c r="AO28" s="62">
        <v>0</v>
      </c>
      <c r="AP28" s="166">
        <v>6533864</v>
      </c>
      <c r="AQ28" s="166">
        <f t="shared" si="1"/>
        <v>0</v>
      </c>
      <c r="AR28" s="65">
        <v>0.91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13</v>
      </c>
      <c r="E29" s="46">
        <f t="shared" si="2"/>
        <v>9.1549295774647899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120</v>
      </c>
      <c r="P29" s="52">
        <v>133</v>
      </c>
      <c r="Q29" s="52">
        <v>1522532</v>
      </c>
      <c r="R29" s="53">
        <f t="shared" si="0"/>
        <v>5512</v>
      </c>
      <c r="S29" s="54">
        <f t="shared" si="5"/>
        <v>132.28800000000001</v>
      </c>
      <c r="T29" s="54">
        <f t="shared" si="6"/>
        <v>5.5119999999999996</v>
      </c>
      <c r="U29" s="55">
        <v>3</v>
      </c>
      <c r="V29" s="55">
        <f t="shared" si="7"/>
        <v>3</v>
      </c>
      <c r="W29" s="174" t="s">
        <v>145</v>
      </c>
      <c r="X29" s="166">
        <v>0</v>
      </c>
      <c r="Y29" s="166">
        <v>1188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29816538</v>
      </c>
      <c r="AH29" s="60">
        <f t="shared" si="8"/>
        <v>1152</v>
      </c>
      <c r="AI29" s="61">
        <f t="shared" si="9"/>
        <v>208.99854862119014</v>
      </c>
      <c r="AJ29" s="62">
        <v>0</v>
      </c>
      <c r="AK29" s="62">
        <v>1</v>
      </c>
      <c r="AL29" s="62">
        <v>1</v>
      </c>
      <c r="AM29" s="62">
        <v>1</v>
      </c>
      <c r="AN29" s="62">
        <v>1</v>
      </c>
      <c r="AO29" s="62">
        <v>0</v>
      </c>
      <c r="AP29" s="166">
        <v>6533864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15</v>
      </c>
      <c r="E30" s="46">
        <f t="shared" si="2"/>
        <v>10.563380281690142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121</v>
      </c>
      <c r="P30" s="52">
        <v>123</v>
      </c>
      <c r="Q30" s="52">
        <v>1527932</v>
      </c>
      <c r="R30" s="53">
        <f t="shared" si="0"/>
        <v>5400</v>
      </c>
      <c r="S30" s="54">
        <f t="shared" si="5"/>
        <v>129.6</v>
      </c>
      <c r="T30" s="54">
        <f t="shared" si="6"/>
        <v>5.4</v>
      </c>
      <c r="U30" s="55">
        <v>2.5</v>
      </c>
      <c r="V30" s="55">
        <f t="shared" si="7"/>
        <v>2.5</v>
      </c>
      <c r="W30" s="174" t="s">
        <v>145</v>
      </c>
      <c r="X30" s="166">
        <v>0</v>
      </c>
      <c r="Y30" s="166">
        <v>1188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29817710</v>
      </c>
      <c r="AH30" s="60">
        <f t="shared" si="8"/>
        <v>1172</v>
      </c>
      <c r="AI30" s="61">
        <f t="shared" si="9"/>
        <v>217.03703703703701</v>
      </c>
      <c r="AJ30" s="62">
        <v>0</v>
      </c>
      <c r="AK30" s="62">
        <v>1</v>
      </c>
      <c r="AL30" s="62">
        <v>1</v>
      </c>
      <c r="AM30" s="62">
        <v>1</v>
      </c>
      <c r="AN30" s="62">
        <v>1</v>
      </c>
      <c r="AO30" s="62">
        <v>0</v>
      </c>
      <c r="AP30" s="166">
        <v>6533864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11</v>
      </c>
      <c r="E31" s="46">
        <f>D31/1.42</f>
        <v>7.746478873239437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119</v>
      </c>
      <c r="P31" s="52">
        <v>123</v>
      </c>
      <c r="Q31" s="52">
        <v>1533151</v>
      </c>
      <c r="R31" s="53">
        <f t="shared" si="0"/>
        <v>5219</v>
      </c>
      <c r="S31" s="54">
        <f t="shared" si="5"/>
        <v>125.256</v>
      </c>
      <c r="T31" s="54">
        <f t="shared" si="6"/>
        <v>5.2190000000000003</v>
      </c>
      <c r="U31" s="55">
        <v>2.2000000000000002</v>
      </c>
      <c r="V31" s="55">
        <f t="shared" si="7"/>
        <v>2.2000000000000002</v>
      </c>
      <c r="W31" s="174" t="s">
        <v>145</v>
      </c>
      <c r="X31" s="166">
        <v>0</v>
      </c>
      <c r="Y31" s="166">
        <v>1188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29818850</v>
      </c>
      <c r="AH31" s="60">
        <f t="shared" si="8"/>
        <v>1140</v>
      </c>
      <c r="AI31" s="61">
        <f t="shared" si="9"/>
        <v>218.43264993293732</v>
      </c>
      <c r="AJ31" s="62">
        <v>0</v>
      </c>
      <c r="AK31" s="62">
        <v>1</v>
      </c>
      <c r="AL31" s="62">
        <v>1</v>
      </c>
      <c r="AM31" s="62">
        <v>1</v>
      </c>
      <c r="AN31" s="62">
        <v>1</v>
      </c>
      <c r="AO31" s="62">
        <v>0</v>
      </c>
      <c r="AP31" s="166">
        <v>6533864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13</v>
      </c>
      <c r="E32" s="46">
        <f t="shared" si="2"/>
        <v>9.1549295774647899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122</v>
      </c>
      <c r="P32" s="52">
        <v>119</v>
      </c>
      <c r="Q32" s="52">
        <v>1538214</v>
      </c>
      <c r="R32" s="53">
        <f t="shared" si="0"/>
        <v>5063</v>
      </c>
      <c r="S32" s="54">
        <f t="shared" si="5"/>
        <v>121.512</v>
      </c>
      <c r="T32" s="54">
        <f t="shared" si="6"/>
        <v>5.0629999999999997</v>
      </c>
      <c r="U32" s="55">
        <v>1.9</v>
      </c>
      <c r="V32" s="55">
        <f t="shared" si="7"/>
        <v>1.9</v>
      </c>
      <c r="W32" s="174" t="s">
        <v>145</v>
      </c>
      <c r="X32" s="166">
        <v>0</v>
      </c>
      <c r="Y32" s="166">
        <v>1005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29819908</v>
      </c>
      <c r="AH32" s="60">
        <f t="shared" si="8"/>
        <v>1058</v>
      </c>
      <c r="AI32" s="61">
        <f t="shared" si="9"/>
        <v>208.96701560339721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6533864</v>
      </c>
      <c r="AQ32" s="166">
        <f t="shared" si="1"/>
        <v>0</v>
      </c>
      <c r="AR32" s="72">
        <v>0.89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12</v>
      </c>
      <c r="E33" s="46">
        <f t="shared" si="2"/>
        <v>8.4507042253521139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141</v>
      </c>
      <c r="P33" s="52">
        <v>107</v>
      </c>
      <c r="Q33" s="52">
        <v>1542705</v>
      </c>
      <c r="R33" s="53">
        <f t="shared" si="0"/>
        <v>4491</v>
      </c>
      <c r="S33" s="54">
        <f t="shared" si="5"/>
        <v>107.78400000000001</v>
      </c>
      <c r="T33" s="54">
        <f t="shared" si="6"/>
        <v>4.4909999999999997</v>
      </c>
      <c r="U33" s="55">
        <v>3</v>
      </c>
      <c r="V33" s="55">
        <f t="shared" si="7"/>
        <v>3</v>
      </c>
      <c r="W33" s="174" t="s">
        <v>136</v>
      </c>
      <c r="X33" s="166">
        <v>0</v>
      </c>
      <c r="Y33" s="166">
        <v>0</v>
      </c>
      <c r="Z33" s="166">
        <v>1076</v>
      </c>
      <c r="AA33" s="166">
        <v>0</v>
      </c>
      <c r="AB33" s="166">
        <v>1109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29820658</v>
      </c>
      <c r="AH33" s="60">
        <f t="shared" si="8"/>
        <v>750</v>
      </c>
      <c r="AI33" s="61">
        <f t="shared" si="9"/>
        <v>167.00066800267203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6534994</v>
      </c>
      <c r="AQ33" s="166">
        <f t="shared" si="1"/>
        <v>1130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16</v>
      </c>
      <c r="E34" s="46">
        <f t="shared" si="2"/>
        <v>11.267605633802818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136</v>
      </c>
      <c r="P34" s="52">
        <v>102</v>
      </c>
      <c r="Q34" s="52">
        <v>1547008</v>
      </c>
      <c r="R34" s="53">
        <f t="shared" si="0"/>
        <v>4303</v>
      </c>
      <c r="S34" s="54">
        <f t="shared" si="5"/>
        <v>103.27200000000001</v>
      </c>
      <c r="T34" s="54">
        <f t="shared" si="6"/>
        <v>4.3029999999999999</v>
      </c>
      <c r="U34" s="55">
        <v>4.5999999999999996</v>
      </c>
      <c r="V34" s="55">
        <f t="shared" si="7"/>
        <v>4.5999999999999996</v>
      </c>
      <c r="W34" s="174" t="s">
        <v>136</v>
      </c>
      <c r="X34" s="166">
        <v>0</v>
      </c>
      <c r="Y34" s="166">
        <v>0</v>
      </c>
      <c r="Z34" s="166">
        <v>992</v>
      </c>
      <c r="AA34" s="166">
        <v>0</v>
      </c>
      <c r="AB34" s="166">
        <v>1110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29821330</v>
      </c>
      <c r="AH34" s="60">
        <f t="shared" si="8"/>
        <v>672</v>
      </c>
      <c r="AI34" s="61">
        <f t="shared" si="9"/>
        <v>156.17011387404136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6536337</v>
      </c>
      <c r="AQ34" s="166">
        <f t="shared" si="1"/>
        <v>1343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125.375</v>
      </c>
      <c r="Q35" s="84">
        <f>Q34-Q10</f>
        <v>124683</v>
      </c>
      <c r="R35" s="85">
        <f>SUM(R11:R34)</f>
        <v>124683</v>
      </c>
      <c r="S35" s="86">
        <f>AVERAGE(S11:S34)</f>
        <v>124.68300000000001</v>
      </c>
      <c r="T35" s="86">
        <f>SUM(T11:T34)</f>
        <v>124.68300000000001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25176</v>
      </c>
      <c r="AH35" s="92">
        <f>SUM(AH11:AH34)</f>
        <v>25176</v>
      </c>
      <c r="AI35" s="93">
        <f>$AH$35/$T35</f>
        <v>201.92006929573398</v>
      </c>
      <c r="AJ35" s="90"/>
      <c r="AK35" s="94"/>
      <c r="AL35" s="94"/>
      <c r="AM35" s="94"/>
      <c r="AN35" s="95"/>
      <c r="AO35" s="96"/>
      <c r="AP35" s="97">
        <f>AP34-AP10</f>
        <v>7061</v>
      </c>
      <c r="AQ35" s="98">
        <f>SUM(AQ11:AQ34)</f>
        <v>7061</v>
      </c>
      <c r="AR35" s="99">
        <f>AVERAGE(AR11:AR34)</f>
        <v>0.92999999999999983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2:51" x14ac:dyDescent="0.35">
      <c r="B41" s="181" t="s">
        <v>156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72"/>
      <c r="AW41" s="172"/>
      <c r="AY41" s="167"/>
    </row>
    <row r="42" spans="2:51" x14ac:dyDescent="0.35">
      <c r="B42" s="180" t="s">
        <v>127</v>
      </c>
      <c r="C42" s="177"/>
      <c r="D42" s="177"/>
      <c r="E42" s="177"/>
      <c r="F42" s="177"/>
      <c r="G42" s="177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72"/>
      <c r="AW42" s="172"/>
      <c r="AY42" s="167"/>
    </row>
    <row r="43" spans="2:51" x14ac:dyDescent="0.35">
      <c r="B43" s="183" t="s">
        <v>157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84"/>
      <c r="U43" s="184"/>
      <c r="V43" s="184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1"/>
      <c r="AW43" s="161"/>
      <c r="AY43" s="167"/>
    </row>
    <row r="44" spans="2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4"/>
      <c r="T44" s="184"/>
      <c r="U44" s="184"/>
      <c r="V44" s="184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1"/>
      <c r="AW44" s="161"/>
      <c r="AY44" s="167"/>
    </row>
    <row r="45" spans="2:51" x14ac:dyDescent="0.35">
      <c r="B45" s="180" t="s">
        <v>144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4"/>
      <c r="T45" s="184"/>
      <c r="U45" s="184"/>
      <c r="V45" s="184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1"/>
      <c r="AW45" s="161"/>
      <c r="AY45" s="167"/>
    </row>
    <row r="46" spans="2:51" x14ac:dyDescent="0.35">
      <c r="B46" s="180" t="s">
        <v>166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4"/>
      <c r="T46" s="184"/>
      <c r="U46" s="184"/>
      <c r="V46" s="184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1"/>
      <c r="AW46" s="161"/>
      <c r="AY46" s="167"/>
    </row>
    <row r="47" spans="2:51" x14ac:dyDescent="0.35">
      <c r="B47" s="180" t="s">
        <v>130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72"/>
      <c r="AW47" s="172"/>
      <c r="AY47" s="167"/>
    </row>
    <row r="48" spans="2:51" x14ac:dyDescent="0.35">
      <c r="B48" s="183" t="s">
        <v>131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72"/>
      <c r="AW48" s="172"/>
      <c r="AY48" s="167"/>
    </row>
    <row r="49" spans="2:51" x14ac:dyDescent="0.35">
      <c r="B49" s="176" t="s">
        <v>150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72"/>
      <c r="AW49" s="172"/>
      <c r="AY49" s="167"/>
    </row>
    <row r="50" spans="2:51" x14ac:dyDescent="0.35">
      <c r="B50" s="183" t="s">
        <v>151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72"/>
      <c r="AW50" s="172"/>
      <c r="AY50" s="167"/>
    </row>
    <row r="51" spans="2:51" x14ac:dyDescent="0.35">
      <c r="B51" s="183" t="s">
        <v>167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86"/>
      <c r="AW51" s="186"/>
      <c r="AY51" s="167"/>
    </row>
    <row r="52" spans="2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2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72"/>
      <c r="AW52" s="172"/>
      <c r="AY52" s="167"/>
    </row>
    <row r="53" spans="2:51" x14ac:dyDescent="0.35">
      <c r="B53" s="183" t="s">
        <v>168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2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72"/>
      <c r="AW53" s="172"/>
      <c r="AY53" s="167"/>
    </row>
    <row r="54" spans="2:51" x14ac:dyDescent="0.35">
      <c r="B54" s="183" t="s">
        <v>169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2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72"/>
      <c r="AW54" s="172"/>
      <c r="AY54" s="167"/>
    </row>
    <row r="55" spans="2:51" x14ac:dyDescent="0.35">
      <c r="B55" s="176" t="s">
        <v>183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2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72"/>
      <c r="AW55" s="172"/>
      <c r="AY55" s="167"/>
    </row>
    <row r="56" spans="2:51" x14ac:dyDescent="0.35">
      <c r="B56" s="176" t="s">
        <v>153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82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72"/>
      <c r="AW56" s="172"/>
      <c r="AY56" s="167"/>
    </row>
    <row r="57" spans="2:51" x14ac:dyDescent="0.35">
      <c r="B57" s="180" t="s">
        <v>132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82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72"/>
      <c r="AW57" s="172"/>
      <c r="AY57" s="167"/>
    </row>
    <row r="58" spans="2:51" x14ac:dyDescent="0.35">
      <c r="B58" s="180" t="s">
        <v>170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82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72"/>
      <c r="AW58" s="172"/>
      <c r="AY58" s="167"/>
    </row>
    <row r="59" spans="2:51" x14ac:dyDescent="0.35">
      <c r="B59" s="180" t="s">
        <v>134</v>
      </c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82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72"/>
      <c r="AW59" s="172"/>
      <c r="AY59" s="167"/>
    </row>
    <row r="60" spans="2:51" x14ac:dyDescent="0.35">
      <c r="B60" s="180"/>
      <c r="C60" s="177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82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72"/>
      <c r="AW60" s="172"/>
      <c r="AY60" s="167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72"/>
      <c r="AW61" s="172"/>
      <c r="AY61" s="167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72"/>
      <c r="AW62" s="172"/>
      <c r="AY62" s="167"/>
    </row>
    <row r="63" spans="2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72"/>
      <c r="AW63" s="172"/>
      <c r="AY63" s="167"/>
    </row>
    <row r="64" spans="2:51" x14ac:dyDescent="0.35">
      <c r="B64" s="160"/>
      <c r="C64" s="176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72"/>
      <c r="AW64" s="172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72"/>
      <c r="AW65" s="172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72"/>
      <c r="AW66" s="172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2"/>
      <c r="U67" s="182"/>
      <c r="V67" s="182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72"/>
      <c r="AW67" s="172"/>
      <c r="AY67" s="167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2"/>
      <c r="U68" s="182"/>
      <c r="V68" s="182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72"/>
      <c r="AW68" s="172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2"/>
      <c r="U69" s="182"/>
      <c r="V69" s="182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72"/>
      <c r="AW69" s="172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2"/>
      <c r="U70" s="182"/>
      <c r="V70" s="182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72"/>
      <c r="AW70" s="172"/>
      <c r="AY70" s="167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2"/>
      <c r="U71" s="182"/>
      <c r="V71" s="182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72"/>
      <c r="AW71" s="172"/>
      <c r="AY71" s="167"/>
    </row>
    <row r="72" spans="2:51" x14ac:dyDescent="0.35">
      <c r="B72" s="160"/>
      <c r="C72" s="180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2"/>
      <c r="U72" s="182"/>
      <c r="V72" s="182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72"/>
      <c r="AW72" s="172"/>
      <c r="AY72" s="167"/>
    </row>
    <row r="73" spans="2:51" x14ac:dyDescent="0.35">
      <c r="B73" s="160"/>
      <c r="C73" s="180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2"/>
      <c r="U73" s="182"/>
      <c r="V73" s="182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72"/>
      <c r="AW73" s="172"/>
      <c r="AY73" s="167"/>
    </row>
    <row r="74" spans="2:51" x14ac:dyDescent="0.35">
      <c r="B74" s="160"/>
      <c r="C74" s="173"/>
      <c r="D74" s="177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2"/>
      <c r="U74" s="182"/>
      <c r="V74" s="182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V74" s="172"/>
      <c r="AW74" s="172"/>
      <c r="AY74" s="167"/>
    </row>
    <row r="75" spans="2:51" x14ac:dyDescent="0.35">
      <c r="B75" s="160"/>
      <c r="C75" s="173"/>
      <c r="D75" s="125"/>
      <c r="E75" s="125"/>
      <c r="F75" s="125"/>
      <c r="G75" s="125"/>
      <c r="H75" s="125"/>
      <c r="I75" s="125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84"/>
      <c r="V75" s="184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61"/>
      <c r="AW75" s="161"/>
      <c r="AY75" s="167"/>
    </row>
    <row r="76" spans="2:51" x14ac:dyDescent="0.35">
      <c r="B76" s="127"/>
      <c r="C76" s="176"/>
      <c r="D76" s="125"/>
      <c r="E76" s="125"/>
      <c r="F76" s="125"/>
      <c r="G76" s="125"/>
      <c r="H76" s="125"/>
      <c r="I76" s="125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Y76" s="167"/>
    </row>
    <row r="77" spans="2:51" x14ac:dyDescent="0.35">
      <c r="B77" s="127"/>
      <c r="C77" s="176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Y77" s="167"/>
    </row>
    <row r="78" spans="2:51" x14ac:dyDescent="0.35">
      <c r="B78" s="127"/>
      <c r="C78" s="180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29"/>
      <c r="AW78" s="129"/>
      <c r="AY78" s="167"/>
    </row>
    <row r="79" spans="2:51" x14ac:dyDescent="0.35">
      <c r="B79" s="127"/>
      <c r="C79" s="180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29"/>
      <c r="AW79" s="129"/>
      <c r="AY79" s="167"/>
    </row>
    <row r="80" spans="2:51" x14ac:dyDescent="0.35">
      <c r="B80" s="127"/>
      <c r="C80" s="131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Y80" s="167"/>
    </row>
    <row r="81" spans="2:51" x14ac:dyDescent="0.35">
      <c r="B81" s="131"/>
      <c r="C81" s="176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67"/>
    </row>
    <row r="82" spans="2:51" x14ac:dyDescent="0.35">
      <c r="B82" s="131"/>
      <c r="C82" s="180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  <c r="AL82" s="130"/>
      <c r="AM82" s="130"/>
      <c r="AN82" s="130"/>
      <c r="AO82" s="130"/>
      <c r="AP82" s="130"/>
      <c r="AQ82" s="130"/>
      <c r="AR82" s="130"/>
      <c r="AS82" s="130"/>
      <c r="AT82" s="130"/>
      <c r="AU82" s="130"/>
      <c r="AV82" s="130"/>
      <c r="AW82" s="130"/>
      <c r="AX82" s="130"/>
      <c r="AY82" s="167"/>
    </row>
    <row r="83" spans="2:51" x14ac:dyDescent="0.35">
      <c r="B83" s="127"/>
      <c r="C83" s="176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Y83" s="167"/>
    </row>
    <row r="84" spans="2:51" x14ac:dyDescent="0.35">
      <c r="B84" s="127"/>
      <c r="C84" s="183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Y84" s="167"/>
    </row>
    <row r="85" spans="2:51" x14ac:dyDescent="0.35">
      <c r="B85" s="127"/>
      <c r="C85" s="183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29"/>
      <c r="AW85" s="129"/>
      <c r="AY85" s="167"/>
    </row>
    <row r="86" spans="2:51" x14ac:dyDescent="0.35">
      <c r="B86" s="127"/>
      <c r="C86" s="180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V86" s="129"/>
      <c r="AW86" s="129"/>
      <c r="AY86" s="167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V87" s="129"/>
      <c r="AW87" s="129"/>
      <c r="AY87" s="167"/>
    </row>
    <row r="88" spans="2:51" x14ac:dyDescent="0.35">
      <c r="B88" s="127"/>
      <c r="C88" s="180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84"/>
      <c r="U88" s="128"/>
      <c r="V88" s="128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V88" s="129"/>
      <c r="AW88" s="129"/>
      <c r="AX88" s="162"/>
      <c r="AY88" s="167"/>
    </row>
    <row r="89" spans="2:51" x14ac:dyDescent="0.35">
      <c r="B89" s="127"/>
      <c r="C89" s="180"/>
      <c r="D89" s="177"/>
      <c r="E89" s="177"/>
      <c r="F89" s="177"/>
      <c r="G89" s="177"/>
      <c r="H89" s="177"/>
      <c r="I89" s="177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84"/>
      <c r="U89" s="128"/>
      <c r="V89" s="128"/>
      <c r="W89" s="168"/>
      <c r="X89" s="168"/>
      <c r="Y89" s="168"/>
      <c r="Z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V89" s="129"/>
      <c r="AW89" s="129"/>
      <c r="AX89" s="162"/>
      <c r="AY89" s="167"/>
    </row>
    <row r="90" spans="2:51" x14ac:dyDescent="0.35">
      <c r="B90" s="127"/>
      <c r="C90" s="131"/>
      <c r="D90" s="177"/>
      <c r="E90" s="177"/>
      <c r="F90" s="177"/>
      <c r="G90" s="177"/>
      <c r="H90" s="177"/>
      <c r="I90" s="177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84"/>
      <c r="U90" s="128"/>
      <c r="V90" s="128"/>
      <c r="W90" s="168"/>
      <c r="X90" s="168"/>
      <c r="Y90" s="168"/>
      <c r="Z90" s="168"/>
      <c r="AA90" s="168"/>
      <c r="AB90" s="168"/>
      <c r="AC90" s="168"/>
      <c r="AD90" s="168"/>
      <c r="AE90" s="168"/>
      <c r="AM90" s="170"/>
      <c r="AN90" s="170"/>
      <c r="AO90" s="170"/>
      <c r="AP90" s="170"/>
      <c r="AQ90" s="170"/>
      <c r="AR90" s="170"/>
      <c r="AS90" s="171"/>
      <c r="AV90" s="129"/>
      <c r="AW90" s="129"/>
      <c r="AX90" s="162"/>
      <c r="AY90" s="167"/>
    </row>
    <row r="91" spans="2:51" x14ac:dyDescent="0.35">
      <c r="B91" s="127"/>
      <c r="C91" s="180"/>
      <c r="D91" s="177"/>
      <c r="E91" s="177"/>
      <c r="F91" s="177"/>
      <c r="G91" s="177"/>
      <c r="H91" s="177"/>
      <c r="I91" s="177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84"/>
      <c r="U91" s="128"/>
      <c r="V91" s="128"/>
      <c r="W91" s="168"/>
      <c r="X91" s="168"/>
      <c r="Y91" s="168"/>
      <c r="Z91" s="168"/>
      <c r="AA91" s="168"/>
      <c r="AB91" s="168"/>
      <c r="AC91" s="168"/>
      <c r="AD91" s="168"/>
      <c r="AE91" s="168"/>
      <c r="AM91" s="170"/>
      <c r="AN91" s="170"/>
      <c r="AO91" s="170"/>
      <c r="AP91" s="170"/>
      <c r="AQ91" s="170"/>
      <c r="AR91" s="170"/>
      <c r="AS91" s="171"/>
      <c r="AV91" s="129"/>
      <c r="AW91" s="129"/>
      <c r="AX91" s="162"/>
    </row>
    <row r="92" spans="2:51" x14ac:dyDescent="0.35">
      <c r="B92" s="127"/>
      <c r="C92" s="180"/>
      <c r="D92" s="177"/>
      <c r="E92" s="177"/>
      <c r="F92" s="177"/>
      <c r="G92" s="177"/>
      <c r="H92" s="177"/>
      <c r="I92" s="177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84"/>
      <c r="U92" s="128"/>
      <c r="V92" s="128"/>
      <c r="W92" s="168"/>
      <c r="X92" s="168"/>
      <c r="Y92" s="168"/>
      <c r="Z92" s="168"/>
      <c r="AA92" s="168"/>
      <c r="AB92" s="168"/>
      <c r="AC92" s="168"/>
      <c r="AD92" s="168"/>
      <c r="AE92" s="168"/>
      <c r="AM92" s="170"/>
      <c r="AN92" s="170"/>
      <c r="AO92" s="170"/>
      <c r="AP92" s="170"/>
      <c r="AQ92" s="170"/>
      <c r="AR92" s="170"/>
      <c r="AS92" s="171"/>
      <c r="AV92" s="129"/>
      <c r="AW92" s="129"/>
      <c r="AX92" s="162"/>
    </row>
    <row r="93" spans="2:51" x14ac:dyDescent="0.35">
      <c r="B93" s="127"/>
      <c r="C93" s="173"/>
      <c r="D93" s="180"/>
      <c r="E93" s="180"/>
      <c r="F93" s="180"/>
      <c r="G93" s="180"/>
      <c r="H93" s="180"/>
      <c r="I93" s="180"/>
      <c r="J93" s="181"/>
      <c r="K93" s="178"/>
      <c r="L93" s="178"/>
      <c r="M93" s="178"/>
      <c r="N93" s="178"/>
      <c r="O93" s="178"/>
      <c r="P93" s="178"/>
      <c r="Q93" s="178"/>
      <c r="R93" s="178"/>
      <c r="S93" s="178"/>
      <c r="T93" s="184"/>
      <c r="U93" s="128"/>
      <c r="V93" s="128"/>
      <c r="W93" s="168"/>
      <c r="X93" s="168"/>
      <c r="Y93" s="168"/>
      <c r="Z93" s="168"/>
      <c r="AA93" s="168"/>
      <c r="AB93" s="168"/>
      <c r="AC93" s="168"/>
      <c r="AD93" s="168"/>
      <c r="AE93" s="168"/>
      <c r="AM93" s="170"/>
      <c r="AN93" s="170"/>
      <c r="AO93" s="170"/>
      <c r="AP93" s="170"/>
      <c r="AQ93" s="170"/>
      <c r="AR93" s="170"/>
      <c r="AS93" s="171"/>
      <c r="AV93" s="129"/>
      <c r="AW93" s="129"/>
      <c r="AX93" s="162"/>
    </row>
    <row r="94" spans="2:51" x14ac:dyDescent="0.35">
      <c r="B94" s="127"/>
      <c r="C94" s="173"/>
      <c r="D94" s="177"/>
      <c r="E94" s="177"/>
      <c r="F94" s="177"/>
      <c r="G94" s="177"/>
      <c r="H94" s="177"/>
      <c r="I94" s="177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84"/>
      <c r="U94" s="128"/>
      <c r="V94" s="128"/>
      <c r="W94" s="168"/>
      <c r="X94" s="168"/>
      <c r="Y94" s="168"/>
      <c r="Z94" s="168"/>
      <c r="AA94" s="168"/>
      <c r="AB94" s="168"/>
      <c r="AC94" s="168"/>
      <c r="AD94" s="168"/>
      <c r="AE94" s="168"/>
      <c r="AM94" s="170"/>
      <c r="AN94" s="170"/>
      <c r="AO94" s="170"/>
      <c r="AP94" s="170"/>
      <c r="AQ94" s="170"/>
      <c r="AR94" s="170"/>
      <c r="AS94" s="171"/>
      <c r="AV94" s="129"/>
      <c r="AW94" s="129"/>
      <c r="AX94" s="162"/>
    </row>
    <row r="95" spans="2:51" x14ac:dyDescent="0.35">
      <c r="B95" s="127"/>
      <c r="C95" s="173"/>
      <c r="D95" s="177"/>
      <c r="E95" s="177"/>
      <c r="F95" s="177"/>
      <c r="G95" s="177"/>
      <c r="H95" s="177"/>
      <c r="I95" s="177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84"/>
      <c r="U95" s="128"/>
      <c r="V95" s="128"/>
      <c r="W95" s="168"/>
      <c r="X95" s="168"/>
      <c r="Y95" s="168"/>
      <c r="Z95" s="168"/>
      <c r="AA95" s="168"/>
      <c r="AB95" s="168"/>
      <c r="AC95" s="168"/>
      <c r="AD95" s="168"/>
      <c r="AE95" s="168"/>
      <c r="AM95" s="170"/>
      <c r="AN95" s="170"/>
      <c r="AO95" s="170"/>
      <c r="AP95" s="170"/>
      <c r="AQ95" s="170"/>
      <c r="AR95" s="170"/>
      <c r="AS95" s="171"/>
      <c r="AV95" s="132"/>
      <c r="AW95" s="129"/>
      <c r="AX95" s="162"/>
    </row>
    <row r="96" spans="2:51" x14ac:dyDescent="0.35">
      <c r="B96" s="127"/>
      <c r="C96" s="173"/>
      <c r="D96" s="180"/>
      <c r="E96" s="180"/>
      <c r="F96" s="180"/>
      <c r="G96" s="180"/>
      <c r="H96" s="180"/>
      <c r="I96" s="180"/>
      <c r="J96" s="181"/>
      <c r="K96" s="181"/>
      <c r="L96" s="178"/>
      <c r="M96" s="178"/>
      <c r="N96" s="178"/>
      <c r="O96" s="178"/>
      <c r="P96" s="178"/>
      <c r="Q96" s="178"/>
      <c r="R96" s="181"/>
      <c r="S96" s="182"/>
      <c r="T96" s="133"/>
      <c r="U96" s="133"/>
      <c r="V96" s="134"/>
      <c r="W96" s="168"/>
      <c r="X96" s="168"/>
      <c r="Y96" s="168"/>
      <c r="Z96" s="168"/>
      <c r="AA96" s="168"/>
      <c r="AB96" s="168"/>
      <c r="AC96" s="168"/>
      <c r="AD96" s="168"/>
      <c r="AE96" s="168"/>
      <c r="AM96" s="170"/>
      <c r="AN96" s="170"/>
      <c r="AO96" s="170"/>
      <c r="AP96" s="170"/>
      <c r="AQ96" s="170"/>
      <c r="AR96" s="170"/>
      <c r="AS96" s="171"/>
      <c r="AX96" s="162"/>
      <c r="AY96" s="131"/>
    </row>
    <row r="97" spans="2:51" x14ac:dyDescent="0.35">
      <c r="B97" s="127"/>
      <c r="D97" s="180"/>
      <c r="E97" s="180"/>
      <c r="F97" s="180"/>
      <c r="G97" s="180"/>
      <c r="H97" s="180"/>
      <c r="I97" s="180"/>
      <c r="J97" s="181"/>
      <c r="K97" s="181"/>
      <c r="L97" s="178"/>
      <c r="M97" s="178"/>
      <c r="N97" s="178"/>
      <c r="O97" s="178"/>
      <c r="P97" s="178"/>
      <c r="Q97" s="178"/>
      <c r="R97" s="181"/>
      <c r="S97" s="182"/>
      <c r="T97" s="133"/>
      <c r="U97" s="133"/>
      <c r="V97" s="134"/>
      <c r="W97" s="168"/>
      <c r="X97" s="168"/>
      <c r="Y97" s="168"/>
      <c r="Z97" s="168"/>
      <c r="AA97" s="168"/>
      <c r="AB97" s="168"/>
      <c r="AC97" s="168"/>
      <c r="AD97" s="168"/>
      <c r="AE97" s="168"/>
      <c r="AM97" s="170"/>
      <c r="AN97" s="170"/>
      <c r="AO97" s="170"/>
      <c r="AP97" s="170"/>
      <c r="AQ97" s="170"/>
      <c r="AR97" s="170"/>
      <c r="AS97" s="171"/>
      <c r="AT97" s="162"/>
      <c r="AU97" s="162"/>
      <c r="AV97" s="162"/>
      <c r="AW97" s="162"/>
      <c r="AX97" s="162"/>
      <c r="AY97" s="130"/>
    </row>
    <row r="98" spans="2:51" x14ac:dyDescent="0.35">
      <c r="AS98" s="171"/>
      <c r="AT98" s="162"/>
      <c r="AU98" s="162"/>
      <c r="AV98" s="162"/>
      <c r="AW98" s="162"/>
      <c r="AX98" s="162"/>
    </row>
    <row r="99" spans="2:51" x14ac:dyDescent="0.35">
      <c r="AS99" s="171"/>
      <c r="AT99" s="162"/>
      <c r="AU99" s="162"/>
      <c r="AV99" s="162"/>
      <c r="AW99" s="162"/>
      <c r="AX99" s="162"/>
    </row>
    <row r="100" spans="2:51" x14ac:dyDescent="0.35">
      <c r="AS100" s="171"/>
      <c r="AT100" s="162"/>
      <c r="AU100" s="162"/>
      <c r="AV100" s="162"/>
      <c r="AW100" s="162"/>
      <c r="AX100" s="162"/>
    </row>
    <row r="101" spans="2:51" x14ac:dyDescent="0.35">
      <c r="AS101" s="171"/>
      <c r="AT101" s="162"/>
      <c r="AU101" s="162"/>
      <c r="AV101" s="162"/>
      <c r="AW101" s="162"/>
      <c r="AX101" s="162"/>
    </row>
    <row r="102" spans="2:51" x14ac:dyDescent="0.35">
      <c r="AS102" s="171"/>
      <c r="AT102" s="162"/>
      <c r="AU102" s="162"/>
      <c r="AV102" s="162"/>
      <c r="AW102" s="162"/>
      <c r="AX102" s="162"/>
    </row>
    <row r="103" spans="2:51" x14ac:dyDescent="0.35">
      <c r="AS103" s="171"/>
      <c r="AT103" s="162"/>
      <c r="AU103" s="162"/>
      <c r="AV103" s="162"/>
      <c r="AW103" s="162"/>
      <c r="AX103" s="162"/>
      <c r="AY103" s="162"/>
    </row>
    <row r="104" spans="2:51" x14ac:dyDescent="0.35">
      <c r="AS104" s="171"/>
      <c r="AT104" s="162"/>
      <c r="AU104" s="162"/>
      <c r="AV104" s="162"/>
      <c r="AW104" s="162"/>
      <c r="AX104" s="162"/>
      <c r="AY104" s="162"/>
    </row>
    <row r="105" spans="2:51" x14ac:dyDescent="0.35">
      <c r="AS105" s="171"/>
      <c r="AT105" s="162"/>
      <c r="AU105" s="162"/>
      <c r="AV105" s="162"/>
      <c r="AW105" s="162"/>
      <c r="AX105" s="162"/>
      <c r="AY105" s="162"/>
    </row>
    <row r="106" spans="2:51" x14ac:dyDescent="0.35">
      <c r="AS106" s="171"/>
      <c r="AT106" s="162"/>
      <c r="AU106" s="162"/>
      <c r="AV106" s="162"/>
      <c r="AW106" s="162"/>
      <c r="AX106" s="162"/>
      <c r="AY106" s="162"/>
    </row>
    <row r="107" spans="2:51" x14ac:dyDescent="0.35">
      <c r="AS107" s="171"/>
      <c r="AT107" s="162"/>
      <c r="AU107" s="162"/>
      <c r="AV107" s="162"/>
      <c r="AW107" s="162"/>
      <c r="AX107" s="162"/>
      <c r="AY107" s="162"/>
    </row>
    <row r="108" spans="2:51" x14ac:dyDescent="0.35">
      <c r="AS108" s="171"/>
      <c r="AT108" s="162"/>
      <c r="AU108" s="162"/>
      <c r="AV108" s="162"/>
      <c r="AW108" s="162"/>
      <c r="AX108" s="162"/>
      <c r="AY108" s="162"/>
    </row>
    <row r="109" spans="2:51" x14ac:dyDescent="0.35">
      <c r="AY109" s="162"/>
    </row>
    <row r="110" spans="2:51" x14ac:dyDescent="0.35">
      <c r="AY110" s="162"/>
    </row>
    <row r="111" spans="2:51" x14ac:dyDescent="0.35">
      <c r="AY111" s="162"/>
    </row>
    <row r="112" spans="2:51" x14ac:dyDescent="0.35">
      <c r="AY112" s="162"/>
    </row>
    <row r="113" spans="45:51" x14ac:dyDescent="0.35">
      <c r="AY113" s="162"/>
    </row>
    <row r="114" spans="45:51" x14ac:dyDescent="0.35">
      <c r="AY114" s="162"/>
    </row>
    <row r="115" spans="45:51" x14ac:dyDescent="0.35">
      <c r="AY115" s="162"/>
    </row>
    <row r="116" spans="45:51" x14ac:dyDescent="0.35">
      <c r="AY116" s="162"/>
    </row>
    <row r="117" spans="45:51" x14ac:dyDescent="0.35">
      <c r="AY117" s="162"/>
    </row>
    <row r="118" spans="45:51" x14ac:dyDescent="0.35">
      <c r="AY118" s="162"/>
    </row>
    <row r="119" spans="45:51" x14ac:dyDescent="0.35">
      <c r="AY119" s="162"/>
    </row>
    <row r="120" spans="45:51" x14ac:dyDescent="0.35">
      <c r="AY120" s="162"/>
    </row>
    <row r="121" spans="45:51" x14ac:dyDescent="0.35">
      <c r="AY121" s="162"/>
    </row>
    <row r="122" spans="45:51" x14ac:dyDescent="0.35">
      <c r="AS122" s="163"/>
      <c r="AT122" s="162"/>
      <c r="AU122" s="162"/>
      <c r="AV122" s="162"/>
      <c r="AW122" s="162"/>
      <c r="AX122" s="162"/>
      <c r="AY122" s="162"/>
    </row>
    <row r="123" spans="45:51" x14ac:dyDescent="0.35">
      <c r="AY123" s="162"/>
    </row>
    <row r="137" spans="45:51" x14ac:dyDescent="0.35">
      <c r="AS137" s="162"/>
      <c r="AT137" s="162"/>
      <c r="AU137" s="162"/>
      <c r="AV137" s="162"/>
      <c r="AW137" s="162"/>
      <c r="AX137" s="162"/>
      <c r="AY137" s="162"/>
    </row>
  </sheetData>
  <protectedRanges>
    <protectedRange sqref="D93:J94 D96:S97 B93:B97 N93:T95 C93:C96" name="Range2_6_1_1"/>
    <protectedRange sqref="K93:M94 E95:M95" name="Range2_2_2_1_1"/>
    <protectedRange sqref="D95" name="Range2_1_1_1_1_2_1_1"/>
    <protectedRange sqref="N80:T80 N83:T92 B83:B92 S71:T79 T66:T70 S62:T65 S40:T53 B40:B42 B53 T54:T59 B60:B80" name="Range2_12_5_1_1"/>
    <protectedRange sqref="N10 L10 L6 D6 D8 AD8 AF8 O8:U8 AJ8:AR8 AF10 AR11:AR34 N20:Q23 N11:O15 P11:P14 L24:N31 E23:E34 G23:G34 P15:Q15 P24:Q31 N16:N19 Q16:Q19 Q14 R11:AG15 E11:G22 W16 N33:AG34 R16:V31 N32:V32 X16:AG32" name="Range1_16_3_1_1"/>
    <protectedRange sqref="E88:M92 I80:M80 I83:M87" name="Range2_2_12_2_1_1"/>
    <protectedRange sqref="C90" name="Range2_2_1_10_3_1_1"/>
    <protectedRange sqref="L16:M23" name="Range1_1_1_1_10_1_1_1"/>
    <protectedRange sqref="L32:M34" name="Range1_1_10_1_1_1"/>
    <protectedRange sqref="D88:D92" name="Range2_1_1_1_1_11_2_1_1"/>
    <protectedRange sqref="K11:L15 K16:K34 I11:I15 I16:J24 I25:I34 J25" name="Range1_1_2_1_10_2_1_1"/>
    <protectedRange sqref="M11:M15" name="Range1_2_1_2_1_10_1_1_1"/>
    <protectedRange sqref="E80:H80 E83:H87" name="Range2_2_2_9_2_1_1"/>
    <protectedRange sqref="D80 D83:D87" name="Range2_1_1_1_1_1_9_2_1_1"/>
    <protectedRange sqref="Q10:Q13" name="Range1_17_1_1_1"/>
    <protectedRange sqref="AG10" name="Range1_18_1_1_1"/>
    <protectedRange sqref="C92 C83 C81" name="Range2_4_1_1_1"/>
    <protectedRange sqref="AS16:AS25" name="Range1_1_1_1"/>
    <protectedRange sqref="P3:U5" name="Range1_16_1_1_1_1"/>
    <protectedRange sqref="C91 C84:C89 C79 C82" name="Range2_1_3_1_1"/>
    <protectedRange sqref="H11:H34" name="Range1_1_1_1_1_1_1"/>
    <protectedRange sqref="B81:B82 D81:AX82" name="Range2_2_1_10_1_1_1_2"/>
    <protectedRange sqref="C80" name="Range2_2_1_10_2_1_1_1"/>
    <protectedRange sqref="D77:H77 N71:R79 N62:R65 N40:R51" name="Range2_12_1_6_1_1"/>
    <protectedRange sqref="E78:M79 I74:M74 D71:M73 J75:M76 I77:M77 I62:M65 C42 K48:M51 E40:M42 I43:M47" name="Range2_2_12_1_7_1_1"/>
    <protectedRange sqref="C40:D40 D41:D42" name="Range2_3_2_1_3_1_1_2_10_1_1_1_1"/>
    <protectedRange sqref="D78:D79 C41" name="Range2_1_1_1_1_11_1_2_1_1"/>
    <protectedRange sqref="E74:H74" name="Range2_2_2_9_1_1_1_1"/>
    <protectedRange sqref="D74" name="Range2_1_1_1_1_1_9_1_1_1_1"/>
    <protectedRange sqref="C78 C73 C70 C67" name="Range2_1_1_2_1_1"/>
    <protectedRange sqref="C71 C68" name="Range2_1_4_1_1_1"/>
    <protectedRange sqref="C77 C64" name="Range2_1_2_2_1_1"/>
    <protectedRange sqref="C76" name="Range2_3_2_1_1"/>
    <protectedRange sqref="S66:S70" name="Range2_12_2_1_1_1"/>
    <protectedRange sqref="N66:R70" name="Range2_12_1_1_1_1_1"/>
    <protectedRange sqref="D66:M70" name="Range2_2_12_1_1_1_1_1"/>
    <protectedRange sqref="C72 C69 C66 C60" name="Range2_1_4_2_1_1_1"/>
    <protectedRange sqref="D62:H65" name="Range2_2_12_1_2_2_1_1"/>
    <protectedRange sqref="C74:C75" name="Range2_5_1_1_1"/>
    <protectedRange sqref="E75:I76" name="Range2_2_1_1_1_1"/>
    <protectedRange sqref="D75:D76" name="Range2_1_1_1_1_1_1_1_1"/>
    <protectedRange sqref="C61:C63" name="Range2_1_1_1_2_1_1"/>
    <protectedRange sqref="AS11:AS15 AS26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S60:T61" name="Range2_12_4_1_1_1"/>
    <protectedRange sqref="N61:R61 Q60:R60" name="Range2_12_1_4_1_1_1"/>
    <protectedRange sqref="I61:M61 I60" name="Range2_2_12_1_5_1_1_1"/>
    <protectedRange sqref="D61:H61" name="Range2_2_12_1_2_1_1_1_1"/>
    <protectedRange sqref="D60:H60" name="Range2_2_12_1_3_2_1_1_1"/>
    <protectedRange sqref="N60:P60" name="Range2_12_1_2_1_1_1_1"/>
    <protectedRange sqref="J60:M60" name="Range2_2_12_1_4_1_1_1_1"/>
    <protectedRange sqref="Q52:R53" name="Range2_12_1_5_1_1_1"/>
    <protectedRange sqref="N52:P53" name="Range2_12_1_2_2_1_1_1"/>
    <protectedRange sqref="K52:M53" name="Range2_2_12_1_4_2_1_1_1"/>
    <protectedRange sqref="O24:O31" name="Range1_16_2_1_1_1"/>
    <protectedRange sqref="O16:P19" name="Range1_16_4_1_1_1"/>
    <protectedRange sqref="AY96:AY97" name="Range2_2_1_10_1_1_1_1_1"/>
    <protectedRange sqref="W28:W32" name="Range1_16_3_1_1_1"/>
    <protectedRange sqref="C53" name="Range2_1_2_1_1_1_1_4"/>
    <protectedRange sqref="I53:J53" name="Range2_2_12_1_4_2_1_1_1_4"/>
    <protectedRange sqref="D53:H53" name="Range2_2_12_1_3_1_1_1_1_1_4"/>
    <protectedRange sqref="W17:W27" name="Range1_16_3_1_1_1_1"/>
    <protectedRange sqref="B43:B47" name="Range2_12_5_1_1_1"/>
    <protectedRange sqref="C43:C47 E43:H44 D45:H47" name="Range2_2_12_1_7_1_1_1"/>
    <protectedRange sqref="D43:D44" name="Range2_3_2_1_3_1_1_2_10_1_1_1_1_1"/>
    <protectedRange sqref="B48:J48 B50:J51 C49:J49" name="Range2_2_12_1_7_1_1_3"/>
    <protectedRange sqref="B49 B52" name="Range2_1_2_1_1_1_1_2"/>
    <protectedRange sqref="H52:J52" name="Range2_2_12_1_4_2_1_1_1_2"/>
    <protectedRange sqref="C52:G52" name="Range2_2_12_1_3_1_1_1_1_1_1"/>
    <protectedRange sqref="S54:S59 B54:B59" name="Range2_12_5_1_1_2"/>
    <protectedRange sqref="N54:R54 Q55:R59" name="Range2_12_1_6_1_1_1"/>
    <protectedRange sqref="I59 K54:M54" name="Range2_2_12_1_7_1_1_5"/>
    <protectedRange sqref="D59:H59" name="Range2_2_12_1_3_3_1_1_1"/>
    <protectedRange sqref="N55:P59" name="Range2_12_1_2_3_1_1_1"/>
    <protectedRange sqref="J59:M59 I55:M58" name="Range2_2_12_1_4_3_1_1_1"/>
    <protectedRange sqref="D55:H58" name="Range2_2_12_1_3_1_2_1_1_1"/>
    <protectedRange sqref="I54:J54" name="Range2_2_12_1_4_2_1_1_1_4_1"/>
    <protectedRange sqref="D54:H54" name="Range2_2_12_1_3_1_1_1_1_1_4_1"/>
  </protectedRanges>
  <mergeCells count="42"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26" priority="5" operator="containsText" text="N/A">
      <formula>NOT(ISERROR(SEARCH("N/A",X11)))</formula>
    </cfRule>
    <cfRule type="cellIs" dxfId="725" priority="23" operator="equal">
      <formula>0</formula>
    </cfRule>
  </conditionalFormatting>
  <conditionalFormatting sqref="X11:AE34">
    <cfRule type="cellIs" dxfId="724" priority="22" operator="greaterThanOrEqual">
      <formula>1185</formula>
    </cfRule>
  </conditionalFormatting>
  <conditionalFormatting sqref="X11:AE34">
    <cfRule type="cellIs" dxfId="723" priority="21" operator="between">
      <formula>0.1</formula>
      <formula>1184</formula>
    </cfRule>
  </conditionalFormatting>
  <conditionalFormatting sqref="X8">
    <cfRule type="cellIs" dxfId="722" priority="20" operator="equal">
      <formula>0</formula>
    </cfRule>
  </conditionalFormatting>
  <conditionalFormatting sqref="X8">
    <cfRule type="cellIs" dxfId="721" priority="19" operator="greaterThan">
      <formula>1179</formula>
    </cfRule>
  </conditionalFormatting>
  <conditionalFormatting sqref="X8">
    <cfRule type="cellIs" dxfId="720" priority="18" operator="greaterThan">
      <formula>99</formula>
    </cfRule>
  </conditionalFormatting>
  <conditionalFormatting sqref="X8">
    <cfRule type="cellIs" dxfId="719" priority="17" operator="greaterThan">
      <formula>0.99</formula>
    </cfRule>
  </conditionalFormatting>
  <conditionalFormatting sqref="AB8">
    <cfRule type="cellIs" dxfId="718" priority="16" operator="equal">
      <formula>0</formula>
    </cfRule>
  </conditionalFormatting>
  <conditionalFormatting sqref="AB8">
    <cfRule type="cellIs" dxfId="717" priority="15" operator="greaterThan">
      <formula>1179</formula>
    </cfRule>
  </conditionalFormatting>
  <conditionalFormatting sqref="AB8">
    <cfRule type="cellIs" dxfId="716" priority="14" operator="greaterThan">
      <formula>99</formula>
    </cfRule>
  </conditionalFormatting>
  <conditionalFormatting sqref="AB8">
    <cfRule type="cellIs" dxfId="715" priority="13" operator="greaterThan">
      <formula>0.99</formula>
    </cfRule>
  </conditionalFormatting>
  <conditionalFormatting sqref="AJ11:AO11 AO12:AO32 AJ12:AN34 AO33:AP34 AQ11:AQ34">
    <cfRule type="cellIs" dxfId="714" priority="12" operator="equal">
      <formula>0</formula>
    </cfRule>
  </conditionalFormatting>
  <conditionalFormatting sqref="AJ11:AO11 AO12:AO32 AJ12:AN34 AO33:AP34 AQ11:AQ34">
    <cfRule type="cellIs" dxfId="713" priority="11" operator="greaterThan">
      <formula>1179</formula>
    </cfRule>
  </conditionalFormatting>
  <conditionalFormatting sqref="AJ11:AO11 AO12:AO32 AJ12:AN34 AO33:AP34 AQ11:AQ34">
    <cfRule type="cellIs" dxfId="712" priority="10" operator="greaterThan">
      <formula>99</formula>
    </cfRule>
  </conditionalFormatting>
  <conditionalFormatting sqref="AJ11:AO11 AO12:AO32 AJ12:AN34 AO33:AP34 AQ11:AQ34">
    <cfRule type="cellIs" dxfId="711" priority="9" operator="greaterThan">
      <formula>0.99</formula>
    </cfRule>
  </conditionalFormatting>
  <conditionalFormatting sqref="AI11:AI34">
    <cfRule type="cellIs" dxfId="710" priority="8" operator="greaterThan">
      <formula>$AI$8</formula>
    </cfRule>
  </conditionalFormatting>
  <conditionalFormatting sqref="AH11:AH34">
    <cfRule type="cellIs" dxfId="709" priority="6" operator="greaterThan">
      <formula>$AH$8</formula>
    </cfRule>
    <cfRule type="cellIs" dxfId="708" priority="7" operator="greaterThan">
      <formula>$AH$8</formula>
    </cfRule>
  </conditionalFormatting>
  <conditionalFormatting sqref="AP11:AP32">
    <cfRule type="cellIs" dxfId="707" priority="4" operator="equal">
      <formula>0</formula>
    </cfRule>
  </conditionalFormatting>
  <conditionalFormatting sqref="AP11:AP32">
    <cfRule type="cellIs" dxfId="706" priority="3" operator="greaterThan">
      <formula>1179</formula>
    </cfRule>
  </conditionalFormatting>
  <conditionalFormatting sqref="AP11:AP32">
    <cfRule type="cellIs" dxfId="705" priority="2" operator="greaterThan">
      <formula>99</formula>
    </cfRule>
  </conditionalFormatting>
  <conditionalFormatting sqref="AP11:AP32">
    <cfRule type="cellIs" dxfId="704" priority="1" operator="greaterThan">
      <formula>0.99</formula>
    </cfRule>
  </conditionalFormatting>
  <dataValidations count="4">
    <dataValidation type="list" allowBlank="1" showInputMessage="1" showErrorMessage="1" sqref="AP8:AQ8 O8:T8 N10 L10 D8" xr:uid="{00000000-0002-0000-0200-000000000000}">
      <formula1>#REF!</formula1>
    </dataValidation>
    <dataValidation type="list" allowBlank="1" showInputMessage="1" showErrorMessage="1" sqref="AV31:AW31" xr:uid="{00000000-0002-0000-0200-000001000000}">
      <formula1>$AV$24:$AV$28</formula1>
    </dataValidation>
    <dataValidation type="list" allowBlank="1" showInputMessage="1" showErrorMessage="1" sqref="H11:H34" xr:uid="{00000000-0002-0000-0200-000002000000}">
      <formula1>$AV$10:$AV$19</formula1>
    </dataValidation>
    <dataValidation type="list" allowBlank="1" showInputMessage="1" showErrorMessage="1" sqref="P3:P5" xr:uid="{00000000-0002-0000-0200-000003000000}">
      <formula1>$AY$10:$AY$40</formula1>
    </dataValidation>
  </dataValidations>
  <hyperlinks>
    <hyperlink ref="H9:H10" location="'1'!AH8" display="Plant Status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2:AY121"/>
  <sheetViews>
    <sheetView showGridLines="0" topLeftCell="A40" zoomScaleNormal="100" workbookViewId="0">
      <selection activeCell="B55" sqref="B55:R61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237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332" t="s">
        <v>11</v>
      </c>
      <c r="I7" s="331" t="s">
        <v>12</v>
      </c>
      <c r="J7" s="331" t="s">
        <v>13</v>
      </c>
      <c r="K7" s="331" t="s">
        <v>14</v>
      </c>
      <c r="L7" s="15"/>
      <c r="M7" s="15"/>
      <c r="N7" s="15"/>
      <c r="O7" s="332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331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331" t="s">
        <v>23</v>
      </c>
      <c r="AG7" s="331" t="s">
        <v>24</v>
      </c>
      <c r="AH7" s="331" t="s">
        <v>25</v>
      </c>
      <c r="AI7" s="331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331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41881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26692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331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329" t="s">
        <v>52</v>
      </c>
      <c r="V9" s="329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328" t="s">
        <v>56</v>
      </c>
      <c r="AG9" s="328" t="s">
        <v>57</v>
      </c>
      <c r="AH9" s="341" t="s">
        <v>58</v>
      </c>
      <c r="AI9" s="357" t="s">
        <v>59</v>
      </c>
      <c r="AJ9" s="329" t="s">
        <v>60</v>
      </c>
      <c r="AK9" s="329" t="s">
        <v>61</v>
      </c>
      <c r="AL9" s="329" t="s">
        <v>62</v>
      </c>
      <c r="AM9" s="329" t="s">
        <v>63</v>
      </c>
      <c r="AN9" s="329" t="s">
        <v>64</v>
      </c>
      <c r="AO9" s="329" t="s">
        <v>65</v>
      </c>
      <c r="AP9" s="329" t="s">
        <v>66</v>
      </c>
      <c r="AQ9" s="359" t="s">
        <v>67</v>
      </c>
      <c r="AR9" s="329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329" t="s">
        <v>73</v>
      </c>
      <c r="C10" s="329" t="s">
        <v>74</v>
      </c>
      <c r="D10" s="329" t="s">
        <v>75</v>
      </c>
      <c r="E10" s="329" t="s">
        <v>76</v>
      </c>
      <c r="F10" s="329" t="s">
        <v>75</v>
      </c>
      <c r="G10" s="329" t="s">
        <v>76</v>
      </c>
      <c r="H10" s="368"/>
      <c r="I10" s="329" t="s">
        <v>76</v>
      </c>
      <c r="J10" s="329" t="s">
        <v>76</v>
      </c>
      <c r="K10" s="329" t="s">
        <v>76</v>
      </c>
      <c r="L10" s="31" t="s">
        <v>30</v>
      </c>
      <c r="M10" s="369"/>
      <c r="N10" s="31" t="s">
        <v>30</v>
      </c>
      <c r="O10" s="360"/>
      <c r="P10" s="360"/>
      <c r="Q10" s="3">
        <v>4754555</v>
      </c>
      <c r="R10" s="350"/>
      <c r="S10" s="351"/>
      <c r="T10" s="352"/>
      <c r="U10" s="329" t="s">
        <v>76</v>
      </c>
      <c r="V10" s="329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30480144</v>
      </c>
      <c r="AH10" s="341"/>
      <c r="AI10" s="358"/>
      <c r="AJ10" s="329" t="s">
        <v>85</v>
      </c>
      <c r="AK10" s="329" t="s">
        <v>85</v>
      </c>
      <c r="AL10" s="329" t="s">
        <v>85</v>
      </c>
      <c r="AM10" s="329" t="s">
        <v>85</v>
      </c>
      <c r="AN10" s="329" t="s">
        <v>85</v>
      </c>
      <c r="AO10" s="329" t="s">
        <v>85</v>
      </c>
      <c r="AP10" s="2">
        <v>6703799</v>
      </c>
      <c r="AQ10" s="360"/>
      <c r="AR10" s="330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15</v>
      </c>
      <c r="E11" s="46">
        <f>D11/1.42</f>
        <v>10.563380281690142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115</v>
      </c>
      <c r="P11" s="52">
        <v>85</v>
      </c>
      <c r="Q11" s="52">
        <v>4758277</v>
      </c>
      <c r="R11" s="53">
        <f>Q11-Q10</f>
        <v>3722</v>
      </c>
      <c r="S11" s="54">
        <f>R11*24/1000</f>
        <v>89.328000000000003</v>
      </c>
      <c r="T11" s="54">
        <f>R11/1000</f>
        <v>3.722</v>
      </c>
      <c r="U11" s="55">
        <v>6.2</v>
      </c>
      <c r="V11" s="55">
        <f t="shared" ref="V11:V34" si="0">U11</f>
        <v>6.2</v>
      </c>
      <c r="W11" s="174" t="s">
        <v>136</v>
      </c>
      <c r="X11" s="166">
        <v>0</v>
      </c>
      <c r="Y11" s="166">
        <v>0</v>
      </c>
      <c r="Z11" s="166">
        <v>999</v>
      </c>
      <c r="AA11" s="166">
        <v>0</v>
      </c>
      <c r="AB11" s="166">
        <v>1110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30480751</v>
      </c>
      <c r="AH11" s="60">
        <f>IF(ISBLANK(AG11),"-",AG11-AG10)</f>
        <v>607</v>
      </c>
      <c r="AI11" s="61">
        <f>AH11/T11</f>
        <v>163.08436324556689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6704834</v>
      </c>
      <c r="AQ11" s="166">
        <f t="shared" ref="AQ11:AQ34" si="1">AP11-AP10</f>
        <v>1035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17</v>
      </c>
      <c r="E12" s="46">
        <f t="shared" ref="E12:E34" si="2">D12/1.42</f>
        <v>11.971830985915494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117</v>
      </c>
      <c r="P12" s="52">
        <v>86</v>
      </c>
      <c r="Q12" s="52">
        <v>4762000</v>
      </c>
      <c r="R12" s="53">
        <f t="shared" ref="R12:R34" si="5">Q12-Q11</f>
        <v>3723</v>
      </c>
      <c r="S12" s="54">
        <f t="shared" ref="S12:S34" si="6">R12*24/1000</f>
        <v>89.352000000000004</v>
      </c>
      <c r="T12" s="54">
        <f t="shared" ref="T12:T34" si="7">R12/1000</f>
        <v>3.7229999999999999</v>
      </c>
      <c r="U12" s="55">
        <v>7.2</v>
      </c>
      <c r="V12" s="55">
        <f t="shared" si="0"/>
        <v>7.2</v>
      </c>
      <c r="W12" s="174" t="s">
        <v>136</v>
      </c>
      <c r="X12" s="166">
        <v>0</v>
      </c>
      <c r="Y12" s="166">
        <v>0</v>
      </c>
      <c r="Z12" s="166">
        <v>928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30481358</v>
      </c>
      <c r="AH12" s="60">
        <f>IF(ISBLANK(AG12),"-",AG12-AG11)</f>
        <v>607</v>
      </c>
      <c r="AI12" s="61">
        <f t="shared" ref="AI12:AI34" si="8">AH12/T12</f>
        <v>163.04055868922913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6705869</v>
      </c>
      <c r="AQ12" s="166">
        <f t="shared" si="1"/>
        <v>1035</v>
      </c>
      <c r="AR12" s="65">
        <v>0.89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18</v>
      </c>
      <c r="E13" s="46">
        <f t="shared" si="2"/>
        <v>12.67605633802817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114</v>
      </c>
      <c r="P13" s="52">
        <v>86</v>
      </c>
      <c r="Q13" s="52">
        <v>4765582</v>
      </c>
      <c r="R13" s="53">
        <f t="shared" si="5"/>
        <v>3582</v>
      </c>
      <c r="S13" s="54">
        <f t="shared" si="6"/>
        <v>85.968000000000004</v>
      </c>
      <c r="T13" s="54">
        <f t="shared" si="7"/>
        <v>3.5819999999999999</v>
      </c>
      <c r="U13" s="55">
        <v>8.1</v>
      </c>
      <c r="V13" s="55">
        <f t="shared" si="0"/>
        <v>8.1</v>
      </c>
      <c r="W13" s="174" t="s">
        <v>136</v>
      </c>
      <c r="X13" s="166">
        <v>0</v>
      </c>
      <c r="Y13" s="166">
        <v>0</v>
      </c>
      <c r="Z13" s="166">
        <v>917</v>
      </c>
      <c r="AA13" s="166">
        <v>0</v>
      </c>
      <c r="AB13" s="166">
        <v>1090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30481922</v>
      </c>
      <c r="AH13" s="60">
        <f>IF(ISBLANK(AG13),"-",AG13-AG12)</f>
        <v>564</v>
      </c>
      <c r="AI13" s="61">
        <f t="shared" si="8"/>
        <v>157.45393634840872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6706960</v>
      </c>
      <c r="AQ13" s="166">
        <f t="shared" si="1"/>
        <v>1091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19</v>
      </c>
      <c r="E14" s="46">
        <f t="shared" si="2"/>
        <v>13.380281690140846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116</v>
      </c>
      <c r="P14" s="52">
        <v>85</v>
      </c>
      <c r="Q14" s="52">
        <v>4769164</v>
      </c>
      <c r="R14" s="53">
        <f t="shared" si="5"/>
        <v>3582</v>
      </c>
      <c r="S14" s="54">
        <f t="shared" si="6"/>
        <v>85.968000000000004</v>
      </c>
      <c r="T14" s="54">
        <f t="shared" si="7"/>
        <v>3.5819999999999999</v>
      </c>
      <c r="U14" s="55">
        <v>9.5</v>
      </c>
      <c r="V14" s="55">
        <f t="shared" si="0"/>
        <v>9.5</v>
      </c>
      <c r="W14" s="174" t="s">
        <v>136</v>
      </c>
      <c r="X14" s="166">
        <v>0</v>
      </c>
      <c r="Y14" s="166">
        <v>0</v>
      </c>
      <c r="Z14" s="166">
        <v>906</v>
      </c>
      <c r="AA14" s="166">
        <v>0</v>
      </c>
      <c r="AB14" s="166">
        <v>1100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30482486</v>
      </c>
      <c r="AH14" s="60">
        <f t="shared" ref="AH14:AH34" si="9">IF(ISBLANK(AG14),"-",AG14-AG13)</f>
        <v>564</v>
      </c>
      <c r="AI14" s="61">
        <f t="shared" si="8"/>
        <v>157.45393634840872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6708052</v>
      </c>
      <c r="AQ14" s="166">
        <f t="shared" si="1"/>
        <v>1092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27</v>
      </c>
      <c r="E15" s="46">
        <f t="shared" si="2"/>
        <v>19.014084507042256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97</v>
      </c>
      <c r="P15" s="52">
        <v>94</v>
      </c>
      <c r="Q15" s="52">
        <v>4772864</v>
      </c>
      <c r="R15" s="53">
        <f t="shared" si="5"/>
        <v>3700</v>
      </c>
      <c r="S15" s="54">
        <f t="shared" si="6"/>
        <v>88.8</v>
      </c>
      <c r="T15" s="54">
        <f t="shared" si="7"/>
        <v>3.7</v>
      </c>
      <c r="U15" s="55">
        <v>9.5</v>
      </c>
      <c r="V15" s="55">
        <f t="shared" si="0"/>
        <v>9.5</v>
      </c>
      <c r="W15" s="174" t="s">
        <v>136</v>
      </c>
      <c r="X15" s="166">
        <v>0</v>
      </c>
      <c r="Y15" s="166">
        <v>0</v>
      </c>
      <c r="Z15" s="166">
        <v>842</v>
      </c>
      <c r="AA15" s="166">
        <v>0</v>
      </c>
      <c r="AB15" s="166">
        <v>1090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30483018</v>
      </c>
      <c r="AH15" s="60">
        <f t="shared" si="9"/>
        <v>532</v>
      </c>
      <c r="AI15" s="61">
        <f t="shared" si="8"/>
        <v>143.78378378378378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</v>
      </c>
      <c r="AP15" s="166">
        <v>6708052</v>
      </c>
      <c r="AQ15" s="166">
        <f t="shared" si="1"/>
        <v>0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21</v>
      </c>
      <c r="E16" s="46">
        <f t="shared" si="2"/>
        <v>14.788732394366198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110</v>
      </c>
      <c r="P16" s="52">
        <v>114</v>
      </c>
      <c r="Q16" s="52">
        <v>4777091</v>
      </c>
      <c r="R16" s="53">
        <f t="shared" si="5"/>
        <v>4227</v>
      </c>
      <c r="S16" s="54">
        <f t="shared" si="6"/>
        <v>101.44799999999999</v>
      </c>
      <c r="T16" s="54">
        <f t="shared" si="7"/>
        <v>4.2270000000000003</v>
      </c>
      <c r="U16" s="55">
        <v>9.5</v>
      </c>
      <c r="V16" s="55">
        <f t="shared" si="0"/>
        <v>9.5</v>
      </c>
      <c r="W16" s="174" t="s">
        <v>136</v>
      </c>
      <c r="X16" s="166">
        <v>0</v>
      </c>
      <c r="Y16" s="166">
        <v>0</v>
      </c>
      <c r="Z16" s="166">
        <v>1003</v>
      </c>
      <c r="AA16" s="166">
        <v>0</v>
      </c>
      <c r="AB16" s="166">
        <v>1090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30483586</v>
      </c>
      <c r="AH16" s="60">
        <f t="shared" si="9"/>
        <v>568</v>
      </c>
      <c r="AI16" s="61">
        <f t="shared" si="8"/>
        <v>134.37426070499171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6708052</v>
      </c>
      <c r="AQ16" s="166">
        <f t="shared" si="1"/>
        <v>0</v>
      </c>
      <c r="AR16" s="65">
        <v>0.92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13</v>
      </c>
      <c r="E17" s="46">
        <f t="shared" si="2"/>
        <v>9.1549295774647899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144</v>
      </c>
      <c r="P17" s="52">
        <v>148</v>
      </c>
      <c r="Q17" s="52">
        <v>4782736</v>
      </c>
      <c r="R17" s="53">
        <f t="shared" si="5"/>
        <v>5645</v>
      </c>
      <c r="S17" s="54">
        <f t="shared" si="6"/>
        <v>135.47999999999999</v>
      </c>
      <c r="T17" s="54">
        <f t="shared" si="7"/>
        <v>5.6449999999999996</v>
      </c>
      <c r="U17" s="55">
        <v>9.5</v>
      </c>
      <c r="V17" s="55">
        <f t="shared" si="0"/>
        <v>9.5</v>
      </c>
      <c r="W17" s="174" t="s">
        <v>172</v>
      </c>
      <c r="X17" s="166">
        <v>0</v>
      </c>
      <c r="Y17" s="166">
        <v>0</v>
      </c>
      <c r="Z17" s="166">
        <v>1145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30484758</v>
      </c>
      <c r="AH17" s="60">
        <f t="shared" si="9"/>
        <v>1172</v>
      </c>
      <c r="AI17" s="61">
        <f t="shared" si="8"/>
        <v>207.61736049601419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6708052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12</v>
      </c>
      <c r="E18" s="46">
        <f t="shared" si="2"/>
        <v>8.4507042253521139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139</v>
      </c>
      <c r="P18" s="52">
        <v>145</v>
      </c>
      <c r="Q18" s="52">
        <v>4788710</v>
      </c>
      <c r="R18" s="53">
        <f t="shared" si="5"/>
        <v>5974</v>
      </c>
      <c r="S18" s="54">
        <f t="shared" si="6"/>
        <v>143.376</v>
      </c>
      <c r="T18" s="54">
        <f t="shared" si="7"/>
        <v>5.9740000000000002</v>
      </c>
      <c r="U18" s="55">
        <v>9.4</v>
      </c>
      <c r="V18" s="55">
        <f t="shared" si="0"/>
        <v>9.4</v>
      </c>
      <c r="W18" s="174" t="s">
        <v>146</v>
      </c>
      <c r="X18" s="166">
        <v>0</v>
      </c>
      <c r="Y18" s="166">
        <v>1030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30486058</v>
      </c>
      <c r="AH18" s="60">
        <f t="shared" si="9"/>
        <v>1300</v>
      </c>
      <c r="AI18" s="61">
        <f t="shared" si="8"/>
        <v>217.60964178105121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6708052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10</v>
      </c>
      <c r="E19" s="46">
        <f t="shared" si="2"/>
        <v>7.042253521126761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135</v>
      </c>
      <c r="P19" s="52">
        <v>144</v>
      </c>
      <c r="Q19" s="52">
        <v>4795006</v>
      </c>
      <c r="R19" s="53">
        <f t="shared" si="5"/>
        <v>6296</v>
      </c>
      <c r="S19" s="54">
        <f t="shared" si="6"/>
        <v>151.10400000000001</v>
      </c>
      <c r="T19" s="54">
        <f t="shared" si="7"/>
        <v>6.2960000000000003</v>
      </c>
      <c r="U19" s="55">
        <v>8.6999999999999993</v>
      </c>
      <c r="V19" s="55">
        <f t="shared" si="0"/>
        <v>8.6999999999999993</v>
      </c>
      <c r="W19" s="174" t="s">
        <v>146</v>
      </c>
      <c r="X19" s="166">
        <v>0</v>
      </c>
      <c r="Y19" s="166">
        <v>1104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30487464</v>
      </c>
      <c r="AH19" s="60">
        <f t="shared" si="9"/>
        <v>1406</v>
      </c>
      <c r="AI19" s="61">
        <f t="shared" si="8"/>
        <v>223.31639135959338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6708052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10</v>
      </c>
      <c r="E20" s="46">
        <f t="shared" si="2"/>
        <v>7.042253521126761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134</v>
      </c>
      <c r="P20" s="52">
        <v>145</v>
      </c>
      <c r="Q20" s="52">
        <v>4801296</v>
      </c>
      <c r="R20" s="53">
        <f t="shared" si="5"/>
        <v>6290</v>
      </c>
      <c r="S20" s="54">
        <f t="shared" si="6"/>
        <v>150.96</v>
      </c>
      <c r="T20" s="54">
        <f t="shared" si="7"/>
        <v>6.29</v>
      </c>
      <c r="U20" s="55">
        <v>7.8</v>
      </c>
      <c r="V20" s="55">
        <f t="shared" si="0"/>
        <v>7.8</v>
      </c>
      <c r="W20" s="174" t="s">
        <v>146</v>
      </c>
      <c r="X20" s="166">
        <v>0</v>
      </c>
      <c r="Y20" s="166">
        <v>1145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30488874</v>
      </c>
      <c r="AH20" s="60">
        <f t="shared" si="9"/>
        <v>1410</v>
      </c>
      <c r="AI20" s="61">
        <f t="shared" si="8"/>
        <v>224.16534181240064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6708052</v>
      </c>
      <c r="AQ20" s="166">
        <f t="shared" si="1"/>
        <v>0</v>
      </c>
      <c r="AR20" s="65">
        <v>0.98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11</v>
      </c>
      <c r="E21" s="46">
        <f t="shared" si="2"/>
        <v>7.746478873239437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132</v>
      </c>
      <c r="P21" s="52">
        <v>144</v>
      </c>
      <c r="Q21" s="52">
        <v>4807565</v>
      </c>
      <c r="R21" s="53">
        <f>Q21-Q20</f>
        <v>6269</v>
      </c>
      <c r="S21" s="54">
        <f t="shared" si="6"/>
        <v>150.45599999999999</v>
      </c>
      <c r="T21" s="54">
        <f t="shared" si="7"/>
        <v>6.2690000000000001</v>
      </c>
      <c r="U21" s="55">
        <v>7</v>
      </c>
      <c r="V21" s="55">
        <f t="shared" si="0"/>
        <v>7</v>
      </c>
      <c r="W21" s="174" t="s">
        <v>146</v>
      </c>
      <c r="X21" s="166">
        <v>0</v>
      </c>
      <c r="Y21" s="166">
        <v>1124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30490294</v>
      </c>
      <c r="AH21" s="60">
        <f t="shared" si="9"/>
        <v>1420</v>
      </c>
      <c r="AI21" s="61">
        <f t="shared" si="8"/>
        <v>226.51140532780346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6708052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8</v>
      </c>
      <c r="E22" s="46">
        <f t="shared" si="2"/>
        <v>5.6338028169014089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128</v>
      </c>
      <c r="P22" s="52">
        <v>147</v>
      </c>
      <c r="Q22" s="52">
        <v>4813814</v>
      </c>
      <c r="R22" s="53">
        <f t="shared" si="5"/>
        <v>6249</v>
      </c>
      <c r="S22" s="54">
        <f t="shared" si="6"/>
        <v>149.976</v>
      </c>
      <c r="T22" s="54">
        <f t="shared" si="7"/>
        <v>6.2489999999999997</v>
      </c>
      <c r="U22" s="55">
        <v>5.9</v>
      </c>
      <c r="V22" s="55">
        <f t="shared" si="0"/>
        <v>5.9</v>
      </c>
      <c r="W22" s="174" t="s">
        <v>146</v>
      </c>
      <c r="X22" s="166">
        <v>0</v>
      </c>
      <c r="Y22" s="166">
        <v>1180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30491742</v>
      </c>
      <c r="AH22" s="60">
        <f t="shared" si="9"/>
        <v>1448</v>
      </c>
      <c r="AI22" s="61">
        <f t="shared" si="8"/>
        <v>231.71707473195713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6708052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8</v>
      </c>
      <c r="E23" s="46">
        <f t="shared" si="2"/>
        <v>5.6338028169014089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133</v>
      </c>
      <c r="P23" s="52">
        <v>143</v>
      </c>
      <c r="Q23" s="52">
        <v>4819895</v>
      </c>
      <c r="R23" s="53">
        <f t="shared" si="5"/>
        <v>6081</v>
      </c>
      <c r="S23" s="54">
        <f t="shared" si="6"/>
        <v>145.94399999999999</v>
      </c>
      <c r="T23" s="54">
        <f t="shared" si="7"/>
        <v>6.0810000000000004</v>
      </c>
      <c r="U23" s="55">
        <v>5.2</v>
      </c>
      <c r="V23" s="55">
        <f t="shared" si="0"/>
        <v>5.2</v>
      </c>
      <c r="W23" s="174" t="s">
        <v>146</v>
      </c>
      <c r="X23" s="166">
        <v>0</v>
      </c>
      <c r="Y23" s="166">
        <v>1072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30493122</v>
      </c>
      <c r="AH23" s="60">
        <f t="shared" si="9"/>
        <v>1380</v>
      </c>
      <c r="AI23" s="61">
        <f t="shared" si="8"/>
        <v>226.93635915145535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6708052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6</v>
      </c>
      <c r="E24" s="46">
        <f t="shared" si="2"/>
        <v>4.2253521126760569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126</v>
      </c>
      <c r="P24" s="52">
        <v>142</v>
      </c>
      <c r="Q24" s="52">
        <v>4825853</v>
      </c>
      <c r="R24" s="53">
        <f t="shared" si="5"/>
        <v>5958</v>
      </c>
      <c r="S24" s="54">
        <f t="shared" si="6"/>
        <v>142.99199999999999</v>
      </c>
      <c r="T24" s="54">
        <f t="shared" si="7"/>
        <v>5.9580000000000002</v>
      </c>
      <c r="U24" s="55">
        <v>4.5</v>
      </c>
      <c r="V24" s="55">
        <f t="shared" si="0"/>
        <v>4.5</v>
      </c>
      <c r="W24" s="174" t="s">
        <v>146</v>
      </c>
      <c r="X24" s="166">
        <v>0</v>
      </c>
      <c r="Y24" s="166">
        <v>1126</v>
      </c>
      <c r="Z24" s="166">
        <v>1196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30494512</v>
      </c>
      <c r="AH24" s="60">
        <f t="shared" si="9"/>
        <v>1390</v>
      </c>
      <c r="AI24" s="61">
        <f t="shared" si="8"/>
        <v>233.29976502181938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6708052</v>
      </c>
      <c r="AQ24" s="166">
        <f t="shared" si="1"/>
        <v>0</v>
      </c>
      <c r="AR24" s="65">
        <v>0.88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7</v>
      </c>
      <c r="E25" s="46">
        <f t="shared" si="2"/>
        <v>4.9295774647887329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131</v>
      </c>
      <c r="P25" s="52">
        <v>130</v>
      </c>
      <c r="Q25" s="52">
        <v>4831527</v>
      </c>
      <c r="R25" s="53">
        <f t="shared" si="5"/>
        <v>5674</v>
      </c>
      <c r="S25" s="54">
        <f t="shared" si="6"/>
        <v>136.17599999999999</v>
      </c>
      <c r="T25" s="54">
        <f t="shared" si="7"/>
        <v>5.6740000000000004</v>
      </c>
      <c r="U25" s="55">
        <v>3.8</v>
      </c>
      <c r="V25" s="55">
        <f t="shared" si="0"/>
        <v>3.8</v>
      </c>
      <c r="W25" s="174" t="s">
        <v>146</v>
      </c>
      <c r="X25" s="166">
        <v>0</v>
      </c>
      <c r="Y25" s="166">
        <v>1086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30495858</v>
      </c>
      <c r="AH25" s="60">
        <f t="shared" si="9"/>
        <v>1346</v>
      </c>
      <c r="AI25" s="61">
        <f t="shared" si="8"/>
        <v>237.22241804723296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6708052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7</v>
      </c>
      <c r="E26" s="46">
        <f t="shared" si="2"/>
        <v>4.9295774647887329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133</v>
      </c>
      <c r="P26" s="52">
        <v>132</v>
      </c>
      <c r="Q26" s="52">
        <v>4837198</v>
      </c>
      <c r="R26" s="53">
        <f t="shared" si="5"/>
        <v>5671</v>
      </c>
      <c r="S26" s="54">
        <f t="shared" si="6"/>
        <v>136.10400000000001</v>
      </c>
      <c r="T26" s="54">
        <f t="shared" si="7"/>
        <v>5.6710000000000003</v>
      </c>
      <c r="U26" s="55">
        <v>3.5</v>
      </c>
      <c r="V26" s="55">
        <f t="shared" si="0"/>
        <v>3.5</v>
      </c>
      <c r="W26" s="174" t="s">
        <v>146</v>
      </c>
      <c r="X26" s="166">
        <v>0</v>
      </c>
      <c r="Y26" s="166">
        <v>1188</v>
      </c>
      <c r="Z26" s="166">
        <v>1196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30497248</v>
      </c>
      <c r="AH26" s="60">
        <f t="shared" si="9"/>
        <v>1390</v>
      </c>
      <c r="AI26" s="61">
        <f t="shared" si="8"/>
        <v>245.10668312466936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6708052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4</v>
      </c>
      <c r="E27" s="46">
        <f t="shared" si="2"/>
        <v>2.8169014084507045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132</v>
      </c>
      <c r="P27" s="52">
        <v>133</v>
      </c>
      <c r="Q27" s="52">
        <v>4842828</v>
      </c>
      <c r="R27" s="53">
        <f t="shared" si="5"/>
        <v>5630</v>
      </c>
      <c r="S27" s="54">
        <f t="shared" si="6"/>
        <v>135.12</v>
      </c>
      <c r="T27" s="54">
        <f t="shared" si="7"/>
        <v>5.63</v>
      </c>
      <c r="U27" s="55">
        <v>2.9</v>
      </c>
      <c r="V27" s="55">
        <f t="shared" si="0"/>
        <v>2.9</v>
      </c>
      <c r="W27" s="174" t="s">
        <v>146</v>
      </c>
      <c r="X27" s="166">
        <v>0</v>
      </c>
      <c r="Y27" s="166">
        <v>1188</v>
      </c>
      <c r="Z27" s="166">
        <v>1196</v>
      </c>
      <c r="AA27" s="166">
        <v>1185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30498700</v>
      </c>
      <c r="AH27" s="60">
        <f t="shared" si="9"/>
        <v>1452</v>
      </c>
      <c r="AI27" s="61">
        <f t="shared" si="8"/>
        <v>257.90408525754884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6708052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5</v>
      </c>
      <c r="E28" s="46">
        <f t="shared" si="2"/>
        <v>3.5211267605633805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137</v>
      </c>
      <c r="P28" s="52">
        <v>130</v>
      </c>
      <c r="Q28" s="52">
        <v>4848500</v>
      </c>
      <c r="R28" s="53">
        <f t="shared" si="5"/>
        <v>5672</v>
      </c>
      <c r="S28" s="54">
        <f t="shared" si="6"/>
        <v>136.12799999999999</v>
      </c>
      <c r="T28" s="54">
        <f t="shared" si="7"/>
        <v>5.6719999999999997</v>
      </c>
      <c r="U28" s="55">
        <v>3</v>
      </c>
      <c r="V28" s="55">
        <f t="shared" si="0"/>
        <v>3</v>
      </c>
      <c r="W28" s="174" t="s">
        <v>146</v>
      </c>
      <c r="X28" s="166">
        <v>0</v>
      </c>
      <c r="Y28" s="166">
        <v>1188</v>
      </c>
      <c r="Z28" s="166">
        <v>1196</v>
      </c>
      <c r="AA28" s="166">
        <v>1185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30500148</v>
      </c>
      <c r="AH28" s="60">
        <f t="shared" si="9"/>
        <v>1448</v>
      </c>
      <c r="AI28" s="61">
        <f t="shared" si="8"/>
        <v>255.28913963328634</v>
      </c>
      <c r="AJ28" s="62">
        <v>0</v>
      </c>
      <c r="AK28" s="62">
        <v>1</v>
      </c>
      <c r="AL28" s="62">
        <v>1</v>
      </c>
      <c r="AM28" s="62">
        <v>1</v>
      </c>
      <c r="AN28" s="62">
        <v>1</v>
      </c>
      <c r="AO28" s="62">
        <v>0</v>
      </c>
      <c r="AP28" s="166">
        <v>6708052</v>
      </c>
      <c r="AQ28" s="166">
        <f t="shared" si="1"/>
        <v>0</v>
      </c>
      <c r="AR28" s="65">
        <v>0.92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4</v>
      </c>
      <c r="E29" s="46">
        <f t="shared" si="2"/>
        <v>2.8169014084507045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139</v>
      </c>
      <c r="P29" s="52">
        <v>132</v>
      </c>
      <c r="Q29" s="52">
        <v>4854009</v>
      </c>
      <c r="R29" s="53">
        <f t="shared" si="5"/>
        <v>5509</v>
      </c>
      <c r="S29" s="54">
        <f t="shared" si="6"/>
        <v>132.21600000000001</v>
      </c>
      <c r="T29" s="54">
        <f t="shared" si="7"/>
        <v>5.5090000000000003</v>
      </c>
      <c r="U29" s="55">
        <v>3.1</v>
      </c>
      <c r="V29" s="55">
        <f t="shared" si="0"/>
        <v>3.1</v>
      </c>
      <c r="W29" s="174" t="s">
        <v>146</v>
      </c>
      <c r="X29" s="166">
        <v>0</v>
      </c>
      <c r="Y29" s="166">
        <v>1188</v>
      </c>
      <c r="Z29" s="166">
        <v>1196</v>
      </c>
      <c r="AA29" s="166">
        <v>1185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30501598</v>
      </c>
      <c r="AH29" s="60">
        <f t="shared" si="9"/>
        <v>1450</v>
      </c>
      <c r="AI29" s="61">
        <f t="shared" si="8"/>
        <v>263.20566345979307</v>
      </c>
      <c r="AJ29" s="62">
        <v>0</v>
      </c>
      <c r="AK29" s="62">
        <v>1</v>
      </c>
      <c r="AL29" s="62">
        <v>1</v>
      </c>
      <c r="AM29" s="62">
        <v>1</v>
      </c>
      <c r="AN29" s="62">
        <v>1</v>
      </c>
      <c r="AO29" s="62">
        <v>0</v>
      </c>
      <c r="AP29" s="166">
        <v>6708052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5</v>
      </c>
      <c r="E30" s="46">
        <f t="shared" si="2"/>
        <v>3.5211267605633805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130</v>
      </c>
      <c r="P30" s="52">
        <v>129</v>
      </c>
      <c r="Q30" s="52">
        <v>4859417</v>
      </c>
      <c r="R30" s="53">
        <f t="shared" si="5"/>
        <v>5408</v>
      </c>
      <c r="S30" s="54">
        <f t="shared" si="6"/>
        <v>129.792</v>
      </c>
      <c r="T30" s="54">
        <f t="shared" si="7"/>
        <v>5.4080000000000004</v>
      </c>
      <c r="U30" s="55">
        <v>3.4</v>
      </c>
      <c r="V30" s="55">
        <f t="shared" si="0"/>
        <v>3.4</v>
      </c>
      <c r="W30" s="174" t="s">
        <v>146</v>
      </c>
      <c r="X30" s="166">
        <v>0</v>
      </c>
      <c r="Y30" s="166">
        <v>1188</v>
      </c>
      <c r="Z30" s="166">
        <v>1196</v>
      </c>
      <c r="AA30" s="166">
        <v>1185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30503038</v>
      </c>
      <c r="AH30" s="60">
        <f t="shared" si="9"/>
        <v>1440</v>
      </c>
      <c r="AI30" s="61">
        <f t="shared" si="8"/>
        <v>266.27218934911241</v>
      </c>
      <c r="AJ30" s="62">
        <v>0</v>
      </c>
      <c r="AK30" s="62">
        <v>1</v>
      </c>
      <c r="AL30" s="62">
        <v>1</v>
      </c>
      <c r="AM30" s="62">
        <v>1</v>
      </c>
      <c r="AN30" s="62">
        <v>1</v>
      </c>
      <c r="AO30" s="62">
        <v>0</v>
      </c>
      <c r="AP30" s="166">
        <v>6708052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8</v>
      </c>
      <c r="E31" s="46">
        <f>D31/1.42</f>
        <v>5.6338028169014089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121</v>
      </c>
      <c r="P31" s="52">
        <v>126</v>
      </c>
      <c r="Q31" s="52">
        <v>4864766</v>
      </c>
      <c r="R31" s="53">
        <f t="shared" si="5"/>
        <v>5349</v>
      </c>
      <c r="S31" s="54">
        <f t="shared" si="6"/>
        <v>128.376</v>
      </c>
      <c r="T31" s="54">
        <f t="shared" si="7"/>
        <v>5.3490000000000002</v>
      </c>
      <c r="U31" s="55">
        <v>3.2</v>
      </c>
      <c r="V31" s="55">
        <f t="shared" si="0"/>
        <v>3.2</v>
      </c>
      <c r="W31" s="174" t="s">
        <v>146</v>
      </c>
      <c r="X31" s="166">
        <v>0</v>
      </c>
      <c r="Y31" s="166">
        <v>1029</v>
      </c>
      <c r="Z31" s="166">
        <v>1114</v>
      </c>
      <c r="AA31" s="166">
        <v>1185</v>
      </c>
      <c r="AB31" s="166">
        <v>1118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30504346</v>
      </c>
      <c r="AH31" s="60">
        <f t="shared" si="9"/>
        <v>1308</v>
      </c>
      <c r="AI31" s="61">
        <f t="shared" si="8"/>
        <v>244.53168816601232</v>
      </c>
      <c r="AJ31" s="62">
        <v>0</v>
      </c>
      <c r="AK31" s="62">
        <v>1</v>
      </c>
      <c r="AL31" s="62">
        <v>1</v>
      </c>
      <c r="AM31" s="62">
        <v>1</v>
      </c>
      <c r="AN31" s="62">
        <v>1</v>
      </c>
      <c r="AO31" s="62">
        <v>0</v>
      </c>
      <c r="AP31" s="166">
        <v>6708052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14</v>
      </c>
      <c r="E32" s="46">
        <f t="shared" si="2"/>
        <v>9.8591549295774659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117</v>
      </c>
      <c r="P32" s="52">
        <v>130</v>
      </c>
      <c r="Q32" s="52">
        <v>4869953</v>
      </c>
      <c r="R32" s="53">
        <f t="shared" si="5"/>
        <v>5187</v>
      </c>
      <c r="S32" s="54">
        <f t="shared" si="6"/>
        <v>124.488</v>
      </c>
      <c r="T32" s="54">
        <f t="shared" si="7"/>
        <v>5.1870000000000003</v>
      </c>
      <c r="U32" s="55">
        <v>2.8</v>
      </c>
      <c r="V32" s="55">
        <f t="shared" si="0"/>
        <v>2.8</v>
      </c>
      <c r="W32" s="174" t="s">
        <v>145</v>
      </c>
      <c r="X32" s="166">
        <v>0</v>
      </c>
      <c r="Y32" s="166">
        <v>1003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30505388</v>
      </c>
      <c r="AH32" s="60">
        <f t="shared" si="9"/>
        <v>1042</v>
      </c>
      <c r="AI32" s="61">
        <f t="shared" si="8"/>
        <v>200.88683246577983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6708052</v>
      </c>
      <c r="AQ32" s="166">
        <f t="shared" si="1"/>
        <v>0</v>
      </c>
      <c r="AR32" s="65">
        <v>1.03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11</v>
      </c>
      <c r="E33" s="46">
        <f t="shared" si="2"/>
        <v>7.746478873239437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118</v>
      </c>
      <c r="P33" s="52">
        <v>107</v>
      </c>
      <c r="Q33" s="52">
        <v>4874225</v>
      </c>
      <c r="R33" s="53">
        <f t="shared" si="5"/>
        <v>4272</v>
      </c>
      <c r="S33" s="54">
        <f t="shared" si="6"/>
        <v>102.52800000000001</v>
      </c>
      <c r="T33" s="54">
        <f t="shared" si="7"/>
        <v>4.2720000000000002</v>
      </c>
      <c r="U33" s="55">
        <v>3.2</v>
      </c>
      <c r="V33" s="55">
        <f t="shared" si="0"/>
        <v>3.2</v>
      </c>
      <c r="W33" s="174" t="s">
        <v>136</v>
      </c>
      <c r="X33" s="166">
        <v>0</v>
      </c>
      <c r="Y33" s="166">
        <v>0</v>
      </c>
      <c r="Z33" s="166">
        <v>1125</v>
      </c>
      <c r="AA33" s="166">
        <v>0</v>
      </c>
      <c r="AB33" s="166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30506112</v>
      </c>
      <c r="AH33" s="60">
        <f t="shared" si="9"/>
        <v>724</v>
      </c>
      <c r="AI33" s="61">
        <f t="shared" si="8"/>
        <v>169.47565543071161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6708754</v>
      </c>
      <c r="AQ33" s="166">
        <f t="shared" si="1"/>
        <v>702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15</v>
      </c>
      <c r="E34" s="46">
        <f t="shared" si="2"/>
        <v>10.563380281690142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119</v>
      </c>
      <c r="P34" s="52">
        <v>99</v>
      </c>
      <c r="Q34" s="52">
        <v>4878497</v>
      </c>
      <c r="R34" s="53">
        <f t="shared" si="5"/>
        <v>4272</v>
      </c>
      <c r="S34" s="54">
        <f t="shared" si="6"/>
        <v>102.52800000000001</v>
      </c>
      <c r="T34" s="54">
        <f t="shared" si="7"/>
        <v>4.2720000000000002</v>
      </c>
      <c r="U34" s="55">
        <v>4.3</v>
      </c>
      <c r="V34" s="55">
        <f t="shared" si="0"/>
        <v>4.3</v>
      </c>
      <c r="W34" s="174" t="s">
        <v>136</v>
      </c>
      <c r="X34" s="166">
        <v>0</v>
      </c>
      <c r="Y34" s="166">
        <v>0</v>
      </c>
      <c r="Z34" s="166">
        <v>1029</v>
      </c>
      <c r="AA34" s="166">
        <v>0</v>
      </c>
      <c r="AB34" s="166">
        <v>1110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30506836</v>
      </c>
      <c r="AH34" s="60">
        <f t="shared" si="9"/>
        <v>724</v>
      </c>
      <c r="AI34" s="61">
        <f t="shared" si="8"/>
        <v>169.47565543071161</v>
      </c>
      <c r="AJ34" s="62">
        <v>0</v>
      </c>
      <c r="AK34" s="62">
        <v>0</v>
      </c>
      <c r="AL34" s="62">
        <v>0</v>
      </c>
      <c r="AM34" s="62">
        <v>0</v>
      </c>
      <c r="AN34" s="62">
        <v>0</v>
      </c>
      <c r="AO34" s="62">
        <v>0.25</v>
      </c>
      <c r="AP34" s="166">
        <v>6709456</v>
      </c>
      <c r="AQ34" s="166">
        <f t="shared" si="1"/>
        <v>702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123.16666666666667</v>
      </c>
      <c r="Q35" s="84">
        <f>Q34-Q10</f>
        <v>123942</v>
      </c>
      <c r="R35" s="85">
        <f>SUM(R11:R34)</f>
        <v>123942</v>
      </c>
      <c r="S35" s="86">
        <f>AVERAGE(S11:S34)</f>
        <v>123.94199999999996</v>
      </c>
      <c r="T35" s="86">
        <f>SUM(T11:T34)</f>
        <v>123.94200000000002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26692</v>
      </c>
      <c r="AH35" s="92">
        <f>SUM(AH11:AH34)</f>
        <v>26692</v>
      </c>
      <c r="AI35" s="93">
        <f>$AH$35/$T35</f>
        <v>215.35879685659418</v>
      </c>
      <c r="AJ35" s="90"/>
      <c r="AK35" s="94"/>
      <c r="AL35" s="94"/>
      <c r="AM35" s="94"/>
      <c r="AN35" s="95"/>
      <c r="AO35" s="96"/>
      <c r="AP35" s="97">
        <f>AP34-AP10</f>
        <v>5657</v>
      </c>
      <c r="AQ35" s="98">
        <f>SUM(AQ11:AQ34)</f>
        <v>5657</v>
      </c>
      <c r="AR35" s="99">
        <f>AVERAGE(AR11:AR34)</f>
        <v>0.93666666666666665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315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176" t="s">
        <v>127</v>
      </c>
      <c r="C42" s="177"/>
      <c r="D42" s="177"/>
      <c r="E42" s="236"/>
      <c r="F42" s="236"/>
      <c r="G42" s="236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83" t="s">
        <v>311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338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144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388" t="s">
        <v>319</v>
      </c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338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131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0" t="s">
        <v>316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338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0" t="s">
        <v>317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80" t="s">
        <v>210</v>
      </c>
      <c r="C54" s="180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180" t="s">
        <v>320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338" t="s">
        <v>318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5" t="s">
        <v>153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 t="s">
        <v>132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80" t="s">
        <v>170</v>
      </c>
      <c r="C59" s="180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4"/>
      <c r="U59" s="184"/>
      <c r="V59" s="184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80" t="s">
        <v>134</v>
      </c>
      <c r="C60" s="180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4"/>
      <c r="U60" s="128"/>
      <c r="V60" s="128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4"/>
      <c r="U61" s="128"/>
      <c r="V61" s="128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4"/>
      <c r="U62" s="128"/>
      <c r="V62" s="128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73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4"/>
      <c r="U63" s="128"/>
      <c r="V63" s="128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73"/>
      <c r="D64" s="125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4"/>
      <c r="U64" s="128"/>
      <c r="V64" s="128"/>
      <c r="W64" s="168"/>
      <c r="X64" s="168"/>
      <c r="Y64" s="168"/>
      <c r="Z64" s="131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27"/>
      <c r="C65" s="176"/>
      <c r="D65" s="125"/>
      <c r="E65" s="177"/>
      <c r="F65" s="177"/>
      <c r="G65" s="177"/>
      <c r="H65" s="177"/>
      <c r="I65" s="125"/>
      <c r="J65" s="178"/>
      <c r="K65" s="178"/>
      <c r="L65" s="178"/>
      <c r="M65" s="178"/>
      <c r="N65" s="178"/>
      <c r="O65" s="178"/>
      <c r="P65" s="178"/>
      <c r="Q65" s="178"/>
      <c r="R65" s="178"/>
      <c r="S65" s="131"/>
      <c r="T65" s="131"/>
      <c r="U65" s="131"/>
      <c r="V65" s="131"/>
      <c r="W65" s="131"/>
      <c r="X65" s="131"/>
      <c r="Y65" s="131"/>
      <c r="Z65" s="130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131"/>
      <c r="AU65" s="131"/>
      <c r="AV65" s="167"/>
      <c r="AW65" s="162"/>
      <c r="AX65" s="162"/>
      <c r="AY65" s="162"/>
    </row>
    <row r="66" spans="2:51" x14ac:dyDescent="0.35">
      <c r="B66" s="127"/>
      <c r="C66" s="176"/>
      <c r="D66" s="177"/>
      <c r="E66" s="125"/>
      <c r="F66" s="177"/>
      <c r="G66" s="125"/>
      <c r="H66" s="125"/>
      <c r="I66" s="125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0"/>
      <c r="X66" s="130"/>
      <c r="Y66" s="130"/>
      <c r="Z66" s="168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67"/>
      <c r="AW66" s="162"/>
      <c r="AX66" s="162"/>
      <c r="AY66" s="162"/>
    </row>
    <row r="67" spans="2:51" x14ac:dyDescent="0.35">
      <c r="B67" s="127"/>
      <c r="C67" s="180"/>
      <c r="D67" s="177"/>
      <c r="E67" s="125"/>
      <c r="F67" s="125"/>
      <c r="G67" s="125"/>
      <c r="H67" s="125"/>
      <c r="I67" s="177"/>
      <c r="J67" s="131"/>
      <c r="K67" s="131"/>
      <c r="L67" s="131"/>
      <c r="M67" s="131"/>
      <c r="N67" s="131"/>
      <c r="O67" s="131"/>
      <c r="P67" s="131"/>
      <c r="Q67" s="131"/>
      <c r="R67" s="131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27"/>
      <c r="C68" s="180"/>
      <c r="D68" s="177"/>
      <c r="E68" s="177"/>
      <c r="F68" s="125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27"/>
      <c r="C69" s="131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67"/>
      <c r="AW69" s="162"/>
      <c r="AX69" s="162"/>
      <c r="AY69" s="162"/>
    </row>
    <row r="70" spans="2:51" x14ac:dyDescent="0.35">
      <c r="B70" s="131"/>
      <c r="C70" s="176"/>
      <c r="D70" s="131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31"/>
      <c r="C71" s="180"/>
      <c r="D71" s="131"/>
      <c r="E71" s="177"/>
      <c r="F71" s="177"/>
      <c r="G71" s="177"/>
      <c r="H71" s="177"/>
      <c r="I71" s="131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67"/>
      <c r="AW71" s="162"/>
      <c r="AX71" s="162"/>
      <c r="AY71" s="162"/>
    </row>
    <row r="72" spans="2:51" x14ac:dyDescent="0.35">
      <c r="B72" s="127"/>
      <c r="C72" s="176"/>
      <c r="D72" s="177"/>
      <c r="E72" s="131"/>
      <c r="F72" s="177"/>
      <c r="G72" s="131"/>
      <c r="H72" s="131"/>
      <c r="I72" s="131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U72" s="162"/>
      <c r="AV72" s="167"/>
      <c r="AW72" s="162"/>
      <c r="AX72" s="162"/>
      <c r="AY72" s="162"/>
    </row>
    <row r="73" spans="2:51" x14ac:dyDescent="0.35">
      <c r="B73" s="127"/>
      <c r="C73" s="183"/>
      <c r="D73" s="177"/>
      <c r="E73" s="131"/>
      <c r="F73" s="131"/>
      <c r="G73" s="131"/>
      <c r="H73" s="131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U73" s="162"/>
      <c r="AV73" s="167"/>
      <c r="AW73" s="162"/>
      <c r="AX73" s="162"/>
      <c r="AY73" s="162"/>
    </row>
    <row r="74" spans="2:51" x14ac:dyDescent="0.35">
      <c r="B74" s="127"/>
      <c r="C74" s="183"/>
      <c r="D74" s="177"/>
      <c r="E74" s="177"/>
      <c r="F74" s="131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U74" s="162"/>
      <c r="AV74" s="167"/>
      <c r="AW74" s="162"/>
      <c r="AX74" s="162"/>
      <c r="AY74" s="162"/>
    </row>
    <row r="75" spans="2:51" x14ac:dyDescent="0.35">
      <c r="B75" s="127"/>
      <c r="C75" s="180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U75" s="162"/>
      <c r="AW75" s="162"/>
      <c r="AX75" s="162"/>
      <c r="AY75" s="162"/>
    </row>
    <row r="76" spans="2:51" x14ac:dyDescent="0.35">
      <c r="B76" s="127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U76" s="162"/>
      <c r="AW76" s="162"/>
      <c r="AX76" s="162"/>
      <c r="AY76" s="162"/>
    </row>
    <row r="77" spans="2:51" x14ac:dyDescent="0.35">
      <c r="B77" s="127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U77" s="162"/>
      <c r="AW77" s="162"/>
      <c r="AX77" s="162"/>
      <c r="AY77" s="162"/>
    </row>
    <row r="78" spans="2:51" x14ac:dyDescent="0.35">
      <c r="B78" s="127"/>
      <c r="C78" s="180"/>
      <c r="D78" s="177"/>
      <c r="E78" s="177"/>
      <c r="F78" s="177"/>
      <c r="G78" s="177"/>
      <c r="H78" s="177"/>
      <c r="I78" s="177"/>
      <c r="J78" s="181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U78" s="162"/>
      <c r="AW78" s="162"/>
      <c r="AX78" s="162"/>
      <c r="AY78" s="162"/>
    </row>
    <row r="79" spans="2:51" x14ac:dyDescent="0.35">
      <c r="B79" s="127"/>
      <c r="C79" s="131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U79" s="162"/>
      <c r="AW79" s="162"/>
      <c r="AX79" s="162"/>
      <c r="AY79" s="162"/>
    </row>
    <row r="80" spans="2:51" x14ac:dyDescent="0.35">
      <c r="B80" s="127"/>
      <c r="C80" s="180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82"/>
      <c r="T80" s="133"/>
      <c r="U80" s="133"/>
      <c r="V80" s="134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V80" s="131"/>
      <c r="AW80" s="162"/>
      <c r="AX80" s="162"/>
      <c r="AY80" s="162"/>
    </row>
    <row r="81" spans="2:51" x14ac:dyDescent="0.35">
      <c r="B81" s="127"/>
      <c r="C81" s="180"/>
      <c r="D81" s="177"/>
      <c r="E81" s="177"/>
      <c r="F81" s="177"/>
      <c r="G81" s="177"/>
      <c r="H81" s="177"/>
      <c r="I81" s="177"/>
      <c r="J81" s="181"/>
      <c r="K81" s="181"/>
      <c r="L81" s="178"/>
      <c r="M81" s="178"/>
      <c r="N81" s="178"/>
      <c r="O81" s="178"/>
      <c r="P81" s="178"/>
      <c r="Q81" s="178"/>
      <c r="R81" s="181"/>
      <c r="S81" s="182"/>
      <c r="T81" s="133"/>
      <c r="U81" s="133"/>
      <c r="V81" s="134"/>
      <c r="W81" s="168"/>
      <c r="X81" s="168"/>
      <c r="Y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T81" s="162"/>
      <c r="AU81" s="162"/>
      <c r="AV81" s="130"/>
      <c r="AW81" s="162"/>
      <c r="AX81" s="162"/>
      <c r="AY81" s="162"/>
    </row>
    <row r="82" spans="2:51" x14ac:dyDescent="0.35">
      <c r="B82" s="127"/>
      <c r="C82" s="173"/>
      <c r="D82" s="180"/>
      <c r="E82" s="177"/>
      <c r="F82" s="177"/>
      <c r="G82" s="177"/>
      <c r="H82" s="177"/>
      <c r="I82" s="177"/>
      <c r="J82" s="181"/>
      <c r="K82" s="181"/>
      <c r="L82" s="178"/>
      <c r="M82" s="178"/>
      <c r="N82" s="178"/>
      <c r="O82" s="178"/>
      <c r="P82" s="178"/>
      <c r="Q82" s="178"/>
      <c r="R82" s="181"/>
      <c r="AS82" s="171"/>
      <c r="AT82" s="162"/>
      <c r="AU82" s="162"/>
      <c r="AW82" s="162"/>
      <c r="AX82" s="162"/>
      <c r="AY82" s="162"/>
    </row>
    <row r="83" spans="2:51" x14ac:dyDescent="0.35">
      <c r="B83" s="127"/>
      <c r="C83" s="173"/>
      <c r="D83" s="177"/>
      <c r="E83" s="177"/>
      <c r="F83" s="177"/>
      <c r="G83" s="177"/>
      <c r="H83" s="177"/>
      <c r="I83" s="180"/>
      <c r="AS83" s="171"/>
      <c r="AT83" s="162"/>
      <c r="AU83" s="162"/>
      <c r="AW83" s="162"/>
      <c r="AX83" s="162"/>
      <c r="AY83" s="162"/>
    </row>
    <row r="84" spans="2:51" x14ac:dyDescent="0.35">
      <c r="B84" s="127"/>
      <c r="C84" s="173"/>
      <c r="D84" s="177"/>
      <c r="E84" s="180"/>
      <c r="F84" s="177"/>
      <c r="G84" s="180"/>
      <c r="H84" s="180"/>
      <c r="I84" s="177"/>
      <c r="AS84" s="171"/>
      <c r="AT84" s="162"/>
      <c r="AU84" s="162"/>
      <c r="AW84" s="162"/>
      <c r="AX84" s="162"/>
      <c r="AY84" s="162"/>
    </row>
    <row r="85" spans="2:51" x14ac:dyDescent="0.35">
      <c r="B85" s="127"/>
      <c r="C85" s="173"/>
      <c r="D85" s="180"/>
      <c r="E85" s="177"/>
      <c r="F85" s="180"/>
      <c r="G85" s="177"/>
      <c r="H85" s="177"/>
      <c r="I85" s="177"/>
      <c r="AS85" s="171"/>
      <c r="AT85" s="162"/>
      <c r="AU85" s="162"/>
      <c r="AW85" s="162"/>
      <c r="AX85" s="162"/>
      <c r="AY85" s="162"/>
    </row>
    <row r="86" spans="2:51" x14ac:dyDescent="0.35">
      <c r="B86" s="127"/>
      <c r="D86" s="180"/>
      <c r="E86" s="177"/>
      <c r="F86" s="177"/>
      <c r="G86" s="177"/>
      <c r="H86" s="177"/>
      <c r="I86" s="180"/>
      <c r="AS86" s="171"/>
      <c r="AT86" s="162"/>
      <c r="AU86" s="162"/>
      <c r="AW86" s="162"/>
      <c r="AX86" s="162"/>
      <c r="AY86" s="162"/>
    </row>
    <row r="87" spans="2:51" x14ac:dyDescent="0.35">
      <c r="E87" s="180"/>
      <c r="F87" s="177"/>
      <c r="G87" s="180"/>
      <c r="H87" s="180"/>
      <c r="I87" s="180"/>
      <c r="AS87" s="171"/>
      <c r="AT87" s="162"/>
      <c r="AU87" s="162"/>
      <c r="AV87" s="162"/>
      <c r="AW87" s="162"/>
      <c r="AX87" s="162"/>
      <c r="AY87" s="162"/>
    </row>
    <row r="88" spans="2:51" x14ac:dyDescent="0.35">
      <c r="E88" s="180"/>
      <c r="F88" s="180"/>
      <c r="G88" s="180"/>
      <c r="H88" s="180"/>
      <c r="AS88" s="171"/>
      <c r="AT88" s="162"/>
      <c r="AU88" s="162"/>
      <c r="AV88" s="162"/>
      <c r="AW88" s="162"/>
      <c r="AX88" s="162"/>
      <c r="AY88" s="162"/>
    </row>
    <row r="89" spans="2:51" x14ac:dyDescent="0.35">
      <c r="F89" s="180"/>
      <c r="AS89" s="171"/>
      <c r="AT89" s="162"/>
      <c r="AU89" s="162"/>
      <c r="AV89" s="162"/>
      <c r="AW89" s="162"/>
      <c r="AX89" s="162"/>
      <c r="AY89" s="162"/>
    </row>
    <row r="90" spans="2:51" x14ac:dyDescent="0.35">
      <c r="AS90" s="171"/>
      <c r="AT90" s="162"/>
      <c r="AU90" s="162"/>
      <c r="AV90" s="162"/>
      <c r="AW90" s="162"/>
      <c r="AX90" s="162"/>
      <c r="AY90" s="162"/>
    </row>
    <row r="91" spans="2:51" x14ac:dyDescent="0.35">
      <c r="AS91" s="171"/>
      <c r="AT91" s="162"/>
      <c r="AU91" s="162"/>
      <c r="AV91" s="162"/>
      <c r="AW91" s="162"/>
      <c r="AX91" s="162"/>
      <c r="AY91" s="162"/>
    </row>
    <row r="92" spans="2:51" x14ac:dyDescent="0.35">
      <c r="AS92" s="171"/>
      <c r="AT92" s="162"/>
      <c r="AU92" s="162"/>
      <c r="AV92" s="162"/>
      <c r="AW92" s="162"/>
      <c r="AX92" s="162"/>
      <c r="AY92" s="162"/>
    </row>
    <row r="93" spans="2:51" x14ac:dyDescent="0.35">
      <c r="AV93" s="162"/>
      <c r="AW93" s="162"/>
      <c r="AX93" s="162"/>
      <c r="AY93" s="162"/>
    </row>
    <row r="94" spans="2:51" x14ac:dyDescent="0.35">
      <c r="AV94" s="162"/>
      <c r="AW94" s="162"/>
      <c r="AX94" s="162"/>
      <c r="AY94" s="162"/>
    </row>
    <row r="95" spans="2:51" x14ac:dyDescent="0.35">
      <c r="AV95" s="162"/>
      <c r="AW95" s="162"/>
      <c r="AX95" s="162"/>
      <c r="AY95" s="162"/>
    </row>
    <row r="96" spans="2:51" x14ac:dyDescent="0.35">
      <c r="AV96" s="162"/>
      <c r="AW96" s="162"/>
      <c r="AX96" s="162"/>
      <c r="AY96" s="162"/>
    </row>
    <row r="97" spans="45:51" x14ac:dyDescent="0.35">
      <c r="AV97" s="162"/>
      <c r="AW97" s="162"/>
      <c r="AX97" s="162"/>
      <c r="AY97" s="162"/>
    </row>
    <row r="98" spans="45:51" x14ac:dyDescent="0.35">
      <c r="AV98" s="162"/>
      <c r="AW98" s="162"/>
      <c r="AX98" s="162"/>
      <c r="AY98" s="162"/>
    </row>
    <row r="99" spans="45:51" x14ac:dyDescent="0.35">
      <c r="AV99" s="162"/>
      <c r="AW99" s="162"/>
      <c r="AX99" s="162"/>
      <c r="AY99" s="162"/>
    </row>
    <row r="100" spans="45:51" x14ac:dyDescent="0.35">
      <c r="AV100" s="162"/>
      <c r="AW100" s="162"/>
      <c r="AX100" s="162"/>
      <c r="AY100" s="162"/>
    </row>
    <row r="101" spans="45:51" x14ac:dyDescent="0.35">
      <c r="AV101" s="162"/>
      <c r="AW101" s="162"/>
      <c r="AX101" s="162"/>
      <c r="AY101" s="162"/>
    </row>
    <row r="102" spans="45:51" x14ac:dyDescent="0.35">
      <c r="AV102" s="162"/>
      <c r="AW102" s="162"/>
      <c r="AX102" s="162"/>
      <c r="AY102" s="162"/>
    </row>
    <row r="103" spans="45:51" x14ac:dyDescent="0.35">
      <c r="AY103" s="162"/>
    </row>
    <row r="104" spans="45:51" x14ac:dyDescent="0.35">
      <c r="AY104" s="162"/>
    </row>
    <row r="105" spans="45:51" x14ac:dyDescent="0.35">
      <c r="AY105" s="162"/>
    </row>
    <row r="106" spans="45:51" x14ac:dyDescent="0.35">
      <c r="AS106" s="163"/>
      <c r="AT106" s="162"/>
      <c r="AU106" s="162"/>
      <c r="AV106" s="162"/>
      <c r="AW106" s="162"/>
      <c r="AX106" s="162"/>
      <c r="AY106" s="162"/>
    </row>
    <row r="107" spans="45:51" x14ac:dyDescent="0.35">
      <c r="AY107" s="162"/>
    </row>
    <row r="121" spans="45:51" x14ac:dyDescent="0.35">
      <c r="AS121" s="162"/>
      <c r="AT121" s="162"/>
      <c r="AU121" s="162"/>
      <c r="AV121" s="162"/>
      <c r="AW121" s="162"/>
      <c r="AX121" s="162"/>
      <c r="AY121" s="162"/>
    </row>
  </sheetData>
  <protectedRanges>
    <protectedRange sqref="B82:B86 N78:R80 C82:C85 J78:J79 J81:R82 S80:S81 S77:T79 D82:D83 D85:D86 F88:F89 F85:F86 E87:E88 E84:E85 G84:H85 G87:H88 I86:I87 I83:I84" name="Range2_6_1_1"/>
    <protectedRange sqref="K78:M79 J80:M80 E86 F87 G86:H86 I85" name="Range2_2_2_1_1"/>
    <protectedRange sqref="D84" name="Range2_1_1_1_1_2_1_1"/>
    <protectedRange sqref="N65:R65 N68:R77 B72:B81 B61:B69 S67:T76 S61:T64 T40 T42 T51:T60" name="Range2_12_5_1_1"/>
    <protectedRange sqref="N10 L10 L6 D6 D8 AD8 AF8 O8:U8 AJ8:AR8 AF10 AR11:AR34 L24:N31 E23:E34 G23:G34 N12:N23 N11:U11 N32:U34 E11:G22 O12:U31 V11:AG34" name="Range1_16_3_1_1"/>
    <protectedRange sqref="I70 I73:I82 J68:M77 J65:M65 E79:E83 G79:H83 F80:F84" name="Range2_2_12_2_1_1"/>
    <protectedRange sqref="C79" name="Range2_2_1_10_3_1_1"/>
    <protectedRange sqref="L16:M23" name="Range1_1_1_1_10_1_1_1"/>
    <protectedRange sqref="L32:M34" name="Range1_1_10_1_1_1"/>
    <protectedRange sqref="D77:D81" name="Range2_1_1_1_1_11_2_1_1"/>
    <protectedRange sqref="K11:L15 K16:K34 I11:I15 I16:J24 I25:I34 J25" name="Range1_1_2_1_10_2_1_1"/>
    <protectedRange sqref="M11:M15" name="Range1_2_1_2_1_10_1_1_1"/>
    <protectedRange sqref="G71:H71 G74:H78 E71 E74:E78 F75:F79 F72" name="Range2_2_2_9_2_1_1"/>
    <protectedRange sqref="D69 D72:D76" name="Range2_1_1_1_1_1_9_2_1_1"/>
    <protectedRange sqref="Q10" name="Range1_17_1_1_1"/>
    <protectedRange sqref="AG10" name="Range1_18_1_1_1"/>
    <protectedRange sqref="C81 C72 C70" name="Range2_4_1_1_1"/>
    <protectedRange sqref="AS16:AS34" name="Range1_1_1_1"/>
    <protectedRange sqref="P3:U5" name="Range1_16_1_1_1_1"/>
    <protectedRange sqref="C80 C73:C78 C68 C71" name="Range2_1_3_1_1"/>
    <protectedRange sqref="H11:H34" name="Range1_1_1_1_1_1_1"/>
    <protectedRange sqref="B70:B71 J66:R67 D70:D71 F73:F74 Z64:Z65 S65:Y66 AA65:AU66 E72:E73 G72:H73 I71:I72" name="Range2_2_1_10_1_1_1_2"/>
    <protectedRange sqref="C69" name="Range2_2_1_10_2_1_1_1"/>
    <protectedRange sqref="N61:R64 G68:H68 D66 F69 E68" name="Range2_12_1_6_1_1"/>
    <protectedRange sqref="D61:D62 I67:I69 I61:M64 G69:H70 G62:H64 E69:E70 F70:F71 F63:F65 E62:E64" name="Range2_2_12_1_7_1_1"/>
    <protectedRange sqref="D67:D68" name="Range2_1_1_1_1_11_1_2_1_1"/>
    <protectedRange sqref="E65 G65:H65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1:F62 E61 G61:H61" name="Range2_2_12_1_1_1_1_1"/>
    <protectedRange sqref="C61" name="Range2_1_4_2_1_1_1"/>
    <protectedRange sqref="C63:C64" name="Range2_5_1_1_1"/>
    <protectedRange sqref="E66:E67 F67:F68 G66:H67 I65:I66" name="Range2_2_1_1_1_1"/>
    <protectedRange sqref="D64:D65" name="Range2_1_1_1_1_1_1_1_1"/>
    <protectedRange sqref="AS11:AS15" name="Range1_4_1_1_1_1"/>
    <protectedRange sqref="J11:J15 J26:J34" name="Range1_1_2_1_10_1_1_1_1"/>
    <protectedRange sqref="AV80:AV81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2:S54" name="Range2_12_2_1_1_1_2"/>
    <protectedRange sqref="T50" name="Range2_12_5_1_1_6"/>
    <protectedRange sqref="T49" name="Range2_12_5_1_1_2"/>
    <protectedRange sqref="B40" name="Range2_12_5_1_1_1_1"/>
    <protectedRange sqref="E40:H40" name="Range2_2_12_1_7_1_1_1_1"/>
    <protectedRange sqref="C40:D40" name="Range2_3_2_1_3_1_1_2_10_1_1_1_1_1_1"/>
    <protectedRange sqref="N54:R54" name="Range2_12_1_1_1_1_1_1_1_1_1_1_1"/>
    <protectedRange sqref="J54:M54" name="Range2_2_12_1_1_1_1_1_1_1_1_1_1_1"/>
    <protectedRange sqref="N53:R53" name="Range2_12_1_6_1_1_4_1_1_1_1_1_1"/>
    <protectedRange sqref="J53:M53" name="Range2_2_12_1_7_1_1_6_1_1_1_1_1_1"/>
    <protectedRange sqref="I54" name="Range2_2_12_1_7_1_1_5_1_1_1_1_1_1_1_1"/>
    <protectedRange sqref="G54:H54" name="Range2_2_12_1_3_3_1_1_1_1_1_1_1_1_1_1_1"/>
    <protectedRange sqref="I53" name="Range2_2_12_1_4_3_1_1_1_5_1_1_1_1_1_1_1"/>
    <protectedRange sqref="G53:H53" name="Range2_2_12_1_3_1_2_1_1_1_2_1_1_1_1_1_1_2"/>
    <protectedRange sqref="Q52:R52" name="Range2_12_1_4_1_1_1_1_1_1_1_1_1_1"/>
    <protectedRange sqref="P52" name="Range2_12_1_2_1_1_1_1_1_1_1_1_1_1_1"/>
    <protectedRange sqref="C54" name="Range2_1_1_1_2_1_1_1_1_1_1_1_1_1"/>
    <protectedRange sqref="D54" name="Range2_2_12_1_2_1_1_1_1_1_1_1_1_1_1_1"/>
    <protectedRange sqref="E54" name="Range2_2_12_1_3_1_2_1_1_1_2_1_1_1_1_1_1_1_1"/>
    <protectedRange sqref="F54" name="Range2_2_12_1_3_1_2_1_1_1_3_1_1_1_1_1_1_1_1"/>
    <protectedRange sqref="D53:E53" name="Range2_2_12_1_3_1_2_1_1_1_2_1_1_1_1_3_1_1"/>
    <protectedRange sqref="F53" name="Range2_2_12_1_3_1_2_1_1_1_3_1_1_1_1_1_3_1_1"/>
    <protectedRange sqref="B53:B54" name="Range2_12_5_1_1_2_2_1_3_1_1_1_1_2_1_1"/>
    <protectedRange sqref="S50:S51" name="Range2_12_2_1_1_1_2_1_1"/>
    <protectedRange sqref="S49" name="Range2_12_5_1_1_5_3_1_2"/>
    <protectedRange sqref="Q49:R49" name="Range2_12_1_6_1_1_1_2_3_2_1_1_2_2"/>
    <protectedRange sqref="P49" name="Range2_12_1_2_3_1_1_1_2_3_2_1_1_2_2"/>
    <protectedRange sqref="Q51:R51" name="Range2_12_1_4_1_1_1_1_1_1_1_1_1_2_1"/>
    <protectedRange sqref="P51" name="Range2_12_1_2_1_1_1_1_1_1_1_1_1_1_2_1"/>
    <protectedRange sqref="Q50:R50" name="Range2_12_1_6_1_1_1_2_3_1_1_3_1_2_1"/>
    <protectedRange sqref="P50" name="Range2_12_1_2_3_1_1_1_2_3_1_1_3_1_2_1"/>
    <protectedRange sqref="T43:T45" name="Range2_12_5_1_1_3_1"/>
    <protectedRange sqref="S43:S45" name="Range2_12_5_1_1_2_3_1_1_1"/>
    <protectedRange sqref="Q43:R45" name="Range2_12_1_6_1_1_1_1_2_1_1_1"/>
    <protectedRange sqref="N43:P45" name="Range2_12_1_2_3_1_1_1_1_2_1_1_1"/>
    <protectedRange sqref="I43:M45" name="Range2_2_12_1_4_3_1_1_1_1_2_1_1_1"/>
    <protectedRange sqref="E43:H45" name="Range2_2_12_1_3_1_2_1_1_1_1_2_1_1_1"/>
    <protectedRange sqref="D43:D45" name="Range2_2_12_1_3_1_2_1_1_1_2_1_2_3_1"/>
    <protectedRange sqref="T46:T47" name="Range2_12_5_1_1_2_1_1_1"/>
    <protectedRange sqref="S46:S47" name="Range2_12_4_1_1_1_4_2_1_1"/>
    <protectedRange sqref="Q46:R47" name="Range2_12_1_6_1_1_1_2_3_2_1_1_1"/>
    <protectedRange sqref="N46:P47" name="Range2_12_1_2_3_1_1_1_2_3_2_1_1_1"/>
    <protectedRange sqref="J46:M46 K47:M47" name="Range2_2_12_1_4_3_1_1_1_3_3_2_1_1_1"/>
    <protectedRange sqref="I46" name="Range2_2_12_1_4_3_1_1_1_2_1_2_2_1_1"/>
    <protectedRange sqref="G46:H46 D46:E46" name="Range2_2_12_1_3_1_2_1_1_1_2_1_3_2_1_1"/>
    <protectedRange sqref="F46" name="Range2_2_12_1_3_1_2_1_1_1_1_1_2_2_1_1"/>
    <protectedRange sqref="J47" name="Range2_2_12_1_4_3_1_1_1_3_2_1_1"/>
    <protectedRange sqref="D47:E47" name="Range2_2_12_1_3_1_2_1_1_1_2_1_2_2_1_1"/>
    <protectedRange sqref="I47" name="Range2_2_12_1_4_2_1_1_1_4_1_2_1_1_1_1"/>
    <protectedRange sqref="F47:H47" name="Range2_2_12_1_3_1_1_1_1_1_4_1_2_1_2_1_1"/>
    <protectedRange sqref="T48" name="Range2_12_5_1_1_6_1_1_1"/>
    <protectedRange sqref="S48" name="Range2_12_5_1_1_5_3_1_1_1"/>
    <protectedRange sqref="Q48:R48" name="Range2_12_1_6_1_1_1_2_3_2_1_1_2_1_1"/>
    <protectedRange sqref="N48:P48" name="Range2_12_1_2_3_1_1_1_2_3_2_1_1_2_1_1"/>
    <protectedRange sqref="J48:M48" name="Range2_2_12_1_4_3_1_1_1_3_3_2_1_1_2_1_1"/>
    <protectedRange sqref="I48" name="Range2_2_12_1_4_3_1_1_1_2_1_2_2_1_2_1_1"/>
    <protectedRange sqref="G48:H48 D48:E48" name="Range2_2_12_1_3_1_2_1_1_1_2_1_3_2_1_2_1_1"/>
    <protectedRange sqref="F48" name="Range2_2_12_1_3_1_2_1_1_1_1_1_2_2_1_2_1_1"/>
    <protectedRange sqref="B43:B45" name="Range2_12_5_1_1_1_2_2_1_1_1_1_1"/>
    <protectedRange sqref="B46" name="Range2_12_5_1_1_1_3_1_1_1_1_1_1"/>
    <protectedRange sqref="N49:O49" name="Range2_12_1_2_3_1_1_1_2_3_2_1_1_2_1_2"/>
    <protectedRange sqref="J49:M49" name="Range2_2_12_1_4_3_1_1_1_3_3_2_1_1_2_1_2"/>
    <protectedRange sqref="I49" name="Range2_2_12_1_4_3_1_1_1_2_1_2_2_1_2_1_2"/>
    <protectedRange sqref="N50:O50" name="Range2_12_1_2_3_1_1_1_2_3_2_1_1_2_2_1"/>
    <protectedRange sqref="J50:M50" name="Range2_2_12_1_4_3_1_1_1_3_3_2_1_1_2_2_1"/>
    <protectedRange sqref="D49:E50 G49:H50" name="Range2_2_12_1_3_1_2_1_1_1_2_1_3_2_1_2_2_1"/>
    <protectedRange sqref="F49:F50" name="Range2_2_12_1_3_1_2_1_1_1_1_1_2_2_1_2_2_1"/>
    <protectedRange sqref="N52:O52" name="Range2_12_1_2_1_1_1_1_1_1_1_1_1_1_2_1_1"/>
    <protectedRange sqref="J52:M52" name="Range2_2_12_1_4_1_1_1_1_1_1_1_1_1_1_2_1_1"/>
    <protectedRange sqref="N51:O51" name="Range2_12_1_2_3_1_1_1_2_3_1_1_3_1_2_1_1"/>
    <protectedRange sqref="I52 J51:M51" name="Range2_2_12_1_4_3_1_1_1_3_3_1_1_3_1_2_1_1"/>
    <protectedRange sqref="B50" name="Range2_12_5_1_1_2_2_1_3_1_1_1_1_2_1_2"/>
    <protectedRange sqref="I51" name="Range2_2_12_1_7_1_1_5_2_1_1_1_1_1_1_2_1_1"/>
    <protectedRange sqref="D52:E52 G52:H52" name="Range2_2_12_1_3_3_1_1_1_2_1_1_1_1_1_1_2_1_1"/>
    <protectedRange sqref="I50" name="Range2_2_12_1_4_3_1_1_1_2_1_2_1_1_3_1_2_1_1"/>
    <protectedRange sqref="G51:H51 F51:F52" name="Range2_2_12_1_3_1_2_1_1_1_2_1_3_1_1_3_1_2_1_1"/>
    <protectedRange sqref="D51:E51" name="Range2_2_12_1_3_1_1_1_1_1_4_1_2_1_3_1_1_1_1_2_1_1"/>
    <protectedRange sqref="B51" name="Range2_12_5_1_1_2_1_4_1_1_1_2_1_2_2_1"/>
    <protectedRange sqref="B52" name="Range2_12_5_1_1_2_2_1_3_1_1_1_1_2_1_2_2_1"/>
    <protectedRange sqref="B49" name="Range2_12_5_1_1_2_1_4_1_1_1_2_1_2_1_1_1"/>
    <protectedRange sqref="S59:S60" name="Range2_12_5_1_1_7"/>
    <protectedRange sqref="S58" name="Range2_12_5_1_1_5_1"/>
    <protectedRange sqref="S55:S57" name="Range2_12_2_1_1_1_2_1"/>
    <protectedRange sqref="N59:R60" name="Range2_12_1_1_1_1_1_1_1_1_1_1_1_1"/>
    <protectedRange sqref="J59:M60" name="Range2_2_12_1_1_1_1_1_1_1_1_1_1_1_1"/>
    <protectedRange sqref="N58:R58" name="Range2_12_1_6_1_1_4_1_1_1_1_1_1_1"/>
    <protectedRange sqref="J58:M58" name="Range2_2_12_1_7_1_1_6_1_1_1_1_1_1_1"/>
    <protectedRange sqref="I59:I60" name="Range2_2_12_1_7_1_1_5_1_1_1_1_1_1_1_1_1"/>
    <protectedRange sqref="G59:H60" name="Range2_2_12_1_3_3_1_1_1_1_1_1_1_1_1_1_1_1"/>
    <protectedRange sqref="I58" name="Range2_2_12_1_4_3_1_1_1_5_1_1_1_1_1_1_1_1"/>
    <protectedRange sqref="G58:H58" name="Range2_2_12_1_3_1_2_1_1_1_2_1_1_1_1_1_1_2_1"/>
    <protectedRange sqref="Q57:R57" name="Range2_12_1_4_1_1_1_1_1_1_1_1_1_1_1"/>
    <protectedRange sqref="N57:P57" name="Range2_12_1_2_1_1_1_1_1_1_1_1_1_1_1_1"/>
    <protectedRange sqref="J57:M57" name="Range2_2_12_1_4_1_1_1_1_1_1_1_1_1_1_1_1"/>
    <protectedRange sqref="Q55:R56" name="Range2_12_1_6_1_1_1_2_3_1_1_3_1_1_1"/>
    <protectedRange sqref="N55:P56" name="Range2_12_1_2_3_1_1_1_2_3_1_1_3_1_1_1"/>
    <protectedRange sqref="I57 J55:M56" name="Range2_2_12_1_4_3_1_1_1_3_3_1_1_3_1_1_1"/>
    <protectedRange sqref="D57:E57 G57:H57" name="Range2_2_12_1_3_1_2_1_1_1_3_1_1_1_1_1_1_1"/>
    <protectedRange sqref="B56" name="Range2_12_5_1_1_2_2_1_3_1_1_1_1_1_1"/>
    <protectedRange sqref="I56" name="Range2_2_12_1_7_1_1_5_2_1_1_1_1_1_1_1_1"/>
    <protectedRange sqref="D56:E56 G56:H56 F57" name="Range2_2_12_1_3_3_1_1_1_2_1_1_1_1_1_1_1_1"/>
    <protectedRange sqref="I55" name="Range2_2_12_1_4_3_1_1_1_2_1_2_1_1_3_1_1_1"/>
    <protectedRange sqref="G55:H55 F55:F56" name="Range2_2_12_1_3_1_2_1_1_1_2_1_3_1_1_3_1_1_1"/>
    <protectedRange sqref="D55:E55" name="Range2_2_12_1_3_1_1_1_1_1_4_1_2_1_3_1_1_1_1_1_1"/>
    <protectedRange sqref="C59:C60" name="Range2_1_1_1_2_1_1_1_1_1_1_1_1_1_1"/>
    <protectedRange sqref="D59:D60 E60" name="Range2_2_12_1_2_1_1_1_1_1_1_1_1_1_1_1_1"/>
    <protectedRange sqref="F60 E59" name="Range2_2_12_1_3_1_2_1_1_1_2_1_1_1_1_1_1_1_1_1"/>
    <protectedRange sqref="F59" name="Range2_2_12_1_3_1_2_1_1_1_3_1_1_1_1_1_1_1_1_1"/>
    <protectedRange sqref="B60" name="Range2_12_5_1_1_2_2_1_3_1_1_1_1_1_1_1_1_1"/>
    <protectedRange sqref="D58:E58" name="Range2_2_12_1_3_1_2_1_1_1_2_1_1_1_1_3_1_1_1"/>
    <protectedRange sqref="B57" name="Range2_12_5_1_1_2_1_4_1_1_1_2_1_1_1"/>
    <protectedRange sqref="F58" name="Range2_2_12_1_3_1_2_1_1_1_3_1_1_1_1_1_3_1_1_1"/>
    <protectedRange sqref="B58:B59" name="Range2_12_5_1_1_2_2_1_3_1_1_1_1_2_1_1_1"/>
    <protectedRange sqref="B55" name="Range2_12_5_1_1_2_2_1_3_1_1_1_1_2_1_2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7:V47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3" priority="9" operator="containsText" text="N/A">
      <formula>NOT(ISERROR(SEARCH("N/A",X11)))</formula>
    </cfRule>
    <cfRule type="cellIs" dxfId="52" priority="27" operator="equal">
      <formula>0</formula>
    </cfRule>
  </conditionalFormatting>
  <conditionalFormatting sqref="X11:AE34">
    <cfRule type="cellIs" dxfId="51" priority="26" operator="greaterThanOrEqual">
      <formula>1185</formula>
    </cfRule>
  </conditionalFormatting>
  <conditionalFormatting sqref="X11:AE34">
    <cfRule type="cellIs" dxfId="50" priority="25" operator="between">
      <formula>0.1</formula>
      <formula>1184</formula>
    </cfRule>
  </conditionalFormatting>
  <conditionalFormatting sqref="X8">
    <cfRule type="cellIs" dxfId="49" priority="24" operator="equal">
      <formula>0</formula>
    </cfRule>
  </conditionalFormatting>
  <conditionalFormatting sqref="X8">
    <cfRule type="cellIs" dxfId="48" priority="23" operator="greaterThan">
      <formula>1179</formula>
    </cfRule>
  </conditionalFormatting>
  <conditionalFormatting sqref="X8">
    <cfRule type="cellIs" dxfId="47" priority="22" operator="greaterThan">
      <formula>99</formula>
    </cfRule>
  </conditionalFormatting>
  <conditionalFormatting sqref="X8">
    <cfRule type="cellIs" dxfId="46" priority="21" operator="greaterThan">
      <formula>0.99</formula>
    </cfRule>
  </conditionalFormatting>
  <conditionalFormatting sqref="AB8">
    <cfRule type="cellIs" dxfId="45" priority="20" operator="equal">
      <formula>0</formula>
    </cfRule>
  </conditionalFormatting>
  <conditionalFormatting sqref="AB8">
    <cfRule type="cellIs" dxfId="44" priority="19" operator="greaterThan">
      <formula>1179</formula>
    </cfRule>
  </conditionalFormatting>
  <conditionalFormatting sqref="AB8">
    <cfRule type="cellIs" dxfId="43" priority="18" operator="greaterThan">
      <formula>99</formula>
    </cfRule>
  </conditionalFormatting>
  <conditionalFormatting sqref="AB8">
    <cfRule type="cellIs" dxfId="42" priority="17" operator="greaterThan">
      <formula>0.99</formula>
    </cfRule>
  </conditionalFormatting>
  <conditionalFormatting sqref="AQ11:AQ34 AJ24:AJ34 AJ11:AO23 AK24:AK33 AL24:AO34">
    <cfRule type="cellIs" dxfId="41" priority="16" operator="equal">
      <formula>0</formula>
    </cfRule>
  </conditionalFormatting>
  <conditionalFormatting sqref="AQ11:AQ34 AJ24:AJ34 AJ11:AO23 AK24:AK33 AL24:AO34">
    <cfRule type="cellIs" dxfId="40" priority="15" operator="greaterThan">
      <formula>1179</formula>
    </cfRule>
  </conditionalFormatting>
  <conditionalFormatting sqref="AQ11:AQ34 AJ24:AJ34 AJ11:AO23 AK24:AK33 AL24:AO34">
    <cfRule type="cellIs" dxfId="39" priority="14" operator="greaterThan">
      <formula>99</formula>
    </cfRule>
  </conditionalFormatting>
  <conditionalFormatting sqref="AQ11:AQ34 AJ24:AJ34 AJ11:AO23 AK24:AK33 AL24:AO34">
    <cfRule type="cellIs" dxfId="38" priority="13" operator="greaterThan">
      <formula>0.99</formula>
    </cfRule>
  </conditionalFormatting>
  <conditionalFormatting sqref="AI11:AI34">
    <cfRule type="cellIs" dxfId="37" priority="12" operator="greaterThan">
      <formula>$AI$8</formula>
    </cfRule>
  </conditionalFormatting>
  <conditionalFormatting sqref="AH11:AH34">
    <cfRule type="cellIs" dxfId="36" priority="10" operator="greaterThan">
      <formula>$AH$8</formula>
    </cfRule>
    <cfRule type="cellIs" dxfId="35" priority="11" operator="greaterThan">
      <formula>$AH$8</formula>
    </cfRule>
  </conditionalFormatting>
  <conditionalFormatting sqref="AP11:AP34">
    <cfRule type="cellIs" dxfId="34" priority="8" operator="equal">
      <formula>0</formula>
    </cfRule>
  </conditionalFormatting>
  <conditionalFormatting sqref="AP11:AP34">
    <cfRule type="cellIs" dxfId="33" priority="7" operator="greaterThan">
      <formula>1179</formula>
    </cfRule>
  </conditionalFormatting>
  <conditionalFormatting sqref="AP11:AP34">
    <cfRule type="cellIs" dxfId="32" priority="6" operator="greaterThan">
      <formula>99</formula>
    </cfRule>
  </conditionalFormatting>
  <conditionalFormatting sqref="AP11:AP34">
    <cfRule type="cellIs" dxfId="31" priority="5" operator="greaterThan">
      <formula>0.99</formula>
    </cfRule>
  </conditionalFormatting>
  <conditionalFormatting sqref="AK34">
    <cfRule type="cellIs" dxfId="30" priority="4" operator="equal">
      <formula>0</formula>
    </cfRule>
  </conditionalFormatting>
  <conditionalFormatting sqref="AK34">
    <cfRule type="cellIs" dxfId="29" priority="3" operator="greaterThan">
      <formula>1179</formula>
    </cfRule>
  </conditionalFormatting>
  <conditionalFormatting sqref="AK34">
    <cfRule type="cellIs" dxfId="28" priority="2" operator="greaterThan">
      <formula>99</formula>
    </cfRule>
  </conditionalFormatting>
  <conditionalFormatting sqref="AK34">
    <cfRule type="cellIs" dxfId="27" priority="1" operator="greaterThan">
      <formula>0.99</formula>
    </cfRule>
  </conditionalFormatting>
  <dataValidations count="4">
    <dataValidation type="list" allowBlank="1" showInputMessage="1" showErrorMessage="1" sqref="AV31:AW31" xr:uid="{00000000-0002-0000-1D00-000000000000}">
      <formula1>$AV$24:$AV$28</formula1>
    </dataValidation>
    <dataValidation type="list" allowBlank="1" showInputMessage="1" showErrorMessage="1" sqref="H11:H34" xr:uid="{00000000-0002-0000-1D00-000001000000}">
      <formula1>$AV$10:$AV$19</formula1>
    </dataValidation>
    <dataValidation type="list" allowBlank="1" showInputMessage="1" showErrorMessage="1" sqref="AP8:AQ8 N10 L10 D8 O8:T8" xr:uid="{00000000-0002-0000-1D00-000002000000}">
      <formula1>#REF!</formula1>
    </dataValidation>
    <dataValidation type="list" allowBlank="1" showInputMessage="1" showErrorMessage="1" sqref="P3:P5" xr:uid="{00000000-0002-0000-1D00-000003000000}">
      <formula1>$AY$10:$AY$39</formula1>
    </dataValidation>
  </dataValidations>
  <hyperlinks>
    <hyperlink ref="H9:H10" location="'1'!AH8" display="Plant Status" xr:uid="{00000000-0004-0000-1D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2:AY121"/>
  <sheetViews>
    <sheetView showGridLines="0" tabSelected="1" zoomScaleNormal="100" workbookViewId="0">
      <selection activeCell="K12" sqref="K12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20.45312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237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337" t="s">
        <v>11</v>
      </c>
      <c r="I7" s="336" t="s">
        <v>12</v>
      </c>
      <c r="J7" s="336" t="s">
        <v>13</v>
      </c>
      <c r="K7" s="336" t="s">
        <v>14</v>
      </c>
      <c r="L7" s="15"/>
      <c r="M7" s="15"/>
      <c r="N7" s="15"/>
      <c r="O7" s="337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336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336" t="s">
        <v>23</v>
      </c>
      <c r="AG7" s="336" t="s">
        <v>24</v>
      </c>
      <c r="AH7" s="336" t="s">
        <v>25</v>
      </c>
      <c r="AI7" s="336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336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41882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25178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336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334" t="s">
        <v>52</v>
      </c>
      <c r="V9" s="334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333" t="s">
        <v>56</v>
      </c>
      <c r="AG9" s="333" t="s">
        <v>57</v>
      </c>
      <c r="AH9" s="341" t="s">
        <v>58</v>
      </c>
      <c r="AI9" s="357" t="s">
        <v>59</v>
      </c>
      <c r="AJ9" s="334" t="s">
        <v>60</v>
      </c>
      <c r="AK9" s="334" t="s">
        <v>61</v>
      </c>
      <c r="AL9" s="334" t="s">
        <v>62</v>
      </c>
      <c r="AM9" s="334" t="s">
        <v>63</v>
      </c>
      <c r="AN9" s="334" t="s">
        <v>64</v>
      </c>
      <c r="AO9" s="334" t="s">
        <v>65</v>
      </c>
      <c r="AP9" s="334" t="s">
        <v>66</v>
      </c>
      <c r="AQ9" s="359" t="s">
        <v>67</v>
      </c>
      <c r="AR9" s="334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334" t="s">
        <v>73</v>
      </c>
      <c r="C10" s="334" t="s">
        <v>74</v>
      </c>
      <c r="D10" s="334" t="s">
        <v>75</v>
      </c>
      <c r="E10" s="334" t="s">
        <v>76</v>
      </c>
      <c r="F10" s="334" t="s">
        <v>75</v>
      </c>
      <c r="G10" s="334" t="s">
        <v>76</v>
      </c>
      <c r="H10" s="368"/>
      <c r="I10" s="334" t="s">
        <v>76</v>
      </c>
      <c r="J10" s="334" t="s">
        <v>76</v>
      </c>
      <c r="K10" s="334" t="s">
        <v>76</v>
      </c>
      <c r="L10" s="31" t="s">
        <v>30</v>
      </c>
      <c r="M10" s="369"/>
      <c r="N10" s="31" t="s">
        <v>30</v>
      </c>
      <c r="O10" s="360"/>
      <c r="P10" s="360"/>
      <c r="Q10" s="3">
        <v>4878497</v>
      </c>
      <c r="R10" s="350"/>
      <c r="S10" s="351"/>
      <c r="T10" s="352"/>
      <c r="U10" s="334" t="s">
        <v>76</v>
      </c>
      <c r="V10" s="334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30506836</v>
      </c>
      <c r="AH10" s="341"/>
      <c r="AI10" s="358"/>
      <c r="AJ10" s="334" t="s">
        <v>85</v>
      </c>
      <c r="AK10" s="334" t="s">
        <v>85</v>
      </c>
      <c r="AL10" s="334" t="s">
        <v>85</v>
      </c>
      <c r="AM10" s="334" t="s">
        <v>85</v>
      </c>
      <c r="AN10" s="334" t="s">
        <v>85</v>
      </c>
      <c r="AO10" s="334" t="s">
        <v>85</v>
      </c>
      <c r="AP10" s="2">
        <v>6709456</v>
      </c>
      <c r="AQ10" s="360"/>
      <c r="AR10" s="335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13</v>
      </c>
      <c r="E11" s="46">
        <f>D11/1.42</f>
        <v>9.1549295774647899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117</v>
      </c>
      <c r="P11" s="52">
        <v>96</v>
      </c>
      <c r="Q11" s="52">
        <v>4882369</v>
      </c>
      <c r="R11" s="53">
        <f>Q11-Q10</f>
        <v>3872</v>
      </c>
      <c r="S11" s="54">
        <f>R11*24/1000</f>
        <v>92.927999999999997</v>
      </c>
      <c r="T11" s="54">
        <f>R11/1000</f>
        <v>3.8719999999999999</v>
      </c>
      <c r="U11" s="55">
        <v>4.87</v>
      </c>
      <c r="V11" s="55">
        <f t="shared" ref="V11:V34" si="0">U11</f>
        <v>4.87</v>
      </c>
      <c r="W11" s="174" t="s">
        <v>136</v>
      </c>
      <c r="X11" s="166">
        <v>0</v>
      </c>
      <c r="Y11" s="166">
        <v>0</v>
      </c>
      <c r="Z11" s="166">
        <v>1059</v>
      </c>
      <c r="AA11" s="166">
        <v>0</v>
      </c>
      <c r="AB11" s="166">
        <v>1109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30507514</v>
      </c>
      <c r="AH11" s="60">
        <f>IF(ISBLANK(AG11),"-",AG11-AG10)</f>
        <v>678</v>
      </c>
      <c r="AI11" s="61">
        <f>AH11/T11</f>
        <v>175.10330578512398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6710274</v>
      </c>
      <c r="AQ11" s="166">
        <f t="shared" ref="AQ11:AQ34" si="1">AP11-AP10</f>
        <v>818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17</v>
      </c>
      <c r="E12" s="46">
        <f t="shared" ref="E12:E34" si="2">D12/1.42</f>
        <v>11.971830985915494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118</v>
      </c>
      <c r="P12" s="52">
        <v>95</v>
      </c>
      <c r="Q12" s="52">
        <v>4886115</v>
      </c>
      <c r="R12" s="53">
        <f t="shared" ref="R12:R34" si="5">Q12-Q11</f>
        <v>3746</v>
      </c>
      <c r="S12" s="54">
        <f t="shared" ref="S12:S34" si="6">R12*24/1000</f>
        <v>89.903999999999996</v>
      </c>
      <c r="T12" s="54">
        <f t="shared" ref="T12:T34" si="7">R12/1000</f>
        <v>3.746</v>
      </c>
      <c r="U12" s="55">
        <v>6.3</v>
      </c>
      <c r="V12" s="55">
        <f t="shared" si="0"/>
        <v>6.3</v>
      </c>
      <c r="W12" s="174" t="s">
        <v>136</v>
      </c>
      <c r="X12" s="166">
        <v>0</v>
      </c>
      <c r="Y12" s="166">
        <v>0</v>
      </c>
      <c r="Z12" s="166">
        <v>996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30508165</v>
      </c>
      <c r="AH12" s="60">
        <f>IF(ISBLANK(AG12),"-",AG12-AG11)</f>
        <v>651</v>
      </c>
      <c r="AI12" s="61">
        <f t="shared" ref="AI12:AI34" si="8">AH12/T12</f>
        <v>173.78537106246662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6711093</v>
      </c>
      <c r="AQ12" s="166">
        <f t="shared" si="1"/>
        <v>819</v>
      </c>
      <c r="AR12" s="65">
        <v>0.92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18</v>
      </c>
      <c r="E13" s="46">
        <f t="shared" si="2"/>
        <v>12.67605633802817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119</v>
      </c>
      <c r="P13" s="52">
        <v>90</v>
      </c>
      <c r="Q13" s="52">
        <v>4889897</v>
      </c>
      <c r="R13" s="53">
        <f t="shared" si="5"/>
        <v>3782</v>
      </c>
      <c r="S13" s="54">
        <f t="shared" si="6"/>
        <v>90.768000000000001</v>
      </c>
      <c r="T13" s="54">
        <f t="shared" si="7"/>
        <v>3.782</v>
      </c>
      <c r="U13" s="55">
        <v>7.3</v>
      </c>
      <c r="V13" s="55">
        <f t="shared" si="0"/>
        <v>7.3</v>
      </c>
      <c r="W13" s="174" t="s">
        <v>136</v>
      </c>
      <c r="X13" s="166">
        <v>0</v>
      </c>
      <c r="Y13" s="166">
        <v>0</v>
      </c>
      <c r="Z13" s="166">
        <v>951</v>
      </c>
      <c r="AA13" s="166">
        <v>0</v>
      </c>
      <c r="AB13" s="166">
        <v>1110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30508780</v>
      </c>
      <c r="AH13" s="60">
        <f>IF(ISBLANK(AG13),"-",AG13-AG12)</f>
        <v>615</v>
      </c>
      <c r="AI13" s="61">
        <f t="shared" si="8"/>
        <v>162.61237440507668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6712443</v>
      </c>
      <c r="AQ13" s="166">
        <f t="shared" si="1"/>
        <v>1350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19</v>
      </c>
      <c r="E14" s="46">
        <f t="shared" si="2"/>
        <v>13.380281690140846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121</v>
      </c>
      <c r="P14" s="52">
        <v>90</v>
      </c>
      <c r="Q14" s="52">
        <v>4893707</v>
      </c>
      <c r="R14" s="53">
        <f t="shared" si="5"/>
        <v>3810</v>
      </c>
      <c r="S14" s="54">
        <f t="shared" si="6"/>
        <v>91.44</v>
      </c>
      <c r="T14" s="54">
        <f t="shared" si="7"/>
        <v>3.81</v>
      </c>
      <c r="U14" s="55">
        <v>9</v>
      </c>
      <c r="V14" s="55">
        <f t="shared" si="0"/>
        <v>9</v>
      </c>
      <c r="W14" s="174" t="s">
        <v>136</v>
      </c>
      <c r="X14" s="166">
        <v>0</v>
      </c>
      <c r="Y14" s="166">
        <v>0</v>
      </c>
      <c r="Z14" s="166">
        <v>908</v>
      </c>
      <c r="AA14" s="166">
        <v>0</v>
      </c>
      <c r="AB14" s="166">
        <v>1100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30509396</v>
      </c>
      <c r="AH14" s="60">
        <f t="shared" ref="AH14:AH34" si="9">IF(ISBLANK(AG14),"-",AG14-AG13)</f>
        <v>616</v>
      </c>
      <c r="AI14" s="61">
        <f t="shared" si="8"/>
        <v>161.67979002624671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6713794</v>
      </c>
      <c r="AQ14" s="166">
        <f t="shared" si="1"/>
        <v>1351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28</v>
      </c>
      <c r="E15" s="46">
        <f t="shared" si="2"/>
        <v>19.718309859154932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95</v>
      </c>
      <c r="P15" s="52">
        <v>95</v>
      </c>
      <c r="Q15" s="52">
        <v>4897639</v>
      </c>
      <c r="R15" s="53">
        <f t="shared" si="5"/>
        <v>3932</v>
      </c>
      <c r="S15" s="54">
        <f t="shared" si="6"/>
        <v>94.367999999999995</v>
      </c>
      <c r="T15" s="54">
        <f t="shared" si="7"/>
        <v>3.9319999999999999</v>
      </c>
      <c r="U15" s="55">
        <v>9.5</v>
      </c>
      <c r="V15" s="55">
        <f t="shared" si="0"/>
        <v>9.5</v>
      </c>
      <c r="W15" s="174" t="s">
        <v>136</v>
      </c>
      <c r="X15" s="166">
        <v>0</v>
      </c>
      <c r="Y15" s="166">
        <v>0</v>
      </c>
      <c r="Z15" s="166">
        <v>838</v>
      </c>
      <c r="AA15" s="166">
        <v>0</v>
      </c>
      <c r="AB15" s="166">
        <v>1110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30509922</v>
      </c>
      <c r="AH15" s="60">
        <f t="shared" si="9"/>
        <v>526</v>
      </c>
      <c r="AI15" s="61">
        <f t="shared" si="8"/>
        <v>133.77416073245169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6714425</v>
      </c>
      <c r="AQ15" s="166">
        <f t="shared" si="1"/>
        <v>631</v>
      </c>
      <c r="AR15" s="63"/>
      <c r="AS15" s="64" t="s">
        <v>114</v>
      </c>
      <c r="AV15" s="42" t="s">
        <v>99</v>
      </c>
      <c r="AW15" s="42" t="s">
        <v>100</v>
      </c>
      <c r="AY15" s="135" t="s">
        <v>237</v>
      </c>
    </row>
    <row r="16" spans="2:51" x14ac:dyDescent="0.35">
      <c r="B16" s="44">
        <v>2.2083333333333299</v>
      </c>
      <c r="C16" s="44">
        <v>0.25</v>
      </c>
      <c r="D16" s="45">
        <v>24</v>
      </c>
      <c r="E16" s="46">
        <f t="shared" si="2"/>
        <v>16.901408450704228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110</v>
      </c>
      <c r="P16" s="52">
        <v>111</v>
      </c>
      <c r="Q16" s="52">
        <v>4901897</v>
      </c>
      <c r="R16" s="53">
        <f t="shared" si="5"/>
        <v>4258</v>
      </c>
      <c r="S16" s="54">
        <f t="shared" si="6"/>
        <v>102.19199999999999</v>
      </c>
      <c r="T16" s="54">
        <f t="shared" si="7"/>
        <v>4.258</v>
      </c>
      <c r="U16" s="55">
        <v>9.5</v>
      </c>
      <c r="V16" s="55">
        <f t="shared" si="0"/>
        <v>9.5</v>
      </c>
      <c r="W16" s="174" t="s">
        <v>136</v>
      </c>
      <c r="X16" s="166">
        <v>0</v>
      </c>
      <c r="Y16" s="166">
        <v>0</v>
      </c>
      <c r="Z16" s="166">
        <v>1011</v>
      </c>
      <c r="AA16" s="166">
        <v>0</v>
      </c>
      <c r="AB16" s="166">
        <v>1100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30510506</v>
      </c>
      <c r="AH16" s="60">
        <f t="shared" si="9"/>
        <v>584</v>
      </c>
      <c r="AI16" s="61">
        <f t="shared" si="8"/>
        <v>137.15359323626114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6714425</v>
      </c>
      <c r="AQ16" s="166">
        <f t="shared" si="1"/>
        <v>0</v>
      </c>
      <c r="AR16" s="65">
        <v>1.01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1:51" x14ac:dyDescent="0.35">
      <c r="B17" s="44">
        <v>2.25</v>
      </c>
      <c r="C17" s="44">
        <v>0.29166666666666702</v>
      </c>
      <c r="D17" s="45">
        <v>19</v>
      </c>
      <c r="E17" s="46">
        <f t="shared" si="2"/>
        <v>13.380281690140846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140</v>
      </c>
      <c r="P17" s="52">
        <v>145</v>
      </c>
      <c r="Q17" s="52">
        <v>4907595</v>
      </c>
      <c r="R17" s="53">
        <f t="shared" si="5"/>
        <v>5698</v>
      </c>
      <c r="S17" s="54">
        <f t="shared" si="6"/>
        <v>136.75200000000001</v>
      </c>
      <c r="T17" s="54">
        <f t="shared" si="7"/>
        <v>5.6980000000000004</v>
      </c>
      <c r="U17" s="55">
        <v>9.5</v>
      </c>
      <c r="V17" s="55">
        <f t="shared" si="0"/>
        <v>9.5</v>
      </c>
      <c r="W17" s="174" t="s">
        <v>172</v>
      </c>
      <c r="X17" s="166">
        <v>0</v>
      </c>
      <c r="Y17" s="166">
        <v>0</v>
      </c>
      <c r="Z17" s="166">
        <v>1062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30511662</v>
      </c>
      <c r="AH17" s="60">
        <f t="shared" si="9"/>
        <v>1156</v>
      </c>
      <c r="AI17" s="61">
        <f t="shared" si="8"/>
        <v>202.87820287820287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6714425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1:51" x14ac:dyDescent="0.35">
      <c r="B18" s="44">
        <v>2.2916666666666701</v>
      </c>
      <c r="C18" s="44">
        <v>0.33333333333333298</v>
      </c>
      <c r="D18" s="45">
        <v>13</v>
      </c>
      <c r="E18" s="46">
        <f t="shared" si="2"/>
        <v>9.1549295774647899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140</v>
      </c>
      <c r="P18" s="52">
        <v>146</v>
      </c>
      <c r="Q18" s="52">
        <v>4913452</v>
      </c>
      <c r="R18" s="53">
        <f t="shared" si="5"/>
        <v>5857</v>
      </c>
      <c r="S18" s="54">
        <f t="shared" si="6"/>
        <v>140.56800000000001</v>
      </c>
      <c r="T18" s="54">
        <f t="shared" si="7"/>
        <v>5.8570000000000002</v>
      </c>
      <c r="U18" s="55">
        <v>9.5</v>
      </c>
      <c r="V18" s="55">
        <f t="shared" si="0"/>
        <v>9.5</v>
      </c>
      <c r="W18" s="174" t="s">
        <v>172</v>
      </c>
      <c r="X18" s="166">
        <v>0</v>
      </c>
      <c r="Y18" s="166">
        <v>0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30512962</v>
      </c>
      <c r="AH18" s="60">
        <f t="shared" si="9"/>
        <v>1300</v>
      </c>
      <c r="AI18" s="61">
        <f t="shared" si="8"/>
        <v>221.95663308861191</v>
      </c>
      <c r="AJ18" s="62">
        <v>0</v>
      </c>
      <c r="AK18" s="62">
        <v>0</v>
      </c>
      <c r="AL18" s="62">
        <v>1</v>
      </c>
      <c r="AM18" s="62">
        <v>1</v>
      </c>
      <c r="AN18" s="62">
        <v>1</v>
      </c>
      <c r="AO18" s="62">
        <v>0</v>
      </c>
      <c r="AP18" s="166">
        <v>6714425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1:51" x14ac:dyDescent="0.35">
      <c r="B19" s="44">
        <v>2.3333333333333299</v>
      </c>
      <c r="C19" s="44">
        <v>0.375</v>
      </c>
      <c r="D19" s="45">
        <v>11</v>
      </c>
      <c r="E19" s="46">
        <f t="shared" si="2"/>
        <v>7.746478873239437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136</v>
      </c>
      <c r="P19" s="52">
        <v>144</v>
      </c>
      <c r="Q19" s="52">
        <v>4919636</v>
      </c>
      <c r="R19" s="53">
        <f t="shared" si="5"/>
        <v>6184</v>
      </c>
      <c r="S19" s="54">
        <f t="shared" si="6"/>
        <v>148.416</v>
      </c>
      <c r="T19" s="54">
        <f t="shared" si="7"/>
        <v>6.1840000000000002</v>
      </c>
      <c r="U19" s="55">
        <v>9</v>
      </c>
      <c r="V19" s="55">
        <f t="shared" si="0"/>
        <v>9</v>
      </c>
      <c r="W19" s="174" t="s">
        <v>146</v>
      </c>
      <c r="X19" s="166">
        <v>0</v>
      </c>
      <c r="Y19" s="166">
        <v>1060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30514270</v>
      </c>
      <c r="AH19" s="60">
        <f t="shared" si="9"/>
        <v>1308</v>
      </c>
      <c r="AI19" s="61">
        <f t="shared" si="8"/>
        <v>211.51358344113842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6714425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1:51" x14ac:dyDescent="0.35">
      <c r="B20" s="44">
        <v>2.375</v>
      </c>
      <c r="C20" s="44">
        <v>0.41666666666666669</v>
      </c>
      <c r="D20" s="45">
        <v>11</v>
      </c>
      <c r="E20" s="46">
        <f t="shared" si="2"/>
        <v>7.746478873239437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134</v>
      </c>
      <c r="P20" s="52">
        <v>147</v>
      </c>
      <c r="Q20" s="52">
        <v>4925877</v>
      </c>
      <c r="R20" s="53">
        <f t="shared" si="5"/>
        <v>6241</v>
      </c>
      <c r="S20" s="54">
        <f t="shared" si="6"/>
        <v>149.78399999999999</v>
      </c>
      <c r="T20" s="54">
        <f t="shared" si="7"/>
        <v>6.2409999999999997</v>
      </c>
      <c r="U20" s="55">
        <v>8.3000000000000007</v>
      </c>
      <c r="V20" s="55">
        <f t="shared" si="0"/>
        <v>8.3000000000000007</v>
      </c>
      <c r="W20" s="174" t="s">
        <v>146</v>
      </c>
      <c r="X20" s="166">
        <v>0</v>
      </c>
      <c r="Y20" s="166">
        <v>1122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30515670</v>
      </c>
      <c r="AH20" s="60">
        <f t="shared" si="9"/>
        <v>1400</v>
      </c>
      <c r="AI20" s="61">
        <f t="shared" si="8"/>
        <v>224.32302515622499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6714425</v>
      </c>
      <c r="AQ20" s="166">
        <f t="shared" si="1"/>
        <v>0</v>
      </c>
      <c r="AR20" s="65">
        <v>0.97</v>
      </c>
      <c r="AS20" s="64" t="s">
        <v>102</v>
      </c>
      <c r="AY20" s="167"/>
    </row>
    <row r="21" spans="1:51" x14ac:dyDescent="0.35">
      <c r="B21" s="44">
        <v>2.4166666666666701</v>
      </c>
      <c r="C21" s="44">
        <v>0.45833333333333298</v>
      </c>
      <c r="D21" s="45">
        <v>11</v>
      </c>
      <c r="E21" s="46">
        <f t="shared" si="2"/>
        <v>7.746478873239437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135</v>
      </c>
      <c r="P21" s="52">
        <v>148</v>
      </c>
      <c r="Q21" s="52">
        <v>4932098</v>
      </c>
      <c r="R21" s="53">
        <f>Q21-Q20</f>
        <v>6221</v>
      </c>
      <c r="S21" s="54">
        <f t="shared" si="6"/>
        <v>149.304</v>
      </c>
      <c r="T21" s="54">
        <f t="shared" si="7"/>
        <v>6.2210000000000001</v>
      </c>
      <c r="U21" s="55">
        <v>7.6</v>
      </c>
      <c r="V21" s="55">
        <f t="shared" si="0"/>
        <v>7.6</v>
      </c>
      <c r="W21" s="174" t="s">
        <v>146</v>
      </c>
      <c r="X21" s="166">
        <v>0</v>
      </c>
      <c r="Y21" s="166">
        <v>1074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30517076</v>
      </c>
      <c r="AH21" s="60">
        <f t="shared" si="9"/>
        <v>1406</v>
      </c>
      <c r="AI21" s="61">
        <f t="shared" si="8"/>
        <v>226.00868027648286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6714425</v>
      </c>
      <c r="AQ21" s="166">
        <f t="shared" si="1"/>
        <v>0</v>
      </c>
      <c r="AR21" s="63"/>
      <c r="AS21" s="64" t="s">
        <v>102</v>
      </c>
      <c r="AY21" s="167"/>
    </row>
    <row r="22" spans="1:51" x14ac:dyDescent="0.35">
      <c r="B22" s="44">
        <v>2.4583333333333299</v>
      </c>
      <c r="C22" s="44">
        <v>0.5</v>
      </c>
      <c r="D22" s="45">
        <v>10</v>
      </c>
      <c r="E22" s="46">
        <f t="shared" si="2"/>
        <v>7.042253521126761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131</v>
      </c>
      <c r="P22" s="52">
        <v>147</v>
      </c>
      <c r="Q22" s="52">
        <v>4938200</v>
      </c>
      <c r="R22" s="53">
        <f t="shared" si="5"/>
        <v>6102</v>
      </c>
      <c r="S22" s="54">
        <f t="shared" si="6"/>
        <v>146.44800000000001</v>
      </c>
      <c r="T22" s="54">
        <f t="shared" si="7"/>
        <v>6.1020000000000003</v>
      </c>
      <c r="U22" s="55">
        <v>6.8</v>
      </c>
      <c r="V22" s="55">
        <f t="shared" si="0"/>
        <v>6.8</v>
      </c>
      <c r="W22" s="174" t="s">
        <v>146</v>
      </c>
      <c r="X22" s="166">
        <v>0</v>
      </c>
      <c r="Y22" s="166">
        <v>1107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30518478</v>
      </c>
      <c r="AH22" s="60">
        <f t="shared" si="9"/>
        <v>1402</v>
      </c>
      <c r="AI22" s="61">
        <f t="shared" si="8"/>
        <v>229.76073418551294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6714425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1:51" x14ac:dyDescent="0.35">
      <c r="A23" s="162" t="s">
        <v>238</v>
      </c>
      <c r="B23" s="44">
        <v>2.5</v>
      </c>
      <c r="C23" s="44">
        <v>0.54166666666666696</v>
      </c>
      <c r="D23" s="45">
        <v>9</v>
      </c>
      <c r="E23" s="46">
        <f t="shared" si="2"/>
        <v>6.3380281690140849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134</v>
      </c>
      <c r="P23" s="52">
        <v>145</v>
      </c>
      <c r="Q23" s="52">
        <v>4944006</v>
      </c>
      <c r="R23" s="53">
        <f t="shared" si="5"/>
        <v>5806</v>
      </c>
      <c r="S23" s="54">
        <f t="shared" si="6"/>
        <v>139.34399999999999</v>
      </c>
      <c r="T23" s="54">
        <f t="shared" si="7"/>
        <v>5.806</v>
      </c>
      <c r="U23" s="55">
        <v>6.3</v>
      </c>
      <c r="V23" s="55">
        <f t="shared" si="0"/>
        <v>6.3</v>
      </c>
      <c r="W23" s="174" t="s">
        <v>146</v>
      </c>
      <c r="X23" s="166">
        <v>0</v>
      </c>
      <c r="Y23" s="166">
        <v>1005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30519816</v>
      </c>
      <c r="AH23" s="60">
        <f t="shared" si="9"/>
        <v>1338</v>
      </c>
      <c r="AI23" s="61">
        <f t="shared" si="8"/>
        <v>230.45125732001378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6714425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1:51" x14ac:dyDescent="0.35">
      <c r="B24" s="44">
        <v>2.5416666666666701</v>
      </c>
      <c r="C24" s="44">
        <v>0.58333333333333404</v>
      </c>
      <c r="D24" s="45">
        <v>9</v>
      </c>
      <c r="E24" s="46">
        <f t="shared" si="2"/>
        <v>6.3380281690140849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131</v>
      </c>
      <c r="P24" s="52">
        <v>143</v>
      </c>
      <c r="Q24" s="52">
        <v>4949718</v>
      </c>
      <c r="R24" s="53">
        <f t="shared" si="5"/>
        <v>5712</v>
      </c>
      <c r="S24" s="54">
        <f t="shared" si="6"/>
        <v>137.08799999999999</v>
      </c>
      <c r="T24" s="54">
        <f t="shared" si="7"/>
        <v>5.7119999999999997</v>
      </c>
      <c r="U24" s="55">
        <v>6</v>
      </c>
      <c r="V24" s="55">
        <f t="shared" si="0"/>
        <v>6</v>
      </c>
      <c r="W24" s="174" t="s">
        <v>146</v>
      </c>
      <c r="X24" s="166">
        <v>0</v>
      </c>
      <c r="Y24" s="166">
        <v>1022</v>
      </c>
      <c r="Z24" s="166">
        <v>1196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30521130</v>
      </c>
      <c r="AH24" s="60">
        <f t="shared" si="9"/>
        <v>1314</v>
      </c>
      <c r="AI24" s="61">
        <f t="shared" si="8"/>
        <v>230.0420168067227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6714425</v>
      </c>
      <c r="AQ24" s="166">
        <f t="shared" si="1"/>
        <v>0</v>
      </c>
      <c r="AR24" s="65">
        <v>1.08</v>
      </c>
      <c r="AS24" s="64" t="s">
        <v>114</v>
      </c>
      <c r="AV24" s="73" t="s">
        <v>30</v>
      </c>
      <c r="AW24" s="73">
        <v>14.7</v>
      </c>
      <c r="AY24" s="167"/>
    </row>
    <row r="25" spans="1:51" x14ac:dyDescent="0.35">
      <c r="B25" s="44">
        <v>2.5833333333333299</v>
      </c>
      <c r="C25" s="44">
        <v>0.625</v>
      </c>
      <c r="D25" s="45">
        <v>8</v>
      </c>
      <c r="E25" s="46">
        <f t="shared" si="2"/>
        <v>5.6338028169014089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131</v>
      </c>
      <c r="P25" s="52">
        <v>143</v>
      </c>
      <c r="Q25" s="52">
        <v>4955594</v>
      </c>
      <c r="R25" s="53">
        <f t="shared" si="5"/>
        <v>5876</v>
      </c>
      <c r="S25" s="54">
        <f t="shared" si="6"/>
        <v>141.024</v>
      </c>
      <c r="T25" s="54">
        <f t="shared" si="7"/>
        <v>5.8760000000000003</v>
      </c>
      <c r="U25" s="55">
        <v>5.5</v>
      </c>
      <c r="V25" s="55">
        <f t="shared" si="0"/>
        <v>5.5</v>
      </c>
      <c r="W25" s="174" t="s">
        <v>146</v>
      </c>
      <c r="X25" s="166">
        <v>0</v>
      </c>
      <c r="Y25" s="166">
        <v>1054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30522506</v>
      </c>
      <c r="AH25" s="60">
        <f t="shared" si="9"/>
        <v>1376</v>
      </c>
      <c r="AI25" s="61">
        <f t="shared" si="8"/>
        <v>234.1729067392784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6714425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1:51" x14ac:dyDescent="0.35">
      <c r="B26" s="44">
        <v>2.625</v>
      </c>
      <c r="C26" s="44">
        <v>0.66666666666666696</v>
      </c>
      <c r="D26" s="45">
        <v>7</v>
      </c>
      <c r="E26" s="46">
        <f t="shared" si="2"/>
        <v>4.9295774647887329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140</v>
      </c>
      <c r="P26" s="52">
        <v>139</v>
      </c>
      <c r="Q26" s="52">
        <v>4961270</v>
      </c>
      <c r="R26" s="53">
        <f t="shared" si="5"/>
        <v>5676</v>
      </c>
      <c r="S26" s="54">
        <f t="shared" si="6"/>
        <v>136.22399999999999</v>
      </c>
      <c r="T26" s="54">
        <f t="shared" si="7"/>
        <v>5.6760000000000002</v>
      </c>
      <c r="U26" s="55">
        <v>5.0999999999999996</v>
      </c>
      <c r="V26" s="55">
        <f t="shared" si="0"/>
        <v>5.0999999999999996</v>
      </c>
      <c r="W26" s="174" t="s">
        <v>146</v>
      </c>
      <c r="X26" s="166">
        <v>0</v>
      </c>
      <c r="Y26" s="166">
        <v>1050</v>
      </c>
      <c r="Z26" s="166">
        <v>1196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30523822</v>
      </c>
      <c r="AH26" s="60">
        <f t="shared" si="9"/>
        <v>1316</v>
      </c>
      <c r="AI26" s="61">
        <f t="shared" si="8"/>
        <v>231.85341789992952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6714425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1:51" x14ac:dyDescent="0.35">
      <c r="B27" s="44">
        <v>2.6666666666666701</v>
      </c>
      <c r="C27" s="44">
        <v>0.70833333333333404</v>
      </c>
      <c r="D27" s="45">
        <v>8</v>
      </c>
      <c r="E27" s="46">
        <f t="shared" si="2"/>
        <v>5.6338028169014089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136</v>
      </c>
      <c r="P27" s="52">
        <v>138</v>
      </c>
      <c r="Q27" s="52">
        <v>4966982</v>
      </c>
      <c r="R27" s="53">
        <f t="shared" si="5"/>
        <v>5712</v>
      </c>
      <c r="S27" s="54">
        <f t="shared" si="6"/>
        <v>137.08799999999999</v>
      </c>
      <c r="T27" s="54">
        <f t="shared" si="7"/>
        <v>5.7119999999999997</v>
      </c>
      <c r="U27" s="55">
        <v>4.8</v>
      </c>
      <c r="V27" s="55">
        <f t="shared" si="0"/>
        <v>4.8</v>
      </c>
      <c r="W27" s="174" t="s">
        <v>146</v>
      </c>
      <c r="X27" s="166">
        <v>0</v>
      </c>
      <c r="Y27" s="166">
        <v>1020</v>
      </c>
      <c r="Z27" s="166">
        <v>1196</v>
      </c>
      <c r="AA27" s="166">
        <v>1185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30525138</v>
      </c>
      <c r="AH27" s="60">
        <f t="shared" si="9"/>
        <v>1316</v>
      </c>
      <c r="AI27" s="61">
        <f t="shared" si="8"/>
        <v>230.39215686274511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6714425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1:51" x14ac:dyDescent="0.35">
      <c r="B28" s="44">
        <v>2.7083333333333299</v>
      </c>
      <c r="C28" s="44">
        <v>0.750000000000002</v>
      </c>
      <c r="D28" s="45">
        <v>9</v>
      </c>
      <c r="E28" s="46">
        <f t="shared" si="2"/>
        <v>6.3380281690140849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134</v>
      </c>
      <c r="P28" s="52">
        <v>132</v>
      </c>
      <c r="Q28" s="52">
        <v>4972499</v>
      </c>
      <c r="R28" s="53">
        <f t="shared" si="5"/>
        <v>5517</v>
      </c>
      <c r="S28" s="54">
        <f t="shared" si="6"/>
        <v>132.40799999999999</v>
      </c>
      <c r="T28" s="54">
        <f t="shared" si="7"/>
        <v>5.5170000000000003</v>
      </c>
      <c r="U28" s="55">
        <v>4.7</v>
      </c>
      <c r="V28" s="55">
        <f t="shared" si="0"/>
        <v>4.7</v>
      </c>
      <c r="W28" s="174" t="s">
        <v>146</v>
      </c>
      <c r="X28" s="166">
        <v>0</v>
      </c>
      <c r="Y28" s="166">
        <v>985</v>
      </c>
      <c r="Z28" s="166">
        <v>1155</v>
      </c>
      <c r="AA28" s="166">
        <v>1185</v>
      </c>
      <c r="AB28" s="166">
        <v>1160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30526366</v>
      </c>
      <c r="AH28" s="60">
        <f t="shared" si="9"/>
        <v>1228</v>
      </c>
      <c r="AI28" s="61">
        <f t="shared" si="8"/>
        <v>222.5847380822911</v>
      </c>
      <c r="AJ28" s="62">
        <v>0</v>
      </c>
      <c r="AK28" s="62">
        <v>1</v>
      </c>
      <c r="AL28" s="62">
        <v>1</v>
      </c>
      <c r="AM28" s="62">
        <v>1</v>
      </c>
      <c r="AN28" s="62">
        <v>1</v>
      </c>
      <c r="AO28" s="62">
        <v>0</v>
      </c>
      <c r="AP28" s="166">
        <v>6714425</v>
      </c>
      <c r="AQ28" s="166">
        <f t="shared" si="1"/>
        <v>0</v>
      </c>
      <c r="AR28" s="65">
        <v>0.88</v>
      </c>
      <c r="AS28" s="64" t="s">
        <v>114</v>
      </c>
      <c r="AV28" s="73" t="s">
        <v>117</v>
      </c>
      <c r="AW28" s="73">
        <v>101.325</v>
      </c>
      <c r="AY28" s="167"/>
    </row>
    <row r="29" spans="1:51" x14ac:dyDescent="0.35">
      <c r="B29" s="44">
        <v>2.75</v>
      </c>
      <c r="C29" s="44">
        <v>0.79166666666666896</v>
      </c>
      <c r="D29" s="45">
        <v>12</v>
      </c>
      <c r="E29" s="46">
        <f t="shared" si="2"/>
        <v>8.4507042253521139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128</v>
      </c>
      <c r="P29" s="52">
        <v>131</v>
      </c>
      <c r="Q29" s="52">
        <v>4978041</v>
      </c>
      <c r="R29" s="53">
        <f t="shared" si="5"/>
        <v>5542</v>
      </c>
      <c r="S29" s="54">
        <f t="shared" si="6"/>
        <v>133.00800000000001</v>
      </c>
      <c r="T29" s="54">
        <f t="shared" si="7"/>
        <v>5.5419999999999998</v>
      </c>
      <c r="U29" s="55">
        <v>4.5999999999999996</v>
      </c>
      <c r="V29" s="55">
        <f t="shared" si="0"/>
        <v>4.5999999999999996</v>
      </c>
      <c r="W29" s="174" t="s">
        <v>146</v>
      </c>
      <c r="X29" s="166">
        <v>0</v>
      </c>
      <c r="Y29" s="166">
        <v>1004</v>
      </c>
      <c r="Z29" s="166">
        <v>1114</v>
      </c>
      <c r="AA29" s="166">
        <v>1185</v>
      </c>
      <c r="AB29" s="166">
        <v>1119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30527582</v>
      </c>
      <c r="AH29" s="60">
        <f t="shared" si="9"/>
        <v>1216</v>
      </c>
      <c r="AI29" s="61">
        <f t="shared" si="8"/>
        <v>219.41537351136773</v>
      </c>
      <c r="AJ29" s="62">
        <v>0</v>
      </c>
      <c r="AK29" s="62">
        <v>1</v>
      </c>
      <c r="AL29" s="62">
        <v>1</v>
      </c>
      <c r="AM29" s="62">
        <v>1</v>
      </c>
      <c r="AN29" s="62">
        <v>1</v>
      </c>
      <c r="AO29" s="62">
        <v>0</v>
      </c>
      <c r="AP29" s="166">
        <v>6714425</v>
      </c>
      <c r="AQ29" s="166">
        <f t="shared" si="1"/>
        <v>0</v>
      </c>
      <c r="AR29" s="63"/>
      <c r="AS29" s="64" t="s">
        <v>114</v>
      </c>
      <c r="AY29" s="167"/>
    </row>
    <row r="30" spans="1:51" x14ac:dyDescent="0.35">
      <c r="B30" s="44">
        <v>2.7916666666666701</v>
      </c>
      <c r="C30" s="44">
        <v>0.83333333333333703</v>
      </c>
      <c r="D30" s="45">
        <v>13</v>
      </c>
      <c r="E30" s="46">
        <f t="shared" si="2"/>
        <v>9.1549295774647899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117</v>
      </c>
      <c r="P30" s="52">
        <v>125</v>
      </c>
      <c r="Q30" s="52">
        <v>4983506</v>
      </c>
      <c r="R30" s="53">
        <f t="shared" si="5"/>
        <v>5465</v>
      </c>
      <c r="S30" s="54">
        <f t="shared" si="6"/>
        <v>131.16</v>
      </c>
      <c r="T30" s="54">
        <f t="shared" si="7"/>
        <v>5.4649999999999999</v>
      </c>
      <c r="U30" s="55">
        <v>4</v>
      </c>
      <c r="V30" s="55">
        <f t="shared" si="0"/>
        <v>4</v>
      </c>
      <c r="W30" s="174" t="s">
        <v>145</v>
      </c>
      <c r="X30" s="166">
        <v>0</v>
      </c>
      <c r="Y30" s="166">
        <v>1038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30528654</v>
      </c>
      <c r="AH30" s="60">
        <f t="shared" si="9"/>
        <v>1072</v>
      </c>
      <c r="AI30" s="61">
        <f t="shared" si="8"/>
        <v>196.15736505032024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6714425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1:51" x14ac:dyDescent="0.35">
      <c r="B31" s="44">
        <v>2.8333333333333299</v>
      </c>
      <c r="C31" s="44">
        <v>0.875000000000004</v>
      </c>
      <c r="D31" s="45">
        <v>14</v>
      </c>
      <c r="E31" s="46">
        <f>D31/1.42</f>
        <v>9.8591549295774659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119</v>
      </c>
      <c r="P31" s="52">
        <v>122</v>
      </c>
      <c r="Q31" s="52">
        <v>4988722</v>
      </c>
      <c r="R31" s="53">
        <f t="shared" si="5"/>
        <v>5216</v>
      </c>
      <c r="S31" s="54">
        <f t="shared" si="6"/>
        <v>125.184</v>
      </c>
      <c r="T31" s="54">
        <f t="shared" si="7"/>
        <v>5.2160000000000002</v>
      </c>
      <c r="U31" s="55">
        <v>3.5</v>
      </c>
      <c r="V31" s="55">
        <f t="shared" si="0"/>
        <v>3.5</v>
      </c>
      <c r="W31" s="174" t="s">
        <v>145</v>
      </c>
      <c r="X31" s="166">
        <v>0</v>
      </c>
      <c r="Y31" s="166">
        <v>1016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30529682</v>
      </c>
      <c r="AH31" s="60">
        <f t="shared" si="9"/>
        <v>1028</v>
      </c>
      <c r="AI31" s="61">
        <f t="shared" si="8"/>
        <v>197.08588957055213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6714425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1:51" x14ac:dyDescent="0.35">
      <c r="B32" s="44">
        <v>2.875</v>
      </c>
      <c r="C32" s="44">
        <v>0.91666666666667096</v>
      </c>
      <c r="D32" s="45">
        <v>19</v>
      </c>
      <c r="E32" s="46">
        <f t="shared" si="2"/>
        <v>13.380281690140846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117</v>
      </c>
      <c r="P32" s="52">
        <v>122</v>
      </c>
      <c r="Q32" s="52">
        <v>4993696</v>
      </c>
      <c r="R32" s="53">
        <f t="shared" si="5"/>
        <v>4974</v>
      </c>
      <c r="S32" s="54">
        <f t="shared" si="6"/>
        <v>119.376</v>
      </c>
      <c r="T32" s="54">
        <f t="shared" si="7"/>
        <v>4.9740000000000002</v>
      </c>
      <c r="U32" s="55">
        <v>3.4</v>
      </c>
      <c r="V32" s="55">
        <f t="shared" si="0"/>
        <v>3.4</v>
      </c>
      <c r="W32" s="174" t="s">
        <v>145</v>
      </c>
      <c r="X32" s="166">
        <v>0</v>
      </c>
      <c r="Y32" s="166">
        <v>899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30530646</v>
      </c>
      <c r="AH32" s="60">
        <f t="shared" si="9"/>
        <v>964</v>
      </c>
      <c r="AI32" s="61">
        <f t="shared" si="8"/>
        <v>193.80780056292721</v>
      </c>
      <c r="AJ32" s="62">
        <v>0</v>
      </c>
      <c r="AK32" s="62">
        <v>0</v>
      </c>
      <c r="AL32" s="62">
        <v>0</v>
      </c>
      <c r="AM32" s="62">
        <v>0</v>
      </c>
      <c r="AN32" s="62">
        <v>0</v>
      </c>
      <c r="AO32" s="62">
        <v>0</v>
      </c>
      <c r="AP32" s="166">
        <v>6714425</v>
      </c>
      <c r="AQ32" s="166">
        <f t="shared" si="1"/>
        <v>0</v>
      </c>
      <c r="AR32" s="65">
        <v>0.97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13</v>
      </c>
      <c r="E33" s="46">
        <f t="shared" si="2"/>
        <v>9.1549295774647899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120</v>
      </c>
      <c r="P33" s="52">
        <v>82</v>
      </c>
      <c r="Q33" s="52">
        <v>4997923</v>
      </c>
      <c r="R33" s="53">
        <f t="shared" si="5"/>
        <v>4227</v>
      </c>
      <c r="S33" s="54">
        <f t="shared" si="6"/>
        <v>101.44799999999999</v>
      </c>
      <c r="T33" s="54">
        <f t="shared" si="7"/>
        <v>4.2270000000000003</v>
      </c>
      <c r="U33" s="55">
        <v>4.2</v>
      </c>
      <c r="V33" s="55">
        <f t="shared" si="0"/>
        <v>4.2</v>
      </c>
      <c r="W33" s="174" t="s">
        <v>136</v>
      </c>
      <c r="X33" s="166">
        <v>0</v>
      </c>
      <c r="Y33" s="166">
        <v>0</v>
      </c>
      <c r="Z33" s="166">
        <v>1051</v>
      </c>
      <c r="AA33" s="166">
        <v>0</v>
      </c>
      <c r="AB33" s="166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30531354</v>
      </c>
      <c r="AH33" s="60">
        <f t="shared" si="9"/>
        <v>708</v>
      </c>
      <c r="AI33" s="61">
        <f t="shared" si="8"/>
        <v>167.49467707594036</v>
      </c>
      <c r="AJ33" s="62">
        <v>0</v>
      </c>
      <c r="AK33" s="62">
        <v>0</v>
      </c>
      <c r="AL33" s="62">
        <v>0</v>
      </c>
      <c r="AM33" s="62">
        <v>0</v>
      </c>
      <c r="AN33" s="62">
        <v>0</v>
      </c>
      <c r="AO33" s="62">
        <v>0.25</v>
      </c>
      <c r="AP33" s="166">
        <v>6715113</v>
      </c>
      <c r="AQ33" s="166">
        <f t="shared" si="1"/>
        <v>688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15</v>
      </c>
      <c r="E34" s="46">
        <f t="shared" si="2"/>
        <v>10.563380281690142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117</v>
      </c>
      <c r="P34" s="52">
        <v>91</v>
      </c>
      <c r="Q34" s="52">
        <v>5001966</v>
      </c>
      <c r="R34" s="53">
        <f t="shared" si="5"/>
        <v>4043</v>
      </c>
      <c r="S34" s="54">
        <f t="shared" si="6"/>
        <v>97.031999999999996</v>
      </c>
      <c r="T34" s="54">
        <f t="shared" si="7"/>
        <v>4.0430000000000001</v>
      </c>
      <c r="U34" s="55">
        <v>5.0999999999999996</v>
      </c>
      <c r="V34" s="55">
        <f t="shared" si="0"/>
        <v>5.0999999999999996</v>
      </c>
      <c r="W34" s="174" t="s">
        <v>136</v>
      </c>
      <c r="X34" s="166">
        <v>0</v>
      </c>
      <c r="Y34" s="166">
        <v>0</v>
      </c>
      <c r="Z34" s="166">
        <v>991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30532014</v>
      </c>
      <c r="AH34" s="60">
        <f t="shared" si="9"/>
        <v>660</v>
      </c>
      <c r="AI34" s="61">
        <f t="shared" si="8"/>
        <v>163.24511501360377</v>
      </c>
      <c r="AJ34" s="62">
        <v>0</v>
      </c>
      <c r="AK34" s="62">
        <v>0</v>
      </c>
      <c r="AL34" s="62">
        <v>0</v>
      </c>
      <c r="AM34" s="62">
        <v>0</v>
      </c>
      <c r="AN34" s="62">
        <v>0</v>
      </c>
      <c r="AO34" s="62">
        <v>0.25</v>
      </c>
      <c r="AP34" s="166">
        <v>6715896</v>
      </c>
      <c r="AQ34" s="166">
        <f t="shared" si="1"/>
        <v>783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123.625</v>
      </c>
      <c r="Q35" s="84">
        <f>Q34-Q10</f>
        <v>123469</v>
      </c>
      <c r="R35" s="85">
        <f>SUM(R11:R34)</f>
        <v>123469</v>
      </c>
      <c r="S35" s="86">
        <f>AVERAGE(S11:S34)</f>
        <v>123.46899999999999</v>
      </c>
      <c r="T35" s="86">
        <f>SUM(T11:T34)</f>
        <v>123.46900000000002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25178</v>
      </c>
      <c r="AH35" s="92">
        <f>SUM(AH11:AH34)</f>
        <v>25178</v>
      </c>
      <c r="AI35" s="93">
        <f>$AH$35/$T35</f>
        <v>203.92163215058028</v>
      </c>
      <c r="AJ35" s="90"/>
      <c r="AK35" s="94"/>
      <c r="AL35" s="94"/>
      <c r="AM35" s="94"/>
      <c r="AN35" s="95"/>
      <c r="AO35" s="96"/>
      <c r="AP35" s="97">
        <f>AP34-AP10</f>
        <v>6440</v>
      </c>
      <c r="AQ35" s="98">
        <f>SUM(AQ11:AQ34)</f>
        <v>6440</v>
      </c>
      <c r="AR35" s="99">
        <f>AVERAGE(AR11:AR34)</f>
        <v>0.97166666666666668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8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x14ac:dyDescent="0.35">
      <c r="B37" s="287" t="s">
        <v>123</v>
      </c>
      <c r="C37" s="287"/>
      <c r="D37" s="287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93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338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167"/>
      <c r="AW40" s="162"/>
      <c r="AX40" s="162"/>
      <c r="AY40" s="162"/>
    </row>
    <row r="41" spans="2:51" x14ac:dyDescent="0.35">
      <c r="B41" s="181" t="s">
        <v>321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67"/>
      <c r="AW41" s="162"/>
      <c r="AX41" s="162"/>
      <c r="AY41" s="162"/>
    </row>
    <row r="42" spans="2:51" x14ac:dyDescent="0.35">
      <c r="B42" s="338" t="s">
        <v>127</v>
      </c>
      <c r="C42" s="177"/>
      <c r="D42" s="177"/>
      <c r="E42" s="236"/>
      <c r="F42" s="236"/>
      <c r="G42" s="236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67"/>
      <c r="AW42" s="162"/>
      <c r="AX42" s="162"/>
      <c r="AY42" s="162"/>
    </row>
    <row r="43" spans="2:51" x14ac:dyDescent="0.35">
      <c r="B43" s="183" t="s">
        <v>258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2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7"/>
      <c r="AW43" s="162"/>
      <c r="AX43" s="162"/>
      <c r="AY43" s="162"/>
    </row>
    <row r="44" spans="2:51" x14ac:dyDescent="0.35">
      <c r="B44" s="339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7"/>
      <c r="AW44" s="162"/>
      <c r="AX44" s="162"/>
      <c r="AY44" s="162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7"/>
      <c r="AW45" s="162"/>
      <c r="AX45" s="162"/>
      <c r="AY45" s="162"/>
    </row>
    <row r="46" spans="2:51" x14ac:dyDescent="0.35">
      <c r="B46" s="180" t="s">
        <v>174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7"/>
      <c r="AW46" s="162"/>
      <c r="AX46" s="162"/>
      <c r="AY46" s="162"/>
    </row>
    <row r="47" spans="2:51" x14ac:dyDescent="0.35">
      <c r="B47" s="388" t="s">
        <v>325</v>
      </c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7"/>
      <c r="AW47" s="162"/>
      <c r="AX47" s="162"/>
      <c r="AY47" s="162"/>
    </row>
    <row r="48" spans="2:51" x14ac:dyDescent="0.35">
      <c r="B48" s="339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67"/>
      <c r="AW48" s="162"/>
      <c r="AX48" s="162"/>
      <c r="AY48" s="162"/>
    </row>
    <row r="49" spans="2:51" x14ac:dyDescent="0.35">
      <c r="B49" s="183" t="s">
        <v>131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4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67"/>
      <c r="AW49" s="162"/>
      <c r="AX49" s="162"/>
      <c r="AY49" s="162"/>
    </row>
    <row r="50" spans="2:51" x14ac:dyDescent="0.35">
      <c r="B50" s="183" t="s">
        <v>322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4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67"/>
      <c r="AW50" s="162"/>
      <c r="AX50" s="162"/>
      <c r="AY50" s="162"/>
    </row>
    <row r="51" spans="2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4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67"/>
      <c r="AW51" s="162"/>
      <c r="AX51" s="162"/>
      <c r="AY51" s="162"/>
    </row>
    <row r="52" spans="2:51" x14ac:dyDescent="0.35">
      <c r="B52" s="339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4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67"/>
      <c r="AW52" s="162"/>
      <c r="AX52" s="162"/>
      <c r="AY52" s="162"/>
    </row>
    <row r="53" spans="2:51" x14ac:dyDescent="0.35">
      <c r="B53" s="180" t="s">
        <v>218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67"/>
      <c r="AW53" s="162"/>
      <c r="AX53" s="162"/>
      <c r="AY53" s="162"/>
    </row>
    <row r="54" spans="2:51" x14ac:dyDescent="0.35">
      <c r="B54" s="180" t="s">
        <v>323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67"/>
      <c r="AW54" s="162"/>
      <c r="AX54" s="162"/>
      <c r="AY54" s="162"/>
    </row>
    <row r="55" spans="2:51" x14ac:dyDescent="0.35">
      <c r="B55" s="340" t="s">
        <v>324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67"/>
      <c r="AW55" s="162"/>
      <c r="AX55" s="162"/>
      <c r="AY55" s="162"/>
    </row>
    <row r="56" spans="2:51" x14ac:dyDescent="0.35">
      <c r="B56" s="185" t="s">
        <v>153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67"/>
      <c r="AW56" s="162"/>
      <c r="AX56" s="162"/>
      <c r="AY56" s="162"/>
    </row>
    <row r="57" spans="2:51" x14ac:dyDescent="0.35">
      <c r="B57" s="180" t="s">
        <v>132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67"/>
      <c r="AW57" s="162"/>
      <c r="AX57" s="162"/>
      <c r="AY57" s="162"/>
    </row>
    <row r="58" spans="2:51" x14ac:dyDescent="0.35">
      <c r="B58" s="180" t="s">
        <v>170</v>
      </c>
      <c r="C58" s="180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67"/>
      <c r="AW58" s="162"/>
      <c r="AX58" s="162"/>
      <c r="AY58" s="162"/>
    </row>
    <row r="59" spans="2:51" x14ac:dyDescent="0.35">
      <c r="B59" s="180" t="s">
        <v>134</v>
      </c>
      <c r="C59" s="180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4"/>
      <c r="U59" s="184"/>
      <c r="V59" s="184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67"/>
      <c r="AW59" s="162"/>
      <c r="AX59" s="162"/>
      <c r="AY59" s="162"/>
    </row>
    <row r="60" spans="2:51" x14ac:dyDescent="0.35">
      <c r="B60" s="160"/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4"/>
      <c r="U60" s="128"/>
      <c r="V60" s="128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67"/>
      <c r="AW60" s="162"/>
      <c r="AX60" s="162"/>
      <c r="AY60" s="162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4"/>
      <c r="U61" s="128"/>
      <c r="V61" s="128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67"/>
      <c r="AW61" s="162"/>
      <c r="AX61" s="162"/>
      <c r="AY61" s="162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4"/>
      <c r="U62" s="128"/>
      <c r="V62" s="128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67"/>
      <c r="AW62" s="162"/>
      <c r="AX62" s="162"/>
      <c r="AY62" s="162"/>
    </row>
    <row r="63" spans="2:51" x14ac:dyDescent="0.35">
      <c r="B63" s="160"/>
      <c r="C63" s="173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4"/>
      <c r="U63" s="128"/>
      <c r="V63" s="128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67"/>
      <c r="AW63" s="162"/>
      <c r="AX63" s="162"/>
      <c r="AY63" s="162"/>
    </row>
    <row r="64" spans="2:51" x14ac:dyDescent="0.35">
      <c r="B64" s="160"/>
      <c r="C64" s="173"/>
      <c r="D64" s="125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4"/>
      <c r="U64" s="128"/>
      <c r="V64" s="128"/>
      <c r="W64" s="168"/>
      <c r="X64" s="168"/>
      <c r="Y64" s="168"/>
      <c r="Z64" s="131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67"/>
      <c r="AW64" s="162"/>
      <c r="AX64" s="162"/>
      <c r="AY64" s="162"/>
    </row>
    <row r="65" spans="2:51" x14ac:dyDescent="0.35">
      <c r="B65" s="127"/>
      <c r="C65" s="338"/>
      <c r="D65" s="125"/>
      <c r="E65" s="177"/>
      <c r="F65" s="177"/>
      <c r="G65" s="177"/>
      <c r="H65" s="177"/>
      <c r="I65" s="125"/>
      <c r="J65" s="178"/>
      <c r="K65" s="178"/>
      <c r="L65" s="178"/>
      <c r="M65" s="178"/>
      <c r="N65" s="178"/>
      <c r="O65" s="178"/>
      <c r="P65" s="178"/>
      <c r="Q65" s="178"/>
      <c r="R65" s="178"/>
      <c r="S65" s="131"/>
      <c r="T65" s="131"/>
      <c r="U65" s="131"/>
      <c r="V65" s="131"/>
      <c r="W65" s="131"/>
      <c r="X65" s="131"/>
      <c r="Y65" s="131"/>
      <c r="Z65" s="130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1"/>
      <c r="AT65" s="131"/>
      <c r="AU65" s="131"/>
      <c r="AV65" s="167"/>
      <c r="AW65" s="162"/>
      <c r="AX65" s="162"/>
      <c r="AY65" s="162"/>
    </row>
    <row r="66" spans="2:51" x14ac:dyDescent="0.35">
      <c r="B66" s="127"/>
      <c r="C66" s="338"/>
      <c r="D66" s="177"/>
      <c r="E66" s="125"/>
      <c r="F66" s="177"/>
      <c r="G66" s="125"/>
      <c r="H66" s="125"/>
      <c r="I66" s="125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0"/>
      <c r="X66" s="130"/>
      <c r="Y66" s="130"/>
      <c r="Z66" s="168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67"/>
      <c r="AW66" s="162"/>
      <c r="AX66" s="162"/>
      <c r="AY66" s="162"/>
    </row>
    <row r="67" spans="2:51" x14ac:dyDescent="0.35">
      <c r="B67" s="127"/>
      <c r="C67" s="180"/>
      <c r="D67" s="177"/>
      <c r="E67" s="125"/>
      <c r="F67" s="125"/>
      <c r="G67" s="125"/>
      <c r="H67" s="125"/>
      <c r="I67" s="177"/>
      <c r="J67" s="131"/>
      <c r="K67" s="131"/>
      <c r="L67" s="131"/>
      <c r="M67" s="131"/>
      <c r="N67" s="131"/>
      <c r="O67" s="131"/>
      <c r="P67" s="131"/>
      <c r="Q67" s="131"/>
      <c r="R67" s="131"/>
      <c r="S67" s="178"/>
      <c r="T67" s="184"/>
      <c r="U67" s="128"/>
      <c r="V67" s="128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67"/>
      <c r="AW67" s="162"/>
      <c r="AX67" s="162"/>
      <c r="AY67" s="162"/>
    </row>
    <row r="68" spans="2:51" x14ac:dyDescent="0.35">
      <c r="B68" s="127"/>
      <c r="C68" s="180"/>
      <c r="D68" s="177"/>
      <c r="E68" s="177"/>
      <c r="F68" s="125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28"/>
      <c r="V68" s="128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7"/>
      <c r="AW68" s="162"/>
      <c r="AX68" s="162"/>
      <c r="AY68" s="162"/>
    </row>
    <row r="69" spans="2:51" x14ac:dyDescent="0.35">
      <c r="B69" s="127"/>
      <c r="C69" s="131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67"/>
      <c r="AW69" s="162"/>
      <c r="AX69" s="162"/>
      <c r="AY69" s="162"/>
    </row>
    <row r="70" spans="2:51" x14ac:dyDescent="0.35">
      <c r="B70" s="131"/>
      <c r="C70" s="338"/>
      <c r="D70" s="131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67"/>
      <c r="AW70" s="162"/>
      <c r="AX70" s="162"/>
      <c r="AY70" s="162"/>
    </row>
    <row r="71" spans="2:51" x14ac:dyDescent="0.35">
      <c r="B71" s="131"/>
      <c r="C71" s="180"/>
      <c r="D71" s="131"/>
      <c r="E71" s="177"/>
      <c r="F71" s="177"/>
      <c r="G71" s="177"/>
      <c r="H71" s="177"/>
      <c r="I71" s="131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67"/>
      <c r="AW71" s="162"/>
      <c r="AX71" s="162"/>
      <c r="AY71" s="162"/>
    </row>
    <row r="72" spans="2:51" x14ac:dyDescent="0.35">
      <c r="B72" s="127"/>
      <c r="C72" s="338"/>
      <c r="D72" s="177"/>
      <c r="E72" s="131"/>
      <c r="F72" s="177"/>
      <c r="G72" s="131"/>
      <c r="H72" s="131"/>
      <c r="I72" s="131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U72" s="162"/>
      <c r="AV72" s="167"/>
      <c r="AW72" s="162"/>
      <c r="AX72" s="162"/>
      <c r="AY72" s="162"/>
    </row>
    <row r="73" spans="2:51" x14ac:dyDescent="0.35">
      <c r="B73" s="127"/>
      <c r="C73" s="183"/>
      <c r="D73" s="177"/>
      <c r="E73" s="131"/>
      <c r="F73" s="131"/>
      <c r="G73" s="131"/>
      <c r="H73" s="131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U73" s="162"/>
      <c r="AV73" s="167"/>
      <c r="AW73" s="162"/>
      <c r="AX73" s="162"/>
      <c r="AY73" s="162"/>
    </row>
    <row r="74" spans="2:51" x14ac:dyDescent="0.35">
      <c r="B74" s="127"/>
      <c r="C74" s="183"/>
      <c r="D74" s="177"/>
      <c r="E74" s="177"/>
      <c r="F74" s="131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U74" s="162"/>
      <c r="AV74" s="167"/>
      <c r="AW74" s="162"/>
      <c r="AX74" s="162"/>
      <c r="AY74" s="162"/>
    </row>
    <row r="75" spans="2:51" x14ac:dyDescent="0.35">
      <c r="B75" s="127"/>
      <c r="C75" s="180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U75" s="162"/>
      <c r="AW75" s="162"/>
      <c r="AX75" s="162"/>
      <c r="AY75" s="162"/>
    </row>
    <row r="76" spans="2:51" x14ac:dyDescent="0.35">
      <c r="B76" s="127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U76" s="162"/>
      <c r="AW76" s="162"/>
      <c r="AX76" s="162"/>
      <c r="AY76" s="162"/>
    </row>
    <row r="77" spans="2:51" x14ac:dyDescent="0.35">
      <c r="B77" s="127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U77" s="162"/>
      <c r="AW77" s="162"/>
      <c r="AX77" s="162"/>
      <c r="AY77" s="162"/>
    </row>
    <row r="78" spans="2:51" x14ac:dyDescent="0.35">
      <c r="B78" s="127"/>
      <c r="C78" s="180"/>
      <c r="D78" s="177"/>
      <c r="E78" s="177"/>
      <c r="F78" s="177"/>
      <c r="G78" s="177"/>
      <c r="H78" s="177"/>
      <c r="I78" s="177"/>
      <c r="J78" s="181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U78" s="162"/>
      <c r="AW78" s="162"/>
      <c r="AX78" s="162"/>
      <c r="AY78" s="162"/>
    </row>
    <row r="79" spans="2:51" x14ac:dyDescent="0.35">
      <c r="B79" s="127"/>
      <c r="C79" s="131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U79" s="162"/>
      <c r="AW79" s="162"/>
      <c r="AX79" s="162"/>
      <c r="AY79" s="162"/>
    </row>
    <row r="80" spans="2:51" x14ac:dyDescent="0.35">
      <c r="B80" s="127"/>
      <c r="C80" s="180"/>
      <c r="D80" s="177"/>
      <c r="E80" s="177"/>
      <c r="F80" s="177"/>
      <c r="G80" s="177"/>
      <c r="H80" s="177"/>
      <c r="I80" s="177"/>
      <c r="J80" s="178"/>
      <c r="K80" s="178"/>
      <c r="L80" s="178"/>
      <c r="M80" s="178"/>
      <c r="N80" s="178"/>
      <c r="O80" s="178"/>
      <c r="P80" s="178"/>
      <c r="Q80" s="178"/>
      <c r="R80" s="178"/>
      <c r="S80" s="182"/>
      <c r="T80" s="133"/>
      <c r="U80" s="133"/>
      <c r="V80" s="134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U80" s="162"/>
      <c r="AV80" s="131"/>
      <c r="AW80" s="162"/>
      <c r="AX80" s="162"/>
      <c r="AY80" s="162"/>
    </row>
    <row r="81" spans="2:51" x14ac:dyDescent="0.35">
      <c r="B81" s="127"/>
      <c r="C81" s="180"/>
      <c r="D81" s="177"/>
      <c r="E81" s="177"/>
      <c r="F81" s="177"/>
      <c r="G81" s="177"/>
      <c r="H81" s="177"/>
      <c r="I81" s="177"/>
      <c r="J81" s="181"/>
      <c r="K81" s="181"/>
      <c r="L81" s="178"/>
      <c r="M81" s="178"/>
      <c r="N81" s="178"/>
      <c r="O81" s="178"/>
      <c r="P81" s="178"/>
      <c r="Q81" s="178"/>
      <c r="R81" s="181"/>
      <c r="S81" s="182"/>
      <c r="T81" s="133"/>
      <c r="U81" s="133"/>
      <c r="V81" s="134"/>
      <c r="W81" s="168"/>
      <c r="X81" s="168"/>
      <c r="Y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T81" s="162"/>
      <c r="AU81" s="162"/>
      <c r="AV81" s="130"/>
      <c r="AW81" s="162"/>
      <c r="AX81" s="162"/>
      <c r="AY81" s="162"/>
    </row>
    <row r="82" spans="2:51" x14ac:dyDescent="0.35">
      <c r="B82" s="127"/>
      <c r="C82" s="173"/>
      <c r="D82" s="180"/>
      <c r="E82" s="177"/>
      <c r="F82" s="177"/>
      <c r="G82" s="177"/>
      <c r="H82" s="177"/>
      <c r="I82" s="177"/>
      <c r="J82" s="181"/>
      <c r="K82" s="181"/>
      <c r="L82" s="178"/>
      <c r="M82" s="178"/>
      <c r="N82" s="178"/>
      <c r="O82" s="178"/>
      <c r="P82" s="178"/>
      <c r="Q82" s="178"/>
      <c r="R82" s="181"/>
      <c r="AS82" s="171"/>
      <c r="AT82" s="162"/>
      <c r="AU82" s="162"/>
      <c r="AW82" s="162"/>
      <c r="AX82" s="162"/>
      <c r="AY82" s="162"/>
    </row>
    <row r="83" spans="2:51" x14ac:dyDescent="0.35">
      <c r="B83" s="127"/>
      <c r="C83" s="173"/>
      <c r="D83" s="177"/>
      <c r="E83" s="177"/>
      <c r="F83" s="177"/>
      <c r="G83" s="177"/>
      <c r="H83" s="177"/>
      <c r="I83" s="180"/>
      <c r="AS83" s="171"/>
      <c r="AT83" s="162"/>
      <c r="AU83" s="162"/>
      <c r="AW83" s="162"/>
      <c r="AX83" s="162"/>
      <c r="AY83" s="162"/>
    </row>
    <row r="84" spans="2:51" x14ac:dyDescent="0.35">
      <c r="B84" s="127"/>
      <c r="C84" s="173"/>
      <c r="D84" s="177"/>
      <c r="E84" s="180"/>
      <c r="F84" s="177"/>
      <c r="G84" s="180"/>
      <c r="H84" s="180"/>
      <c r="I84" s="177"/>
      <c r="AS84" s="171"/>
      <c r="AT84" s="162"/>
      <c r="AU84" s="162"/>
      <c r="AW84" s="162"/>
      <c r="AX84" s="162"/>
      <c r="AY84" s="162"/>
    </row>
    <row r="85" spans="2:51" x14ac:dyDescent="0.35">
      <c r="B85" s="127"/>
      <c r="C85" s="173"/>
      <c r="D85" s="180"/>
      <c r="E85" s="177"/>
      <c r="F85" s="180"/>
      <c r="G85" s="177"/>
      <c r="H85" s="177"/>
      <c r="I85" s="177"/>
      <c r="AS85" s="171"/>
      <c r="AT85" s="162"/>
      <c r="AU85" s="162"/>
      <c r="AW85" s="162"/>
      <c r="AX85" s="162"/>
      <c r="AY85" s="162"/>
    </row>
    <row r="86" spans="2:51" x14ac:dyDescent="0.35">
      <c r="B86" s="127"/>
      <c r="D86" s="180"/>
      <c r="E86" s="177"/>
      <c r="F86" s="177"/>
      <c r="G86" s="177"/>
      <c r="H86" s="177"/>
      <c r="I86" s="180"/>
      <c r="AS86" s="171"/>
      <c r="AT86" s="162"/>
      <c r="AU86" s="162"/>
      <c r="AW86" s="162"/>
      <c r="AX86" s="162"/>
      <c r="AY86" s="162"/>
    </row>
    <row r="87" spans="2:51" x14ac:dyDescent="0.35">
      <c r="E87" s="180"/>
      <c r="F87" s="177"/>
      <c r="G87" s="180"/>
      <c r="H87" s="180"/>
      <c r="I87" s="180"/>
      <c r="AS87" s="171"/>
      <c r="AT87" s="162"/>
      <c r="AU87" s="162"/>
      <c r="AV87" s="162"/>
      <c r="AW87" s="162"/>
      <c r="AX87" s="162"/>
      <c r="AY87" s="162"/>
    </row>
    <row r="88" spans="2:51" x14ac:dyDescent="0.35">
      <c r="E88" s="180"/>
      <c r="F88" s="180"/>
      <c r="G88" s="180"/>
      <c r="H88" s="180"/>
      <c r="AS88" s="171"/>
      <c r="AT88" s="162"/>
      <c r="AU88" s="162"/>
      <c r="AV88" s="162"/>
      <c r="AW88" s="162"/>
      <c r="AX88" s="162"/>
      <c r="AY88" s="162"/>
    </row>
    <row r="89" spans="2:51" x14ac:dyDescent="0.35">
      <c r="F89" s="180"/>
      <c r="AS89" s="171"/>
      <c r="AT89" s="162"/>
      <c r="AU89" s="162"/>
      <c r="AV89" s="162"/>
      <c r="AW89" s="162"/>
      <c r="AX89" s="162"/>
      <c r="AY89" s="162"/>
    </row>
    <row r="90" spans="2:51" x14ac:dyDescent="0.35">
      <c r="AS90" s="171"/>
      <c r="AT90" s="162"/>
      <c r="AU90" s="162"/>
      <c r="AV90" s="162"/>
      <c r="AW90" s="162"/>
      <c r="AX90" s="162"/>
      <c r="AY90" s="162"/>
    </row>
    <row r="91" spans="2:51" x14ac:dyDescent="0.35">
      <c r="AS91" s="171"/>
      <c r="AT91" s="162"/>
      <c r="AU91" s="162"/>
      <c r="AV91" s="162"/>
      <c r="AW91" s="162"/>
      <c r="AX91" s="162"/>
      <c r="AY91" s="162"/>
    </row>
    <row r="92" spans="2:51" x14ac:dyDescent="0.35">
      <c r="AS92" s="171"/>
      <c r="AT92" s="162"/>
      <c r="AU92" s="162"/>
      <c r="AV92" s="162"/>
      <c r="AW92" s="162"/>
      <c r="AX92" s="162"/>
      <c r="AY92" s="162"/>
    </row>
    <row r="93" spans="2:51" x14ac:dyDescent="0.35">
      <c r="AV93" s="162"/>
      <c r="AW93" s="162"/>
      <c r="AX93" s="162"/>
      <c r="AY93" s="162"/>
    </row>
    <row r="94" spans="2:51" x14ac:dyDescent="0.35">
      <c r="AV94" s="162"/>
      <c r="AW94" s="162"/>
      <c r="AX94" s="162"/>
      <c r="AY94" s="162"/>
    </row>
    <row r="95" spans="2:51" x14ac:dyDescent="0.35">
      <c r="AV95" s="162"/>
      <c r="AW95" s="162"/>
      <c r="AX95" s="162"/>
      <c r="AY95" s="162"/>
    </row>
    <row r="96" spans="2:51" x14ac:dyDescent="0.35">
      <c r="AV96" s="162"/>
      <c r="AW96" s="162"/>
      <c r="AX96" s="162"/>
      <c r="AY96" s="162"/>
    </row>
    <row r="97" spans="45:51" x14ac:dyDescent="0.35">
      <c r="AV97" s="162"/>
      <c r="AW97" s="162"/>
      <c r="AX97" s="162"/>
      <c r="AY97" s="162"/>
    </row>
    <row r="98" spans="45:51" x14ac:dyDescent="0.35">
      <c r="AV98" s="162"/>
      <c r="AW98" s="162"/>
      <c r="AX98" s="162"/>
      <c r="AY98" s="162"/>
    </row>
    <row r="99" spans="45:51" x14ac:dyDescent="0.35">
      <c r="AV99" s="162"/>
      <c r="AW99" s="162"/>
      <c r="AX99" s="162"/>
      <c r="AY99" s="162"/>
    </row>
    <row r="100" spans="45:51" x14ac:dyDescent="0.35">
      <c r="AV100" s="162"/>
      <c r="AW100" s="162"/>
      <c r="AX100" s="162"/>
      <c r="AY100" s="162"/>
    </row>
    <row r="101" spans="45:51" x14ac:dyDescent="0.35">
      <c r="AV101" s="162"/>
      <c r="AW101" s="162"/>
      <c r="AX101" s="162"/>
      <c r="AY101" s="162"/>
    </row>
    <row r="102" spans="45:51" x14ac:dyDescent="0.35">
      <c r="AV102" s="162"/>
      <c r="AW102" s="162"/>
      <c r="AX102" s="162"/>
      <c r="AY102" s="162"/>
    </row>
    <row r="103" spans="45:51" x14ac:dyDescent="0.35">
      <c r="AY103" s="162"/>
    </row>
    <row r="104" spans="45:51" x14ac:dyDescent="0.35">
      <c r="AY104" s="162"/>
    </row>
    <row r="105" spans="45:51" x14ac:dyDescent="0.35">
      <c r="AY105" s="162"/>
    </row>
    <row r="106" spans="45:51" x14ac:dyDescent="0.35">
      <c r="AS106" s="163"/>
      <c r="AT106" s="162"/>
      <c r="AU106" s="162"/>
      <c r="AV106" s="162"/>
      <c r="AW106" s="162"/>
      <c r="AX106" s="162"/>
      <c r="AY106" s="162"/>
    </row>
    <row r="107" spans="45:51" x14ac:dyDescent="0.35">
      <c r="AY107" s="162"/>
    </row>
    <row r="121" spans="45:51" x14ac:dyDescent="0.35">
      <c r="AS121" s="162"/>
      <c r="AT121" s="162"/>
      <c r="AU121" s="162"/>
      <c r="AV121" s="162"/>
      <c r="AW121" s="162"/>
      <c r="AX121" s="162"/>
      <c r="AY121" s="162"/>
    </row>
  </sheetData>
  <protectedRanges>
    <protectedRange sqref="B82:B86 N78:R80 C82:C85 J78:J79 J81:R82 S80:S81 S77:T79 D82:D83 D85:D86 F88:F89 F85:F86 E87:E88 E84:E85 G84:H85 G87:H88 I86:I87 I83:I84" name="Range2_6_1_1"/>
    <protectedRange sqref="K78:M79 J80:M80 E86 F87 G86:H86 I85" name="Range2_2_2_1_1"/>
    <protectedRange sqref="D84" name="Range2_1_1_1_1_2_1_1"/>
    <protectedRange sqref="N65:R65 N68:R77 B72:B81 B61:B69 S67:T76 S61:T64 T40 T42 T51:T60" name="Range2_12_5_1_1"/>
    <protectedRange sqref="N10 L10 L6 D6 D8 AD8 AF8 O8:U8 AJ8:AR8 AF10 AR11:AR34 L24:N31 E23:E34 G23:G34 N12:N23 N11:U11 N32:U34 V11:V34 O12:U31 E11:G22 W11:AG16 X17:AG30 X31:Z32 AA31:AG34 W17:W32 W33:Z34" name="Range1_16_3_1_1"/>
    <protectedRange sqref="I70 I73:I82 J68:M77 J65:M65 E79:E83 G79:H83 F80:F84" name="Range2_2_12_2_1_1"/>
    <protectedRange sqref="C79" name="Range2_2_1_10_3_1_1"/>
    <protectedRange sqref="L16:M23" name="Range1_1_1_1_10_1_1_1"/>
    <protectedRange sqref="L32:M34" name="Range1_1_10_1_1_1"/>
    <protectedRange sqref="D77:D81" name="Range2_1_1_1_1_11_2_1_1"/>
    <protectedRange sqref="K11:L15 K16:K34 I11:I15 I16:J24 I25:I34 J25" name="Range1_1_2_1_10_2_1_1"/>
    <protectedRange sqref="M11:M15" name="Range1_2_1_2_1_10_1_1_1"/>
    <protectedRange sqref="G71:H71 G74:H78 E71 E74:E78 F75:F79 F72" name="Range2_2_2_9_2_1_1"/>
    <protectedRange sqref="D69 D72:D76" name="Range2_1_1_1_1_1_9_2_1_1"/>
    <protectedRange sqref="Q10" name="Range1_17_1_1_1"/>
    <protectedRange sqref="AG10" name="Range1_18_1_1_1"/>
    <protectedRange sqref="C81 C72 C70" name="Range2_4_1_1_1"/>
    <protectedRange sqref="AS16:AS34" name="Range1_1_1_1"/>
    <protectedRange sqref="P3:U5" name="Range1_16_1_1_1_1"/>
    <protectedRange sqref="C80 C73:C78 C68 C71" name="Range2_1_3_1_1"/>
    <protectedRange sqref="H11:H34" name="Range1_1_1_1_1_1_1"/>
    <protectedRange sqref="B70:B71 J66:R67 D70:D71 F73:F74 Z64:Z65 S65:Y66 AA65:AU66 E72:E73 G72:H73 I71:I72" name="Range2_2_1_10_1_1_1_2"/>
    <protectedRange sqref="C69" name="Range2_2_1_10_2_1_1_1"/>
    <protectedRange sqref="N61:R64 G68:H68 D66 F69 E68" name="Range2_12_1_6_1_1"/>
    <protectedRange sqref="D61:D62 I67:I69 I61:M64 G69:H70 G62:H64 E69:E70 F70:F71 F63:F65 E62:E64" name="Range2_2_12_1_7_1_1"/>
    <protectedRange sqref="D67:D68" name="Range2_1_1_1_1_11_1_2_1_1"/>
    <protectedRange sqref="E65 G65:H65 F66" name="Range2_2_2_9_1_1_1_1"/>
    <protectedRange sqref="D63" name="Range2_1_1_1_1_1_9_1_1_1_1"/>
    <protectedRange sqref="C67 C62" name="Range2_1_1_2_1_1"/>
    <protectedRange sqref="C66" name="Range2_1_2_2_1_1"/>
    <protectedRange sqref="C65" name="Range2_3_2_1_1"/>
    <protectedRange sqref="F61:F62 E61 G61:H61" name="Range2_2_12_1_1_1_1_1"/>
    <protectedRange sqref="C61" name="Range2_1_4_2_1_1_1"/>
    <protectedRange sqref="C63:C64" name="Range2_5_1_1_1"/>
    <protectedRange sqref="E66:E67 F67:F68 G66:H67 I65:I66" name="Range2_2_1_1_1_1"/>
    <protectedRange sqref="D64:D65" name="Range2_1_1_1_1_1_1_1_1"/>
    <protectedRange sqref="AS11:AS15" name="Range1_4_1_1_1_1"/>
    <protectedRange sqref="J11:J15 J26:J34" name="Range1_1_2_1_10_1_1_1_1"/>
    <protectedRange sqref="AV80:AV81" name="Range2_2_1_10_1_1_1_1_1"/>
    <protectedRange sqref="T41" name="Range2_12_5_1_1_4"/>
    <protectedRange sqref="S40 B41:B42" name="Range2_12_5_1_1_1"/>
    <protectedRange sqref="N40:R40" name="Range2_12_1_6_1_1_1"/>
    <protectedRange sqref="E41:H41 I40:M40" name="Range2_2_12_1_7_1_1_1"/>
    <protectedRange sqref="D41" name="Range2_3_2_1_3_1_1_2_10_1_1_1_1_1"/>
    <protectedRange sqref="C41" name="Range2_1_1_1_1_11_1_2_1_1_1"/>
    <protectedRange sqref="S38:S39" name="Range2_12_3_1_1_1_1"/>
    <protectedRange sqref="D38:H38 N38:R39" name="Range2_12_1_3_1_1_1_1"/>
    <protectedRange sqref="I38:M38 E39:M39" name="Range2_2_12_1_6_1_1_1_1"/>
    <protectedRange sqref="D39" name="Range2_1_1_1_1_11_1_1_1_1_1_1"/>
    <protectedRange sqref="C39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:S54" name="Range2_12_2_1_1_1_2"/>
    <protectedRange sqref="T49:T50" name="Range2_12_5_1_1_2"/>
    <protectedRange sqref="B40" name="Range2_12_5_1_1_1_1"/>
    <protectedRange sqref="E40:H40" name="Range2_2_12_1_7_1_1_1_1"/>
    <protectedRange sqref="C40:D40" name="Range2_3_2_1_3_1_1_2_10_1_1_1_1_1_1"/>
    <protectedRange sqref="N53:R53" name="Range2_12_1_6_1_1_4_1_1_1_1_1_1"/>
    <protectedRange sqref="J53:M53" name="Range2_2_12_1_7_1_1_6_1_1_1_1_1_1"/>
    <protectedRange sqref="I53" name="Range2_2_12_1_4_3_1_1_1_5_1_1_1_1_1_1_1"/>
    <protectedRange sqref="G53:H53" name="Range2_2_12_1_3_1_2_1_1_1_2_1_1_1_1_1_1_2"/>
    <protectedRange sqref="D53:E53" name="Range2_2_12_1_3_1_2_1_1_1_2_1_1_1_1_3_1_1"/>
    <protectedRange sqref="F53" name="Range2_2_12_1_3_1_2_1_1_1_3_1_1_1_1_1_3_1_1"/>
    <protectedRange sqref="B53" name="Range2_12_5_1_1_2_2_1_3_1_1_1_1_2_1_1"/>
    <protectedRange sqref="S59:S60" name="Range2_12_5_1_1_7"/>
    <protectedRange sqref="S58" name="Range2_12_5_1_1_5_1"/>
    <protectedRange sqref="S55:S57" name="Range2_12_2_1_1_1_2_1"/>
    <protectedRange sqref="T43:T45" name="Range2_12_5_1_1_3_1_1"/>
    <protectedRange sqref="S43:S45" name="Range2_12_5_1_1_2_3_1_1_1_1"/>
    <protectedRange sqref="Q43:R45" name="Range2_12_1_6_1_1_1_1_2_1_1_1_1"/>
    <protectedRange sqref="N43:P45" name="Range2_12_1_2_3_1_1_1_1_2_1_1_1_1"/>
    <protectedRange sqref="I43:M45" name="Range2_2_12_1_4_3_1_1_1_1_2_1_1_1_1"/>
    <protectedRange sqref="E43:H45" name="Range2_2_12_1_3_1_2_1_1_1_1_2_1_1_1_1"/>
    <protectedRange sqref="D43:D45" name="Range2_2_12_1_3_1_2_1_1_1_2_1_2_3_1_1"/>
    <protectedRange sqref="T46:T47" name="Range2_12_5_1_1_2_1_1_1_1"/>
    <protectedRange sqref="S46:S47" name="Range2_12_4_1_1_1_4_2_1_1_1"/>
    <protectedRange sqref="Q46:R47" name="Range2_12_1_6_1_1_1_2_3_2_1_1_1_1"/>
    <protectedRange sqref="N46:P47" name="Range2_12_1_2_3_1_1_1_2_3_2_1_1_1_1"/>
    <protectedRange sqref="J46:M46 K47:M47" name="Range2_2_12_1_4_3_1_1_1_3_3_2_1_1_1_1"/>
    <protectedRange sqref="I46" name="Range2_2_12_1_4_3_1_1_1_2_1_2_2_1_1_1"/>
    <protectedRange sqref="G46:H46 D46:E46" name="Range2_2_12_1_3_1_2_1_1_1_2_1_3_2_1_1_1"/>
    <protectedRange sqref="F46" name="Range2_2_12_1_3_1_2_1_1_1_1_1_2_2_1_1_1"/>
    <protectedRange sqref="J47" name="Range2_2_12_1_4_3_1_1_1_3_2_1_1_1"/>
    <protectedRange sqref="D47:E47" name="Range2_2_12_1_3_1_2_1_1_1_2_1_2_2_1_1_1"/>
    <protectedRange sqref="I47" name="Range2_2_12_1_4_2_1_1_1_4_1_2_1_1_1_1_1"/>
    <protectedRange sqref="F47:H47" name="Range2_2_12_1_3_1_1_1_1_1_4_1_2_1_2_1_1_1"/>
    <protectedRange sqref="T48" name="Range2_12_5_1_1_6_1_1_1_1"/>
    <protectedRange sqref="S48" name="Range2_12_5_1_1_5_3_1_1_1_1"/>
    <protectedRange sqref="Q48:R48" name="Range2_12_1_6_1_1_1_2_3_2_1_1_2_1_1_1"/>
    <protectedRange sqref="N48:P48" name="Range2_12_1_2_3_1_1_1_2_3_2_1_1_2_1_1_1"/>
    <protectedRange sqref="J48:M48" name="Range2_2_12_1_4_3_1_1_1_3_3_2_1_1_2_1_1_1"/>
    <protectedRange sqref="I48" name="Range2_2_12_1_4_3_1_1_1_2_1_2_2_1_2_1_1_1"/>
    <protectedRange sqref="G48:H48 D48:E48" name="Range2_2_12_1_3_1_2_1_1_1_2_1_3_2_1_2_1_1_1"/>
    <protectedRange sqref="F48" name="Range2_2_12_1_3_1_2_1_1_1_1_1_2_2_1_2_1_1_1"/>
    <protectedRange sqref="B43:B45" name="Range2_12_5_1_1_1_2_2_1_1_1_1_1_1"/>
    <protectedRange sqref="B46" name="Range2_12_5_1_1_1_3_1_1_1_1_1_1_1"/>
    <protectedRange sqref="S49:S52" name="Range2_12_4_1_1_1_4_2"/>
    <protectedRange sqref="Q49:R51" name="Range2_12_1_6_1_1_1_2_3_2_1"/>
    <protectedRange sqref="N49:P51" name="Range2_12_1_2_3_1_1_1_2_3_2_1"/>
    <protectedRange sqref="K49:M51" name="Range2_2_12_1_4_3_1_1_1_3_3_2_1"/>
    <protectedRange sqref="Q52:R52" name="Range2_12_1_6_1_1_1_2_3_2_1_1"/>
    <protectedRange sqref="N52:P52" name="Range2_12_1_2_3_1_1_1_2_3_2_1_1"/>
    <protectedRange sqref="K52:M52" name="Range2_2_12_1_4_3_1_1_1_3_3_2_1_1"/>
    <protectedRange sqref="J49:J50" name="Range2_2_12_1_4_3_1_1_1_3_2_1"/>
    <protectedRange sqref="D49:E50" name="Range2_2_12_1_3_1_2_1_1_1_2_1_2_3"/>
    <protectedRange sqref="I49:I50" name="Range2_2_12_1_4_2_1_1_1_4_1_2_1_1_1"/>
    <protectedRange sqref="F49:H50" name="Range2_2_12_1_3_1_1_1_1_1_4_1_2_1_2_1"/>
    <protectedRange sqref="J51:J52" name="Range2_2_12_1_4_3_1_1_1_3_3_1"/>
    <protectedRange sqref="I51:I52" name="Range2_2_12_1_4_3_1_1_1_2_1_2"/>
    <protectedRange sqref="D51:E52 G51:H52" name="Range2_2_12_1_3_1_2_1_1_1_2_1_3"/>
    <protectedRange sqref="F51:F52" name="Range2_2_12_1_3_1_2_1_1_1_1_1_2"/>
    <protectedRange sqref="B49:B50" name="Range2_12_5_1_1_1_2_1_1_1_1"/>
    <protectedRange sqref="B51" name="Range2_12_5_1_1_2_2_2_1_1_1"/>
    <protectedRange sqref="B60" name="Range2_12_5_1_1_3"/>
    <protectedRange sqref="N60:R60" name="Range2_12_1_6_1_1_2"/>
    <protectedRange sqref="D60 I60:M60" name="Range2_2_12_1_7_1_1_2"/>
    <protectedRange sqref="E60:H60" name="Range2_2_12_1_1_1_1_1_1"/>
    <protectedRange sqref="C60" name="Range2_1_4_2_1_1_1_1"/>
    <protectedRange sqref="N58:R59" name="Range2_12_1_1_1_1_1_1_1_1_1_1_1_1_1"/>
    <protectedRange sqref="J58:M59" name="Range2_2_12_1_1_1_1_1_1_1_1_1_1_1_1_1"/>
    <protectedRange sqref="N57:R57" name="Range2_12_1_6_1_1_4_1_1_1_1_1_1_1_1"/>
    <protectedRange sqref="J57:M57" name="Range2_2_12_1_7_1_1_6_1_1_1_1_1_1_1_1"/>
    <protectedRange sqref="I58:I59" name="Range2_2_12_1_7_1_1_5_1_1_1_1_1_1_1_1_1_1"/>
    <protectedRange sqref="G58:H59" name="Range2_2_12_1_3_3_1_1_1_1_1_1_1_1_1_1_1_1_1"/>
    <protectedRange sqref="I57" name="Range2_2_12_1_4_3_1_1_1_5_1_1_1_1_1_1_1_1_1"/>
    <protectedRange sqref="G57:H57" name="Range2_2_12_1_3_1_2_1_1_1_2_1_1_1_1_1_1_2_1_1"/>
    <protectedRange sqref="Q56:R56" name="Range2_12_1_4_1_1_1_1_1_1_1_1_1_1_1_1"/>
    <protectedRange sqref="N56:P56" name="Range2_12_1_2_1_1_1_1_1_1_1_1_1_1_1_1_1"/>
    <protectedRange sqref="J56:M56" name="Range2_2_12_1_4_1_1_1_1_1_1_1_1_1_1_1_1_1"/>
    <protectedRange sqref="Q54:R55" name="Range2_12_1_6_1_1_1_2_3_1_1_3_1_1_1_1"/>
    <protectedRange sqref="N54:P55" name="Range2_12_1_2_3_1_1_1_2_3_1_1_3_1_1_1_1"/>
    <protectedRange sqref="I56 J54:M55" name="Range2_2_12_1_4_3_1_1_1_3_3_1_1_3_1_1_1_1"/>
    <protectedRange sqref="D56:E56 G56:H56" name="Range2_2_12_1_3_1_2_1_1_1_3_1_1_1_1_1_1_1_2"/>
    <protectedRange sqref="B55" name="Range2_12_5_1_1_2_2_1_3_1_1_1_1_1_1_1"/>
    <protectedRange sqref="I55" name="Range2_2_12_1_7_1_1_5_2_1_1_1_1_1_1_1_1_1"/>
    <protectedRange sqref="D55:E55 G55:H55 F56" name="Range2_2_12_1_3_3_1_1_1_2_1_1_1_1_1_1_1_1_1"/>
    <protectedRange sqref="I54" name="Range2_2_12_1_4_3_1_1_1_2_1_2_1_1_3_1_1_1_1"/>
    <protectedRange sqref="G54:H54 F54:F55" name="Range2_2_12_1_3_1_2_1_1_1_2_1_3_1_1_3_1_1_1_1"/>
    <protectedRange sqref="D54:E54" name="Range2_2_12_1_3_1_1_1_1_1_4_1_2_1_3_1_1_1_1_1_1_1"/>
    <protectedRange sqref="C58:C59" name="Range2_1_1_1_2_1_1_1_1_1_1_1_1_1_1_1"/>
    <protectedRange sqref="D58:D59 E59" name="Range2_2_12_1_2_1_1_1_1_1_1_1_1_1_1_1_1_1"/>
    <protectedRange sqref="F59 E58" name="Range2_2_12_1_3_1_2_1_1_1_2_1_1_1_1_1_1_1_1_1_1"/>
    <protectedRange sqref="F58" name="Range2_2_12_1_3_1_2_1_1_1_3_1_1_1_1_1_1_1_1_1_1"/>
    <protectedRange sqref="B59" name="Range2_12_5_1_1_2_2_1_3_1_1_1_1_1_1_1_1_1_1"/>
    <protectedRange sqref="D57:E57" name="Range2_2_12_1_3_1_2_1_1_1_2_1_1_1_1_3_1_1_1_1"/>
    <protectedRange sqref="B56" name="Range2_12_5_1_1_2_1_4_1_1_1_2_1_1_1_1"/>
    <protectedRange sqref="F57" name="Range2_2_12_1_3_1_2_1_1_1_3_1_1_1_1_1_3_1_1_1_1"/>
    <protectedRange sqref="B57:B58" name="Range2_12_5_1_1_2_2_1_3_1_1_1_1_2_1_1_1_1"/>
    <protectedRange sqref="B54" name="Range2_12_5_1_1_2_2_1_3_1_1_1_1_2_1_2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7:V47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6" priority="9" operator="containsText" text="N/A">
      <formula>NOT(ISERROR(SEARCH("N/A",X11)))</formula>
    </cfRule>
    <cfRule type="cellIs" dxfId="25" priority="27" operator="equal">
      <formula>0</formula>
    </cfRule>
  </conditionalFormatting>
  <conditionalFormatting sqref="X11:AE34">
    <cfRule type="cellIs" dxfId="24" priority="26" operator="greaterThanOrEqual">
      <formula>1185</formula>
    </cfRule>
  </conditionalFormatting>
  <conditionalFormatting sqref="X11:AE34">
    <cfRule type="cellIs" dxfId="23" priority="25" operator="between">
      <formula>0.1</formula>
      <formula>1184</formula>
    </cfRule>
  </conditionalFormatting>
  <conditionalFormatting sqref="X8">
    <cfRule type="cellIs" dxfId="22" priority="24" operator="equal">
      <formula>0</formula>
    </cfRule>
  </conditionalFormatting>
  <conditionalFormatting sqref="X8">
    <cfRule type="cellIs" dxfId="21" priority="23" operator="greaterThan">
      <formula>1179</formula>
    </cfRule>
  </conditionalFormatting>
  <conditionalFormatting sqref="X8">
    <cfRule type="cellIs" dxfId="20" priority="22" operator="greaterThan">
      <formula>99</formula>
    </cfRule>
  </conditionalFormatting>
  <conditionalFormatting sqref="X8">
    <cfRule type="cellIs" dxfId="19" priority="21" operator="greaterThan">
      <formula>0.99</formula>
    </cfRule>
  </conditionalFormatting>
  <conditionalFormatting sqref="AB8">
    <cfRule type="cellIs" dxfId="18" priority="20" operator="equal">
      <formula>0</formula>
    </cfRule>
  </conditionalFormatting>
  <conditionalFormatting sqref="AB8">
    <cfRule type="cellIs" dxfId="17" priority="19" operator="greaterThan">
      <formula>1179</formula>
    </cfRule>
  </conditionalFormatting>
  <conditionalFormatting sqref="AB8">
    <cfRule type="cellIs" dxfId="16" priority="18" operator="greaterThan">
      <formula>99</formula>
    </cfRule>
  </conditionalFormatting>
  <conditionalFormatting sqref="AB8">
    <cfRule type="cellIs" dxfId="15" priority="17" operator="greaterThan">
      <formula>0.99</formula>
    </cfRule>
  </conditionalFormatting>
  <conditionalFormatting sqref="AQ11:AQ34 AJ11:AO23 AK24:AK33 AJ24:AJ34 AL24:AO34">
    <cfRule type="cellIs" dxfId="14" priority="16" operator="equal">
      <formula>0</formula>
    </cfRule>
  </conditionalFormatting>
  <conditionalFormatting sqref="AQ11:AQ34 AJ11:AO23 AK24:AK33 AJ24:AJ34 AL24:AO34">
    <cfRule type="cellIs" dxfId="13" priority="15" operator="greaterThan">
      <formula>1179</formula>
    </cfRule>
  </conditionalFormatting>
  <conditionalFormatting sqref="AQ11:AQ34 AJ11:AO23 AK24:AK33 AJ24:AJ34 AL24:AO34">
    <cfRule type="cellIs" dxfId="12" priority="14" operator="greaterThan">
      <formula>99</formula>
    </cfRule>
  </conditionalFormatting>
  <conditionalFormatting sqref="AQ11:AQ34 AJ11:AO23 AK24:AK33 AJ24:AJ34 AL24:AO34">
    <cfRule type="cellIs" dxfId="11" priority="13" operator="greaterThan">
      <formula>0.99</formula>
    </cfRule>
  </conditionalFormatting>
  <conditionalFormatting sqref="AI11:AI34">
    <cfRule type="cellIs" dxfId="10" priority="12" operator="greaterThan">
      <formula>$AI$8</formula>
    </cfRule>
  </conditionalFormatting>
  <conditionalFormatting sqref="AH11:AH34">
    <cfRule type="cellIs" dxfId="9" priority="10" operator="greaterThan">
      <formula>$AH$8</formula>
    </cfRule>
    <cfRule type="cellIs" dxfId="8" priority="11" operator="greaterThan">
      <formula>$AH$8</formula>
    </cfRule>
  </conditionalFormatting>
  <conditionalFormatting sqref="AP11:AP34">
    <cfRule type="cellIs" dxfId="7" priority="8" operator="equal">
      <formula>0</formula>
    </cfRule>
  </conditionalFormatting>
  <conditionalFormatting sqref="AP11:AP34">
    <cfRule type="cellIs" dxfId="6" priority="7" operator="greaterThan">
      <formula>1179</formula>
    </cfRule>
  </conditionalFormatting>
  <conditionalFormatting sqref="AP11:AP34">
    <cfRule type="cellIs" dxfId="5" priority="6" operator="greaterThan">
      <formula>99</formula>
    </cfRule>
  </conditionalFormatting>
  <conditionalFormatting sqref="AP11:AP34">
    <cfRule type="cellIs" dxfId="4" priority="5" operator="greaterThan">
      <formula>0.99</formula>
    </cfRule>
  </conditionalFormatting>
  <conditionalFormatting sqref="AK34">
    <cfRule type="cellIs" dxfId="3" priority="4" operator="equal">
      <formula>0</formula>
    </cfRule>
  </conditionalFormatting>
  <conditionalFormatting sqref="AK34">
    <cfRule type="cellIs" dxfId="2" priority="3" operator="greaterThan">
      <formula>1179</formula>
    </cfRule>
  </conditionalFormatting>
  <conditionalFormatting sqref="AK34">
    <cfRule type="cellIs" dxfId="1" priority="2" operator="greaterThan">
      <formula>99</formula>
    </cfRule>
  </conditionalFormatting>
  <conditionalFormatting sqref="AK34">
    <cfRule type="cellIs" dxfId="0" priority="1" operator="greaterThan">
      <formula>0.99</formula>
    </cfRule>
  </conditionalFormatting>
  <dataValidations count="4">
    <dataValidation type="list" allowBlank="1" showInputMessage="1" showErrorMessage="1" sqref="P3:P5" xr:uid="{00000000-0002-0000-1E00-000000000000}">
      <formula1>$AY$10:$AY$39</formula1>
    </dataValidation>
    <dataValidation type="list" allowBlank="1" showInputMessage="1" showErrorMessage="1" sqref="AP8:AQ8 N10 L10 D8 O8:T8" xr:uid="{00000000-0002-0000-1E00-000001000000}">
      <formula1>#REF!</formula1>
    </dataValidation>
    <dataValidation type="list" allowBlank="1" showInputMessage="1" showErrorMessage="1" sqref="H11:H34" xr:uid="{00000000-0002-0000-1E00-000002000000}">
      <formula1>$AV$10:$AV$19</formula1>
    </dataValidation>
    <dataValidation type="list" allowBlank="1" showInputMessage="1" showErrorMessage="1" sqref="AV31:AW31" xr:uid="{00000000-0002-0000-1E00-000003000000}">
      <formula1>$AV$24:$AV$28</formula1>
    </dataValidation>
  </dataValidations>
  <hyperlinks>
    <hyperlink ref="H9:H10" location="'1'!AH8" display="Plant Status" xr:uid="{00000000-0004-0000-1E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2:AY134"/>
  <sheetViews>
    <sheetView showGridLines="0" topLeftCell="AC4" zoomScaleNormal="100" workbookViewId="0">
      <selection activeCell="I57" sqref="B49:I57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0.5429687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140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194" t="s">
        <v>11</v>
      </c>
      <c r="I7" s="195" t="s">
        <v>12</v>
      </c>
      <c r="J7" s="195" t="s">
        <v>13</v>
      </c>
      <c r="K7" s="195" t="s">
        <v>14</v>
      </c>
      <c r="L7" s="15"/>
      <c r="M7" s="15"/>
      <c r="N7" s="15"/>
      <c r="O7" s="194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195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195" t="s">
        <v>23</v>
      </c>
      <c r="AG7" s="195" t="s">
        <v>24</v>
      </c>
      <c r="AH7" s="195" t="s">
        <v>25</v>
      </c>
      <c r="AI7" s="195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195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41855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24560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195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196" t="s">
        <v>52</v>
      </c>
      <c r="V9" s="196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198" t="s">
        <v>56</v>
      </c>
      <c r="AG9" s="198" t="s">
        <v>57</v>
      </c>
      <c r="AH9" s="341" t="s">
        <v>58</v>
      </c>
      <c r="AI9" s="357" t="s">
        <v>59</v>
      </c>
      <c r="AJ9" s="196" t="s">
        <v>60</v>
      </c>
      <c r="AK9" s="196" t="s">
        <v>61</v>
      </c>
      <c r="AL9" s="196" t="s">
        <v>62</v>
      </c>
      <c r="AM9" s="196" t="s">
        <v>63</v>
      </c>
      <c r="AN9" s="196" t="s">
        <v>64</v>
      </c>
      <c r="AO9" s="196" t="s">
        <v>65</v>
      </c>
      <c r="AP9" s="196" t="s">
        <v>66</v>
      </c>
      <c r="AQ9" s="359" t="s">
        <v>67</v>
      </c>
      <c r="AR9" s="196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196" t="s">
        <v>73</v>
      </c>
      <c r="C10" s="196" t="s">
        <v>74</v>
      </c>
      <c r="D10" s="196" t="s">
        <v>75</v>
      </c>
      <c r="E10" s="196" t="s">
        <v>76</v>
      </c>
      <c r="F10" s="196" t="s">
        <v>75</v>
      </c>
      <c r="G10" s="196" t="s">
        <v>76</v>
      </c>
      <c r="H10" s="368"/>
      <c r="I10" s="196" t="s">
        <v>76</v>
      </c>
      <c r="J10" s="196" t="s">
        <v>76</v>
      </c>
      <c r="K10" s="196" t="s">
        <v>76</v>
      </c>
      <c r="L10" s="31" t="s">
        <v>30</v>
      </c>
      <c r="M10" s="369"/>
      <c r="N10" s="31" t="s">
        <v>30</v>
      </c>
      <c r="O10" s="360"/>
      <c r="P10" s="360"/>
      <c r="Q10" s="3">
        <v>1547008</v>
      </c>
      <c r="R10" s="350"/>
      <c r="S10" s="351"/>
      <c r="T10" s="352"/>
      <c r="U10" s="196" t="s">
        <v>76</v>
      </c>
      <c r="V10" s="196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29821330</v>
      </c>
      <c r="AH10" s="341"/>
      <c r="AI10" s="358"/>
      <c r="AJ10" s="196" t="s">
        <v>85</v>
      </c>
      <c r="AK10" s="196" t="s">
        <v>85</v>
      </c>
      <c r="AL10" s="196" t="s">
        <v>85</v>
      </c>
      <c r="AM10" s="196" t="s">
        <v>85</v>
      </c>
      <c r="AN10" s="196" t="s">
        <v>85</v>
      </c>
      <c r="AO10" s="196" t="s">
        <v>85</v>
      </c>
      <c r="AP10" s="2">
        <v>6536337</v>
      </c>
      <c r="AQ10" s="360"/>
      <c r="AR10" s="197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10</v>
      </c>
      <c r="E11" s="46">
        <f>D11/1.42</f>
        <v>7.042253521126761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123</v>
      </c>
      <c r="P11" s="52">
        <v>97</v>
      </c>
      <c r="Q11" s="53">
        <v>1551156</v>
      </c>
      <c r="R11" s="53">
        <f t="shared" ref="R11:R34" si="0">Q11-Q10</f>
        <v>4148</v>
      </c>
      <c r="S11" s="54">
        <f>R11*24/1000</f>
        <v>99.552000000000007</v>
      </c>
      <c r="T11" s="54">
        <f>R11/1000</f>
        <v>4.1479999999999997</v>
      </c>
      <c r="U11" s="55">
        <v>5.3</v>
      </c>
      <c r="V11" s="55">
        <f>U11</f>
        <v>5.3</v>
      </c>
      <c r="W11" s="174" t="s">
        <v>136</v>
      </c>
      <c r="X11" s="166">
        <v>0</v>
      </c>
      <c r="Y11" s="166">
        <v>0</v>
      </c>
      <c r="Z11" s="166">
        <v>1056</v>
      </c>
      <c r="AA11" s="166">
        <v>0</v>
      </c>
      <c r="AB11" s="166">
        <v>1109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29822030</v>
      </c>
      <c r="AH11" s="60">
        <f>IF(ISBLANK(AG11),"-",AG11-AG10)</f>
        <v>700</v>
      </c>
      <c r="AI11" s="61">
        <f>AH11/T11</f>
        <v>168.75602700096434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6537114</v>
      </c>
      <c r="AQ11" s="166">
        <f t="shared" ref="AQ11:AQ34" si="1">AP11-AP10</f>
        <v>777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12</v>
      </c>
      <c r="E12" s="46">
        <f t="shared" ref="E12:E34" si="2">D12/1.42</f>
        <v>8.4507042253521139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126</v>
      </c>
      <c r="P12" s="52">
        <v>97</v>
      </c>
      <c r="Q12" s="53">
        <v>1555211</v>
      </c>
      <c r="R12" s="53">
        <f t="shared" si="0"/>
        <v>4055</v>
      </c>
      <c r="S12" s="54">
        <f t="shared" ref="S12:S34" si="5">R12*24/1000</f>
        <v>97.32</v>
      </c>
      <c r="T12" s="54">
        <f t="shared" ref="T12:T34" si="6">R12/1000</f>
        <v>4.0549999999999997</v>
      </c>
      <c r="U12" s="55">
        <v>6.5</v>
      </c>
      <c r="V12" s="55">
        <f t="shared" ref="V12:V34" si="7">U12</f>
        <v>6.5</v>
      </c>
      <c r="W12" s="174" t="s">
        <v>136</v>
      </c>
      <c r="X12" s="166">
        <v>0</v>
      </c>
      <c r="Y12" s="166">
        <v>0</v>
      </c>
      <c r="Z12" s="166">
        <v>1027</v>
      </c>
      <c r="AA12" s="166">
        <v>0</v>
      </c>
      <c r="AB12" s="166">
        <v>1109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29822706</v>
      </c>
      <c r="AH12" s="60">
        <f t="shared" ref="AH12:AH34" si="8">IF(ISBLANK(AG12),"-",AG12-AG11)</f>
        <v>676</v>
      </c>
      <c r="AI12" s="61">
        <f t="shared" ref="AI12:AI34" si="9">AH12/T12</f>
        <v>166.70776818742294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6538196</v>
      </c>
      <c r="AQ12" s="166">
        <f t="shared" si="1"/>
        <v>1082</v>
      </c>
      <c r="AR12" s="65">
        <v>0.95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14</v>
      </c>
      <c r="E13" s="46">
        <f t="shared" si="2"/>
        <v>9.8591549295774659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126</v>
      </c>
      <c r="P13" s="52">
        <v>95</v>
      </c>
      <c r="Q13" s="53">
        <v>1559352</v>
      </c>
      <c r="R13" s="53">
        <f t="shared" si="0"/>
        <v>4141</v>
      </c>
      <c r="S13" s="54">
        <f t="shared" si="5"/>
        <v>99.384</v>
      </c>
      <c r="T13" s="54">
        <f t="shared" si="6"/>
        <v>4.141</v>
      </c>
      <c r="U13" s="55">
        <v>7.7</v>
      </c>
      <c r="V13" s="55">
        <f t="shared" si="7"/>
        <v>7.7</v>
      </c>
      <c r="W13" s="174" t="s">
        <v>136</v>
      </c>
      <c r="X13" s="166">
        <v>0</v>
      </c>
      <c r="Y13" s="166">
        <v>0</v>
      </c>
      <c r="Z13" s="166">
        <v>988</v>
      </c>
      <c r="AA13" s="166">
        <v>0</v>
      </c>
      <c r="AB13" s="166">
        <v>1110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29823368</v>
      </c>
      <c r="AH13" s="60">
        <f t="shared" si="8"/>
        <v>662</v>
      </c>
      <c r="AI13" s="61">
        <f t="shared" si="9"/>
        <v>159.86476696450131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6539415</v>
      </c>
      <c r="AQ13" s="166">
        <f t="shared" si="1"/>
        <v>1219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14</v>
      </c>
      <c r="E14" s="46">
        <f t="shared" si="2"/>
        <v>9.8591549295774659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129</v>
      </c>
      <c r="P14" s="52">
        <v>98</v>
      </c>
      <c r="Q14" s="52">
        <v>1563299</v>
      </c>
      <c r="R14" s="53">
        <f t="shared" si="0"/>
        <v>3947</v>
      </c>
      <c r="S14" s="54">
        <f t="shared" si="5"/>
        <v>94.727999999999994</v>
      </c>
      <c r="T14" s="54">
        <f t="shared" si="6"/>
        <v>3.9470000000000001</v>
      </c>
      <c r="U14" s="55">
        <v>9</v>
      </c>
      <c r="V14" s="55">
        <f t="shared" si="7"/>
        <v>9</v>
      </c>
      <c r="W14" s="174" t="s">
        <v>136</v>
      </c>
      <c r="X14" s="166">
        <v>0</v>
      </c>
      <c r="Y14" s="166">
        <v>0</v>
      </c>
      <c r="Z14" s="166">
        <v>988</v>
      </c>
      <c r="AA14" s="166">
        <v>0</v>
      </c>
      <c r="AB14" s="166">
        <v>1110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29823992</v>
      </c>
      <c r="AH14" s="60">
        <f t="shared" si="8"/>
        <v>624</v>
      </c>
      <c r="AI14" s="61">
        <f t="shared" si="9"/>
        <v>158.09475551051432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6540624</v>
      </c>
      <c r="AQ14" s="166">
        <f t="shared" si="1"/>
        <v>1209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21</v>
      </c>
      <c r="E15" s="46">
        <f t="shared" si="2"/>
        <v>14.788732394366198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104</v>
      </c>
      <c r="P15" s="52">
        <v>100</v>
      </c>
      <c r="Q15" s="52">
        <v>1567336</v>
      </c>
      <c r="R15" s="53">
        <f t="shared" si="0"/>
        <v>4037</v>
      </c>
      <c r="S15" s="54">
        <f t="shared" si="5"/>
        <v>96.888000000000005</v>
      </c>
      <c r="T15" s="54">
        <f t="shared" si="6"/>
        <v>4.0369999999999999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934</v>
      </c>
      <c r="AA15" s="166">
        <v>0</v>
      </c>
      <c r="AB15" s="166">
        <v>1100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29824578</v>
      </c>
      <c r="AH15" s="60">
        <f t="shared" si="8"/>
        <v>586</v>
      </c>
      <c r="AI15" s="61">
        <f t="shared" si="9"/>
        <v>145.15729502105523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6541083</v>
      </c>
      <c r="AQ15" s="166">
        <f t="shared" si="1"/>
        <v>459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15</v>
      </c>
      <c r="E16" s="46">
        <f t="shared" si="2"/>
        <v>10.563380281690142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122</v>
      </c>
      <c r="P16" s="52">
        <v>131</v>
      </c>
      <c r="Q16" s="52">
        <v>1571948</v>
      </c>
      <c r="R16" s="53">
        <f t="shared" si="0"/>
        <v>4612</v>
      </c>
      <c r="S16" s="54">
        <f t="shared" si="5"/>
        <v>110.688</v>
      </c>
      <c r="T16" s="54">
        <f t="shared" si="6"/>
        <v>4.6120000000000001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58">
        <v>1159</v>
      </c>
      <c r="AA16" s="166">
        <v>0</v>
      </c>
      <c r="AB16" s="166">
        <v>1150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29825266</v>
      </c>
      <c r="AH16" s="60">
        <f t="shared" si="8"/>
        <v>688</v>
      </c>
      <c r="AI16" s="61">
        <f t="shared" si="9"/>
        <v>149.17606244579358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6541083</v>
      </c>
      <c r="AQ16" s="166">
        <f t="shared" si="1"/>
        <v>0</v>
      </c>
      <c r="AR16" s="65">
        <v>0.91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9</v>
      </c>
      <c r="E17" s="46">
        <f t="shared" si="2"/>
        <v>6.3380281690140849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146</v>
      </c>
      <c r="P17" s="52">
        <v>150</v>
      </c>
      <c r="Q17" s="52">
        <v>1577814</v>
      </c>
      <c r="R17" s="53">
        <f t="shared" si="0"/>
        <v>5866</v>
      </c>
      <c r="S17" s="54">
        <f t="shared" si="5"/>
        <v>140.78399999999999</v>
      </c>
      <c r="T17" s="54">
        <f t="shared" si="6"/>
        <v>5.8659999999999997</v>
      </c>
      <c r="U17" s="55">
        <v>9.5</v>
      </c>
      <c r="V17" s="55">
        <f>U17</f>
        <v>9.5</v>
      </c>
      <c r="W17" s="174" t="s">
        <v>172</v>
      </c>
      <c r="X17" s="166">
        <v>0</v>
      </c>
      <c r="Y17" s="166">
        <v>0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29826510</v>
      </c>
      <c r="AH17" s="60">
        <f t="shared" si="8"/>
        <v>1244</v>
      </c>
      <c r="AI17" s="61">
        <f t="shared" si="9"/>
        <v>212.06955335833618</v>
      </c>
      <c r="AJ17" s="62">
        <v>0</v>
      </c>
      <c r="AK17" s="62">
        <v>0</v>
      </c>
      <c r="AL17" s="62">
        <v>1</v>
      </c>
      <c r="AM17" s="62">
        <v>0</v>
      </c>
      <c r="AN17" s="62">
        <v>1</v>
      </c>
      <c r="AO17" s="62">
        <v>0</v>
      </c>
      <c r="AP17" s="166">
        <v>6541083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9</v>
      </c>
      <c r="E18" s="46">
        <f t="shared" si="2"/>
        <v>6.3380281690140849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145</v>
      </c>
      <c r="P18" s="52">
        <v>147</v>
      </c>
      <c r="Q18" s="52">
        <v>1583770</v>
      </c>
      <c r="R18" s="53">
        <f t="shared" si="0"/>
        <v>5956</v>
      </c>
      <c r="S18" s="54">
        <f t="shared" si="5"/>
        <v>142.94399999999999</v>
      </c>
      <c r="T18" s="54">
        <f t="shared" si="6"/>
        <v>5.9560000000000004</v>
      </c>
      <c r="U18" s="55">
        <v>9.5</v>
      </c>
      <c r="V18" s="55">
        <f>U18</f>
        <v>9.5</v>
      </c>
      <c r="W18" s="174" t="s">
        <v>172</v>
      </c>
      <c r="X18" s="166">
        <v>0</v>
      </c>
      <c r="Y18" s="166">
        <v>0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29827782</v>
      </c>
      <c r="AH18" s="60">
        <f t="shared" si="8"/>
        <v>1272</v>
      </c>
      <c r="AI18" s="61">
        <f t="shared" si="9"/>
        <v>213.56615177971793</v>
      </c>
      <c r="AJ18" s="62">
        <v>0</v>
      </c>
      <c r="AK18" s="62">
        <v>0</v>
      </c>
      <c r="AL18" s="62">
        <v>1</v>
      </c>
      <c r="AM18" s="62">
        <v>1</v>
      </c>
      <c r="AN18" s="62">
        <v>1</v>
      </c>
      <c r="AO18" s="62">
        <v>0</v>
      </c>
      <c r="AP18" s="166">
        <v>6541083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8</v>
      </c>
      <c r="E19" s="46">
        <f t="shared" si="2"/>
        <v>5.6338028169014089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141</v>
      </c>
      <c r="P19" s="52">
        <v>144</v>
      </c>
      <c r="Q19" s="52">
        <v>1589866</v>
      </c>
      <c r="R19" s="53">
        <f t="shared" si="0"/>
        <v>6096</v>
      </c>
      <c r="S19" s="54">
        <f t="shared" si="5"/>
        <v>146.304</v>
      </c>
      <c r="T19" s="54">
        <f t="shared" si="6"/>
        <v>6.0960000000000001</v>
      </c>
      <c r="U19" s="55">
        <v>9.1999999999999993</v>
      </c>
      <c r="V19" s="55">
        <f>U19</f>
        <v>9.1999999999999993</v>
      </c>
      <c r="W19" s="174" t="s">
        <v>146</v>
      </c>
      <c r="X19" s="166">
        <v>0</v>
      </c>
      <c r="Y19" s="166">
        <v>1008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29829118</v>
      </c>
      <c r="AH19" s="60">
        <f t="shared" si="8"/>
        <v>1336</v>
      </c>
      <c r="AI19" s="61">
        <f t="shared" si="9"/>
        <v>219.16010498687663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6541083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8</v>
      </c>
      <c r="E20" s="46">
        <f t="shared" si="2"/>
        <v>5.6338028169014089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140</v>
      </c>
      <c r="P20" s="52">
        <v>145</v>
      </c>
      <c r="Q20" s="52">
        <v>1596225</v>
      </c>
      <c r="R20" s="53">
        <f t="shared" si="0"/>
        <v>6359</v>
      </c>
      <c r="S20" s="54">
        <f t="shared" si="5"/>
        <v>152.61600000000001</v>
      </c>
      <c r="T20" s="54">
        <f t="shared" si="6"/>
        <v>6.359</v>
      </c>
      <c r="U20" s="55">
        <v>8.6999999999999993</v>
      </c>
      <c r="V20" s="55">
        <f>U20</f>
        <v>8.6999999999999993</v>
      </c>
      <c r="W20" s="174" t="s">
        <v>146</v>
      </c>
      <c r="X20" s="166">
        <v>0</v>
      </c>
      <c r="Y20" s="166">
        <v>1044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29830502</v>
      </c>
      <c r="AH20" s="60">
        <f t="shared" si="8"/>
        <v>1384</v>
      </c>
      <c r="AI20" s="61">
        <f t="shared" si="9"/>
        <v>217.64428369240446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6541083</v>
      </c>
      <c r="AQ20" s="166">
        <f t="shared" si="1"/>
        <v>0</v>
      </c>
      <c r="AR20" s="65">
        <v>0.99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7</v>
      </c>
      <c r="E21" s="46">
        <f t="shared" si="2"/>
        <v>4.9295774647887329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131</v>
      </c>
      <c r="P21" s="52">
        <v>145</v>
      </c>
      <c r="Q21" s="52">
        <v>1602145</v>
      </c>
      <c r="R21" s="53">
        <f t="shared" si="0"/>
        <v>5920</v>
      </c>
      <c r="S21" s="54">
        <f t="shared" si="5"/>
        <v>142.08000000000001</v>
      </c>
      <c r="T21" s="54">
        <f t="shared" si="6"/>
        <v>5.92</v>
      </c>
      <c r="U21" s="55">
        <v>8.1</v>
      </c>
      <c r="V21" s="55">
        <f>U21</f>
        <v>8.1</v>
      </c>
      <c r="W21" s="174" t="s">
        <v>146</v>
      </c>
      <c r="X21" s="166">
        <v>0</v>
      </c>
      <c r="Y21" s="166">
        <v>1110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29831874</v>
      </c>
      <c r="AH21" s="60">
        <f t="shared" si="8"/>
        <v>1372</v>
      </c>
      <c r="AI21" s="61">
        <f t="shared" si="9"/>
        <v>231.75675675675677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6541083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8</v>
      </c>
      <c r="E22" s="46">
        <f t="shared" si="2"/>
        <v>5.6338028169014089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136</v>
      </c>
      <c r="P22" s="52">
        <v>142</v>
      </c>
      <c r="Q22" s="52">
        <v>1608226</v>
      </c>
      <c r="R22" s="53">
        <f t="shared" si="0"/>
        <v>6081</v>
      </c>
      <c r="S22" s="54">
        <f t="shared" si="5"/>
        <v>145.94399999999999</v>
      </c>
      <c r="T22" s="54">
        <f t="shared" si="6"/>
        <v>6.0810000000000004</v>
      </c>
      <c r="U22" s="55">
        <v>7.4</v>
      </c>
      <c r="V22" s="55">
        <f t="shared" si="7"/>
        <v>7.4</v>
      </c>
      <c r="W22" s="174" t="s">
        <v>146</v>
      </c>
      <c r="X22" s="166">
        <v>0</v>
      </c>
      <c r="Y22" s="166">
        <v>1080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29833244</v>
      </c>
      <c r="AH22" s="60">
        <f t="shared" si="8"/>
        <v>1370</v>
      </c>
      <c r="AI22" s="61">
        <f t="shared" si="9"/>
        <v>225.29189278079261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6541083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17</v>
      </c>
      <c r="E23" s="46">
        <f t="shared" si="2"/>
        <v>11.971830985915494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142</v>
      </c>
      <c r="P23" s="52">
        <v>145</v>
      </c>
      <c r="Q23" s="52">
        <v>1613987</v>
      </c>
      <c r="R23" s="53">
        <f t="shared" si="0"/>
        <v>5761</v>
      </c>
      <c r="S23" s="54">
        <f t="shared" si="5"/>
        <v>138.26400000000001</v>
      </c>
      <c r="T23" s="54">
        <f t="shared" si="6"/>
        <v>5.7610000000000001</v>
      </c>
      <c r="U23" s="55">
        <v>7.3</v>
      </c>
      <c r="V23" s="55">
        <f t="shared" si="7"/>
        <v>7.3</v>
      </c>
      <c r="W23" s="174" t="s">
        <v>146</v>
      </c>
      <c r="X23" s="166">
        <v>0</v>
      </c>
      <c r="Y23" s="166">
        <v>977</v>
      </c>
      <c r="Z23" s="166">
        <v>1185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29834546</v>
      </c>
      <c r="AH23" s="60">
        <f t="shared" si="8"/>
        <v>1302</v>
      </c>
      <c r="AI23" s="61">
        <f t="shared" si="9"/>
        <v>226.00243013365736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6541083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13</v>
      </c>
      <c r="E24" s="46">
        <f t="shared" si="2"/>
        <v>9.1549295774647899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139</v>
      </c>
      <c r="P24" s="52">
        <v>136</v>
      </c>
      <c r="Q24" s="52">
        <v>1619632</v>
      </c>
      <c r="R24" s="53">
        <f t="shared" si="0"/>
        <v>5645</v>
      </c>
      <c r="S24" s="54">
        <f t="shared" si="5"/>
        <v>135.47999999999999</v>
      </c>
      <c r="T24" s="54">
        <f t="shared" si="6"/>
        <v>5.6449999999999996</v>
      </c>
      <c r="U24" s="55">
        <v>7.1</v>
      </c>
      <c r="V24" s="55">
        <f t="shared" si="7"/>
        <v>7.1</v>
      </c>
      <c r="W24" s="174" t="s">
        <v>146</v>
      </c>
      <c r="X24" s="166">
        <v>0</v>
      </c>
      <c r="Y24" s="166">
        <v>977</v>
      </c>
      <c r="Z24" s="166">
        <v>1187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29835830</v>
      </c>
      <c r="AH24" s="60">
        <f t="shared" si="8"/>
        <v>1284</v>
      </c>
      <c r="AI24" s="61">
        <f t="shared" si="9"/>
        <v>227.45792736935343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6541083</v>
      </c>
      <c r="AQ24" s="166">
        <f t="shared" si="1"/>
        <v>0</v>
      </c>
      <c r="AR24" s="65">
        <v>0.94</v>
      </c>
      <c r="AS24" s="64" t="s">
        <v>114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14</v>
      </c>
      <c r="E25" s="46">
        <f t="shared" si="2"/>
        <v>9.8591549295774659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134</v>
      </c>
      <c r="P25" s="52">
        <v>133</v>
      </c>
      <c r="Q25" s="52">
        <v>1625290</v>
      </c>
      <c r="R25" s="53">
        <f t="shared" si="0"/>
        <v>5658</v>
      </c>
      <c r="S25" s="54">
        <f t="shared" si="5"/>
        <v>135.792</v>
      </c>
      <c r="T25" s="54">
        <f t="shared" si="6"/>
        <v>5.6580000000000004</v>
      </c>
      <c r="U25" s="55">
        <v>6.9</v>
      </c>
      <c r="V25" s="55">
        <f t="shared" si="7"/>
        <v>6.9</v>
      </c>
      <c r="W25" s="174" t="s">
        <v>146</v>
      </c>
      <c r="X25" s="166">
        <v>0</v>
      </c>
      <c r="Y25" s="166">
        <v>989</v>
      </c>
      <c r="Z25" s="166">
        <v>1187</v>
      </c>
      <c r="AA25" s="166">
        <v>1185</v>
      </c>
      <c r="AB25" s="166">
        <v>1198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29837154</v>
      </c>
      <c r="AH25" s="60">
        <f t="shared" si="8"/>
        <v>1324</v>
      </c>
      <c r="AI25" s="61">
        <f t="shared" si="9"/>
        <v>234.00494874513961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6541083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11</v>
      </c>
      <c r="E26" s="46">
        <f t="shared" si="2"/>
        <v>7.746478873239437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137</v>
      </c>
      <c r="P26" s="52">
        <v>134</v>
      </c>
      <c r="Q26" s="52">
        <v>1630851</v>
      </c>
      <c r="R26" s="53">
        <f t="shared" si="0"/>
        <v>5561</v>
      </c>
      <c r="S26" s="54">
        <f t="shared" si="5"/>
        <v>133.464</v>
      </c>
      <c r="T26" s="54">
        <f t="shared" si="6"/>
        <v>5.5609999999999999</v>
      </c>
      <c r="U26" s="55">
        <v>6.8</v>
      </c>
      <c r="V26" s="55">
        <f t="shared" si="7"/>
        <v>6.8</v>
      </c>
      <c r="W26" s="174" t="s">
        <v>146</v>
      </c>
      <c r="X26" s="166">
        <v>0</v>
      </c>
      <c r="Y26" s="166">
        <v>1014</v>
      </c>
      <c r="Z26" s="166">
        <v>1114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29838375</v>
      </c>
      <c r="AH26" s="60">
        <f t="shared" si="8"/>
        <v>1221</v>
      </c>
      <c r="AI26" s="61">
        <f t="shared" si="9"/>
        <v>219.56482647005933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6541083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12</v>
      </c>
      <c r="E27" s="46">
        <f t="shared" si="2"/>
        <v>8.4507042253521139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136</v>
      </c>
      <c r="P27" s="52">
        <v>131</v>
      </c>
      <c r="Q27" s="52">
        <v>1636289</v>
      </c>
      <c r="R27" s="53">
        <f t="shared" si="0"/>
        <v>5438</v>
      </c>
      <c r="S27" s="54">
        <f t="shared" si="5"/>
        <v>130.512</v>
      </c>
      <c r="T27" s="54">
        <f t="shared" si="6"/>
        <v>5.4379999999999997</v>
      </c>
      <c r="U27" s="55">
        <v>6.6</v>
      </c>
      <c r="V27" s="55">
        <f t="shared" si="7"/>
        <v>6.6</v>
      </c>
      <c r="W27" s="174" t="s">
        <v>146</v>
      </c>
      <c r="X27" s="166">
        <v>0</v>
      </c>
      <c r="Y27" s="166">
        <v>1016</v>
      </c>
      <c r="Z27" s="166">
        <v>1114</v>
      </c>
      <c r="AA27" s="166">
        <v>1185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29839479</v>
      </c>
      <c r="AH27" s="60">
        <f t="shared" si="8"/>
        <v>1104</v>
      </c>
      <c r="AI27" s="61">
        <f t="shared" si="9"/>
        <v>203.01581463773448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6541083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16</v>
      </c>
      <c r="E28" s="46">
        <f t="shared" si="2"/>
        <v>11.267605633802818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131</v>
      </c>
      <c r="P28" s="52">
        <v>129</v>
      </c>
      <c r="Q28" s="52">
        <v>1641701</v>
      </c>
      <c r="R28" s="53">
        <f t="shared" si="0"/>
        <v>5412</v>
      </c>
      <c r="S28" s="54">
        <f t="shared" si="5"/>
        <v>129.88800000000001</v>
      </c>
      <c r="T28" s="54">
        <f t="shared" si="6"/>
        <v>5.4119999999999999</v>
      </c>
      <c r="U28" s="55">
        <v>6.2</v>
      </c>
      <c r="V28" s="55">
        <f t="shared" si="7"/>
        <v>6.2</v>
      </c>
      <c r="W28" s="174" t="s">
        <v>145</v>
      </c>
      <c r="X28" s="166">
        <v>0</v>
      </c>
      <c r="Y28" s="166">
        <v>998</v>
      </c>
      <c r="Z28" s="166">
        <v>1197</v>
      </c>
      <c r="AA28" s="166">
        <v>0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29840601</v>
      </c>
      <c r="AH28" s="60">
        <f t="shared" si="8"/>
        <v>1122</v>
      </c>
      <c r="AI28" s="61">
        <f t="shared" si="9"/>
        <v>207.3170731707317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6541083</v>
      </c>
      <c r="AQ28" s="166">
        <f t="shared" si="1"/>
        <v>0</v>
      </c>
      <c r="AR28" s="65">
        <v>0.89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14</v>
      </c>
      <c r="E29" s="46">
        <f t="shared" si="2"/>
        <v>9.8591549295774659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120</v>
      </c>
      <c r="P29" s="52">
        <v>127</v>
      </c>
      <c r="Q29" s="52">
        <v>1646952</v>
      </c>
      <c r="R29" s="53">
        <f t="shared" si="0"/>
        <v>5251</v>
      </c>
      <c r="S29" s="54">
        <f t="shared" si="5"/>
        <v>126.024</v>
      </c>
      <c r="T29" s="54">
        <f t="shared" si="6"/>
        <v>5.2510000000000003</v>
      </c>
      <c r="U29" s="55">
        <v>5.8</v>
      </c>
      <c r="V29" s="55">
        <f t="shared" si="7"/>
        <v>5.8</v>
      </c>
      <c r="W29" s="174" t="s">
        <v>145</v>
      </c>
      <c r="X29" s="166">
        <v>0</v>
      </c>
      <c r="Y29" s="166">
        <v>1019</v>
      </c>
      <c r="Z29" s="166">
        <v>1197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29841634</v>
      </c>
      <c r="AH29" s="60">
        <f t="shared" si="8"/>
        <v>1033</v>
      </c>
      <c r="AI29" s="61">
        <f t="shared" si="9"/>
        <v>196.72443344124926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6541083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12</v>
      </c>
      <c r="E30" s="46">
        <f t="shared" si="2"/>
        <v>8.4507042253521139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119</v>
      </c>
      <c r="P30" s="52">
        <v>132</v>
      </c>
      <c r="Q30" s="52">
        <v>1652206</v>
      </c>
      <c r="R30" s="53">
        <f t="shared" si="0"/>
        <v>5254</v>
      </c>
      <c r="S30" s="54">
        <f t="shared" si="5"/>
        <v>126.096</v>
      </c>
      <c r="T30" s="54">
        <f t="shared" si="6"/>
        <v>5.2539999999999996</v>
      </c>
      <c r="U30" s="55">
        <v>5.5</v>
      </c>
      <c r="V30" s="55">
        <f t="shared" si="7"/>
        <v>5.5</v>
      </c>
      <c r="W30" s="174" t="s">
        <v>145</v>
      </c>
      <c r="X30" s="166">
        <v>0</v>
      </c>
      <c r="Y30" s="166">
        <v>998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29842646</v>
      </c>
      <c r="AH30" s="60">
        <f t="shared" si="8"/>
        <v>1012</v>
      </c>
      <c r="AI30" s="61">
        <f t="shared" si="9"/>
        <v>192.61515036162925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6541083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12</v>
      </c>
      <c r="E31" s="46">
        <f>D31/1.42</f>
        <v>8.4507042253521139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121</v>
      </c>
      <c r="P31" s="52">
        <v>124</v>
      </c>
      <c r="Q31" s="52">
        <v>1657374</v>
      </c>
      <c r="R31" s="53">
        <f t="shared" si="0"/>
        <v>5168</v>
      </c>
      <c r="S31" s="54">
        <f t="shared" si="5"/>
        <v>124.032</v>
      </c>
      <c r="T31" s="54">
        <f t="shared" si="6"/>
        <v>5.1680000000000001</v>
      </c>
      <c r="U31" s="55">
        <v>5.2</v>
      </c>
      <c r="V31" s="55">
        <f t="shared" si="7"/>
        <v>5.2</v>
      </c>
      <c r="W31" s="174" t="s">
        <v>145</v>
      </c>
      <c r="X31" s="166">
        <v>0</v>
      </c>
      <c r="Y31" s="166">
        <v>977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29843632</v>
      </c>
      <c r="AH31" s="60">
        <f t="shared" si="8"/>
        <v>986</v>
      </c>
      <c r="AI31" s="61">
        <f t="shared" si="9"/>
        <v>190.78947368421052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6541083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14</v>
      </c>
      <c r="E32" s="46">
        <f t="shared" si="2"/>
        <v>9.8591549295774659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120</v>
      </c>
      <c r="P32" s="52">
        <v>120</v>
      </c>
      <c r="Q32" s="52">
        <v>1662289</v>
      </c>
      <c r="R32" s="53">
        <f t="shared" si="0"/>
        <v>4915</v>
      </c>
      <c r="S32" s="54">
        <f t="shared" si="5"/>
        <v>117.96</v>
      </c>
      <c r="T32" s="54">
        <f t="shared" si="6"/>
        <v>4.915</v>
      </c>
      <c r="U32" s="55">
        <v>5</v>
      </c>
      <c r="V32" s="55">
        <f t="shared" si="7"/>
        <v>5</v>
      </c>
      <c r="W32" s="174" t="s">
        <v>145</v>
      </c>
      <c r="X32" s="166">
        <v>0</v>
      </c>
      <c r="Y32" s="166">
        <v>997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29844630</v>
      </c>
      <c r="AH32" s="60">
        <f t="shared" si="8"/>
        <v>998</v>
      </c>
      <c r="AI32" s="61">
        <f t="shared" si="9"/>
        <v>203.05188199389625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6541083</v>
      </c>
      <c r="AQ32" s="166">
        <f t="shared" si="1"/>
        <v>0</v>
      </c>
      <c r="AR32" s="72">
        <v>0.98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18</v>
      </c>
      <c r="E33" s="46">
        <f t="shared" si="2"/>
        <v>12.67605633802817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120</v>
      </c>
      <c r="P33" s="52">
        <v>101</v>
      </c>
      <c r="Q33" s="52">
        <v>1666590</v>
      </c>
      <c r="R33" s="53">
        <f t="shared" si="0"/>
        <v>4301</v>
      </c>
      <c r="S33" s="54">
        <f t="shared" si="5"/>
        <v>103.224</v>
      </c>
      <c r="T33" s="54">
        <f t="shared" si="6"/>
        <v>4.3010000000000002</v>
      </c>
      <c r="U33" s="55">
        <v>5.7</v>
      </c>
      <c r="V33" s="55">
        <f t="shared" si="7"/>
        <v>5.7</v>
      </c>
      <c r="W33" s="174" t="s">
        <v>136</v>
      </c>
      <c r="X33" s="166">
        <v>0</v>
      </c>
      <c r="Y33" s="166">
        <v>0</v>
      </c>
      <c r="Z33" s="166">
        <v>1012</v>
      </c>
      <c r="AA33" s="166">
        <v>0</v>
      </c>
      <c r="AB33" s="166">
        <v>1028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29845290</v>
      </c>
      <c r="AH33" s="60">
        <f t="shared" si="8"/>
        <v>660</v>
      </c>
      <c r="AI33" s="61">
        <f t="shared" si="9"/>
        <v>153.45268542199489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6541679</v>
      </c>
      <c r="AQ33" s="166">
        <f t="shared" si="1"/>
        <v>596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21</v>
      </c>
      <c r="E34" s="46">
        <f t="shared" si="2"/>
        <v>14.788732394366198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107</v>
      </c>
      <c r="P34" s="52">
        <v>94</v>
      </c>
      <c r="Q34" s="52">
        <v>1670545</v>
      </c>
      <c r="R34" s="53">
        <f t="shared" si="0"/>
        <v>3955</v>
      </c>
      <c r="S34" s="54">
        <f t="shared" si="5"/>
        <v>94.92</v>
      </c>
      <c r="T34" s="54">
        <f t="shared" si="6"/>
        <v>3.9550000000000001</v>
      </c>
      <c r="U34" s="55">
        <v>6.4</v>
      </c>
      <c r="V34" s="55">
        <f t="shared" si="7"/>
        <v>6.4</v>
      </c>
      <c r="W34" s="174" t="s">
        <v>136</v>
      </c>
      <c r="X34" s="166">
        <v>0</v>
      </c>
      <c r="Y34" s="166">
        <v>0</v>
      </c>
      <c r="Z34" s="166">
        <v>980</v>
      </c>
      <c r="AA34" s="166">
        <v>0</v>
      </c>
      <c r="AB34" s="166">
        <v>987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29845890</v>
      </c>
      <c r="AH34" s="60">
        <f t="shared" si="8"/>
        <v>600</v>
      </c>
      <c r="AI34" s="61">
        <f t="shared" si="9"/>
        <v>151.70670037926675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6542468</v>
      </c>
      <c r="AQ34" s="166">
        <f t="shared" si="1"/>
        <v>789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124.875</v>
      </c>
      <c r="Q35" s="84">
        <f>Q34-Q10</f>
        <v>123537</v>
      </c>
      <c r="R35" s="85">
        <f>SUM(R11:R34)</f>
        <v>123537</v>
      </c>
      <c r="S35" s="86">
        <f>AVERAGE(S11:S34)</f>
        <v>123.53700000000002</v>
      </c>
      <c r="T35" s="86">
        <f>SUM(T11:T34)</f>
        <v>123.53700000000005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24560</v>
      </c>
      <c r="AH35" s="92">
        <f>SUM(AH11:AH34)</f>
        <v>24560</v>
      </c>
      <c r="AI35" s="93">
        <f>$AH$35/$T35</f>
        <v>198.80683519917102</v>
      </c>
      <c r="AJ35" s="90"/>
      <c r="AK35" s="94"/>
      <c r="AL35" s="94"/>
      <c r="AM35" s="94"/>
      <c r="AN35" s="95"/>
      <c r="AO35" s="96"/>
      <c r="AP35" s="97">
        <f>AP34-AP10</f>
        <v>6131</v>
      </c>
      <c r="AQ35" s="98">
        <f>SUM(AQ11:AQ34)</f>
        <v>6131</v>
      </c>
      <c r="AR35" s="99">
        <f>AVERAGE(AR11:AR34)</f>
        <v>0.94333333333333336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2:51" x14ac:dyDescent="0.35">
      <c r="B41" s="181" t="s">
        <v>171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99"/>
      <c r="AW41" s="199"/>
      <c r="AY41" s="167"/>
    </row>
    <row r="42" spans="2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99"/>
      <c r="AW42" s="199"/>
      <c r="AY42" s="167"/>
    </row>
    <row r="43" spans="2:51" x14ac:dyDescent="0.35">
      <c r="B43" s="183" t="s">
        <v>173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84"/>
      <c r="U43" s="184"/>
      <c r="V43" s="184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1"/>
      <c r="AW43" s="161"/>
      <c r="AY43" s="167"/>
    </row>
    <row r="44" spans="2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4"/>
      <c r="T44" s="184"/>
      <c r="U44" s="184"/>
      <c r="V44" s="184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1"/>
      <c r="AW44" s="161"/>
      <c r="AY44" s="167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4"/>
      <c r="T45" s="184"/>
      <c r="U45" s="184"/>
      <c r="V45" s="184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1"/>
      <c r="AW45" s="161"/>
      <c r="AY45" s="167"/>
    </row>
    <row r="46" spans="2:51" x14ac:dyDescent="0.35">
      <c r="B46" s="180" t="s">
        <v>174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4"/>
      <c r="T46" s="184"/>
      <c r="U46" s="184"/>
      <c r="V46" s="184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1"/>
      <c r="AW46" s="161"/>
      <c r="AY46" s="167"/>
    </row>
    <row r="47" spans="2:51" x14ac:dyDescent="0.35">
      <c r="B47" s="176" t="s">
        <v>185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99"/>
      <c r="AW47" s="199"/>
      <c r="AY47" s="167"/>
    </row>
    <row r="48" spans="2:51" x14ac:dyDescent="0.35">
      <c r="B48" s="176" t="s">
        <v>177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99"/>
      <c r="AW48" s="199"/>
      <c r="AY48" s="167"/>
    </row>
    <row r="49" spans="2:51" x14ac:dyDescent="0.35">
      <c r="B49" s="183" t="s">
        <v>175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99"/>
      <c r="AW49" s="199"/>
      <c r="AY49" s="167"/>
    </row>
    <row r="50" spans="2:51" x14ac:dyDescent="0.35">
      <c r="B50" s="176" t="s">
        <v>150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99"/>
      <c r="AW50" s="199"/>
      <c r="AY50" s="167"/>
    </row>
    <row r="51" spans="2:51" x14ac:dyDescent="0.35">
      <c r="B51" s="183" t="s">
        <v>151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99"/>
      <c r="AW51" s="199"/>
      <c r="AY51" s="167"/>
    </row>
    <row r="52" spans="2:51" x14ac:dyDescent="0.35">
      <c r="B52" s="185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2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99"/>
      <c r="AW52" s="199"/>
      <c r="AY52" s="167"/>
    </row>
    <row r="53" spans="2:51" x14ac:dyDescent="0.35">
      <c r="B53" s="183" t="s">
        <v>169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2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99"/>
      <c r="AW53" s="199"/>
      <c r="AY53" s="167"/>
    </row>
    <row r="54" spans="2:51" x14ac:dyDescent="0.35">
      <c r="B54" s="176" t="s">
        <v>182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2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99"/>
      <c r="AW54" s="199"/>
      <c r="AY54" s="167"/>
    </row>
    <row r="55" spans="2:51" x14ac:dyDescent="0.35">
      <c r="B55" s="176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2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99"/>
      <c r="AW55" s="199"/>
      <c r="AY55" s="167"/>
    </row>
    <row r="56" spans="2:51" x14ac:dyDescent="0.35">
      <c r="B56" s="180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82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99"/>
      <c r="AW56" s="199"/>
      <c r="AY56" s="167"/>
    </row>
    <row r="57" spans="2:51" x14ac:dyDescent="0.35">
      <c r="B57" s="180" t="s">
        <v>133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82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99"/>
      <c r="AW57" s="199"/>
      <c r="AY57" s="167"/>
    </row>
    <row r="58" spans="2:51" x14ac:dyDescent="0.35">
      <c r="B58" s="180" t="s">
        <v>134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99"/>
      <c r="AW58" s="199"/>
      <c r="AY58" s="167"/>
    </row>
    <row r="59" spans="2:51" x14ac:dyDescent="0.35">
      <c r="B59" s="160"/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99"/>
      <c r="AW59" s="199"/>
      <c r="AY59" s="167"/>
    </row>
    <row r="60" spans="2:51" x14ac:dyDescent="0.35">
      <c r="B60" s="160"/>
      <c r="C60" s="180"/>
      <c r="D60" s="177"/>
      <c r="E60" s="177"/>
      <c r="F60" s="177"/>
      <c r="G60" s="177"/>
      <c r="H60" s="177"/>
      <c r="I60" s="177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99"/>
      <c r="AW60" s="199"/>
      <c r="AY60" s="167"/>
    </row>
    <row r="61" spans="2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99"/>
      <c r="AW61" s="199"/>
      <c r="AY61" s="167"/>
    </row>
    <row r="62" spans="2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99"/>
      <c r="AW62" s="199"/>
      <c r="AY62" s="167"/>
    </row>
    <row r="63" spans="2:51" x14ac:dyDescent="0.35">
      <c r="B63" s="160"/>
      <c r="C63" s="176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99"/>
      <c r="AW63" s="199"/>
      <c r="AY63" s="167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99"/>
      <c r="AW64" s="199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99"/>
      <c r="AW65" s="199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99"/>
      <c r="AW66" s="199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2"/>
      <c r="U67" s="182"/>
      <c r="V67" s="182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99"/>
      <c r="AW67" s="199"/>
      <c r="AY67" s="167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2"/>
      <c r="U68" s="182"/>
      <c r="V68" s="182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99"/>
      <c r="AW68" s="199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2"/>
      <c r="U69" s="182"/>
      <c r="V69" s="182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99"/>
      <c r="AW69" s="199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2"/>
      <c r="U70" s="182"/>
      <c r="V70" s="182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99"/>
      <c r="AW70" s="199"/>
      <c r="AY70" s="167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2"/>
      <c r="U71" s="182"/>
      <c r="V71" s="182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99"/>
      <c r="AW71" s="199"/>
      <c r="AY71" s="167"/>
    </row>
    <row r="72" spans="2:51" x14ac:dyDescent="0.35">
      <c r="B72" s="160"/>
      <c r="C72" s="180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84"/>
      <c r="V72" s="184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1"/>
      <c r="AW72" s="161"/>
      <c r="AY72" s="167"/>
    </row>
    <row r="73" spans="2:51" x14ac:dyDescent="0.35">
      <c r="B73" s="160"/>
      <c r="C73" s="173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Y73" s="167"/>
    </row>
    <row r="74" spans="2:51" x14ac:dyDescent="0.35">
      <c r="B74" s="127"/>
      <c r="C74" s="173"/>
      <c r="D74" s="125"/>
      <c r="E74" s="125"/>
      <c r="F74" s="125"/>
      <c r="G74" s="125"/>
      <c r="H74" s="125"/>
      <c r="I74" s="125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Y74" s="167"/>
    </row>
    <row r="75" spans="2:51" x14ac:dyDescent="0.35">
      <c r="B75" s="127"/>
      <c r="C75" s="176"/>
      <c r="D75" s="125"/>
      <c r="E75" s="125"/>
      <c r="F75" s="125"/>
      <c r="G75" s="125"/>
      <c r="H75" s="125"/>
      <c r="I75" s="125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29"/>
      <c r="AW75" s="129"/>
      <c r="AY75" s="167"/>
    </row>
    <row r="76" spans="2:51" x14ac:dyDescent="0.35">
      <c r="B76" s="127"/>
      <c r="C76" s="176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27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27"/>
      <c r="C78" s="180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67"/>
    </row>
    <row r="79" spans="2:51" x14ac:dyDescent="0.35">
      <c r="B79" s="131"/>
      <c r="C79" s="131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31"/>
      <c r="T79" s="131"/>
      <c r="U79" s="131"/>
      <c r="V79" s="131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67"/>
    </row>
    <row r="80" spans="2:51" x14ac:dyDescent="0.35">
      <c r="B80" s="131"/>
      <c r="C80" s="176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Y80" s="167"/>
    </row>
    <row r="81" spans="2:51" x14ac:dyDescent="0.35">
      <c r="B81" s="127"/>
      <c r="C81" s="180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Y81" s="167"/>
    </row>
    <row r="82" spans="2:51" x14ac:dyDescent="0.35">
      <c r="B82" s="127"/>
      <c r="C82" s="176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Y82" s="167"/>
    </row>
    <row r="83" spans="2:51" x14ac:dyDescent="0.35">
      <c r="B83" s="127"/>
      <c r="C83" s="183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Y83" s="167"/>
    </row>
    <row r="84" spans="2:51" x14ac:dyDescent="0.35">
      <c r="B84" s="127"/>
      <c r="C84" s="183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Y84" s="167"/>
    </row>
    <row r="85" spans="2:51" x14ac:dyDescent="0.35">
      <c r="B85" s="127"/>
      <c r="C85" s="180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29"/>
      <c r="AW85" s="129"/>
      <c r="AX85" s="162"/>
      <c r="AY85" s="167"/>
    </row>
    <row r="86" spans="2:51" x14ac:dyDescent="0.35">
      <c r="B86" s="127"/>
      <c r="C86" s="180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V86" s="129"/>
      <c r="AW86" s="129"/>
      <c r="AX86" s="162"/>
      <c r="AY86" s="167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V87" s="129"/>
      <c r="AW87" s="129"/>
      <c r="AX87" s="162"/>
      <c r="AY87" s="167"/>
    </row>
    <row r="88" spans="2:51" x14ac:dyDescent="0.35">
      <c r="B88" s="127"/>
      <c r="C88" s="180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84"/>
      <c r="U88" s="128"/>
      <c r="V88" s="128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V88" s="129"/>
      <c r="AW88" s="129"/>
      <c r="AX88" s="162"/>
    </row>
    <row r="89" spans="2:51" x14ac:dyDescent="0.35">
      <c r="B89" s="127"/>
      <c r="C89" s="131"/>
      <c r="D89" s="177"/>
      <c r="E89" s="177"/>
      <c r="F89" s="177"/>
      <c r="G89" s="177"/>
      <c r="H89" s="177"/>
      <c r="I89" s="177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84"/>
      <c r="U89" s="128"/>
      <c r="V89" s="128"/>
      <c r="W89" s="168"/>
      <c r="X89" s="168"/>
      <c r="Y89" s="168"/>
      <c r="Z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V89" s="129"/>
      <c r="AW89" s="129"/>
      <c r="AX89" s="162"/>
    </row>
    <row r="90" spans="2:51" x14ac:dyDescent="0.35">
      <c r="B90" s="127"/>
      <c r="C90" s="180"/>
      <c r="D90" s="177"/>
      <c r="E90" s="177"/>
      <c r="F90" s="177"/>
      <c r="G90" s="177"/>
      <c r="H90" s="177"/>
      <c r="I90" s="177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84"/>
      <c r="U90" s="128"/>
      <c r="V90" s="128"/>
      <c r="W90" s="168"/>
      <c r="X90" s="168"/>
      <c r="Y90" s="168"/>
      <c r="Z90" s="168"/>
      <c r="AA90" s="168"/>
      <c r="AB90" s="168"/>
      <c r="AC90" s="168"/>
      <c r="AD90" s="168"/>
      <c r="AE90" s="168"/>
      <c r="AM90" s="170"/>
      <c r="AN90" s="170"/>
      <c r="AO90" s="170"/>
      <c r="AP90" s="170"/>
      <c r="AQ90" s="170"/>
      <c r="AR90" s="170"/>
      <c r="AS90" s="171"/>
      <c r="AV90" s="129"/>
      <c r="AW90" s="129"/>
      <c r="AX90" s="162"/>
    </row>
    <row r="91" spans="2:51" x14ac:dyDescent="0.35">
      <c r="B91" s="127"/>
      <c r="C91" s="180"/>
      <c r="D91" s="177"/>
      <c r="E91" s="177"/>
      <c r="F91" s="177"/>
      <c r="G91" s="177"/>
      <c r="H91" s="177"/>
      <c r="I91" s="177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84"/>
      <c r="U91" s="128"/>
      <c r="V91" s="128"/>
      <c r="W91" s="168"/>
      <c r="X91" s="168"/>
      <c r="Y91" s="168"/>
      <c r="Z91" s="168"/>
      <c r="AA91" s="168"/>
      <c r="AB91" s="168"/>
      <c r="AC91" s="168"/>
      <c r="AD91" s="168"/>
      <c r="AE91" s="168"/>
      <c r="AM91" s="170"/>
      <c r="AN91" s="170"/>
      <c r="AO91" s="170"/>
      <c r="AP91" s="170"/>
      <c r="AQ91" s="170"/>
      <c r="AR91" s="170"/>
      <c r="AS91" s="171"/>
      <c r="AV91" s="129"/>
      <c r="AW91" s="129"/>
      <c r="AX91" s="162"/>
    </row>
    <row r="92" spans="2:51" x14ac:dyDescent="0.35">
      <c r="B92" s="127"/>
      <c r="C92" s="173"/>
      <c r="D92" s="180"/>
      <c r="E92" s="180"/>
      <c r="F92" s="180"/>
      <c r="G92" s="180"/>
      <c r="H92" s="180"/>
      <c r="I92" s="180"/>
      <c r="J92" s="181"/>
      <c r="K92" s="178"/>
      <c r="L92" s="178"/>
      <c r="M92" s="178"/>
      <c r="N92" s="178"/>
      <c r="O92" s="178"/>
      <c r="P92" s="178"/>
      <c r="Q92" s="178"/>
      <c r="R92" s="178"/>
      <c r="S92" s="178"/>
      <c r="T92" s="184"/>
      <c r="U92" s="128"/>
      <c r="V92" s="128"/>
      <c r="W92" s="168"/>
      <c r="X92" s="168"/>
      <c r="Y92" s="168"/>
      <c r="Z92" s="168"/>
      <c r="AA92" s="168"/>
      <c r="AB92" s="168"/>
      <c r="AC92" s="168"/>
      <c r="AD92" s="168"/>
      <c r="AE92" s="168"/>
      <c r="AM92" s="170"/>
      <c r="AN92" s="170"/>
      <c r="AO92" s="170"/>
      <c r="AP92" s="170"/>
      <c r="AQ92" s="170"/>
      <c r="AR92" s="170"/>
      <c r="AS92" s="171"/>
      <c r="AV92" s="132"/>
      <c r="AW92" s="129"/>
      <c r="AX92" s="162"/>
    </row>
    <row r="93" spans="2:51" x14ac:dyDescent="0.35">
      <c r="B93" s="127"/>
      <c r="C93" s="173"/>
      <c r="D93" s="177"/>
      <c r="E93" s="177"/>
      <c r="F93" s="177"/>
      <c r="G93" s="177"/>
      <c r="H93" s="177"/>
      <c r="I93" s="177"/>
      <c r="J93" s="178"/>
      <c r="K93" s="178"/>
      <c r="L93" s="178"/>
      <c r="M93" s="178"/>
      <c r="N93" s="178"/>
      <c r="O93" s="178"/>
      <c r="P93" s="178"/>
      <c r="Q93" s="178"/>
      <c r="R93" s="178"/>
      <c r="S93" s="182"/>
      <c r="T93" s="133"/>
      <c r="U93" s="133"/>
      <c r="V93" s="134"/>
      <c r="W93" s="168"/>
      <c r="X93" s="168"/>
      <c r="Y93" s="168"/>
      <c r="Z93" s="168"/>
      <c r="AA93" s="168"/>
      <c r="AB93" s="168"/>
      <c r="AC93" s="168"/>
      <c r="AD93" s="168"/>
      <c r="AE93" s="168"/>
      <c r="AM93" s="170"/>
      <c r="AN93" s="170"/>
      <c r="AO93" s="170"/>
      <c r="AP93" s="170"/>
      <c r="AQ93" s="170"/>
      <c r="AR93" s="170"/>
      <c r="AS93" s="171"/>
      <c r="AX93" s="162"/>
      <c r="AY93" s="131"/>
    </row>
    <row r="94" spans="2:51" x14ac:dyDescent="0.35">
      <c r="B94" s="127"/>
      <c r="C94" s="173"/>
      <c r="D94" s="177"/>
      <c r="E94" s="177"/>
      <c r="F94" s="177"/>
      <c r="G94" s="177"/>
      <c r="H94" s="177"/>
      <c r="I94" s="177"/>
      <c r="J94" s="178"/>
      <c r="K94" s="178"/>
      <c r="L94" s="178"/>
      <c r="M94" s="178"/>
      <c r="N94" s="178"/>
      <c r="O94" s="178"/>
      <c r="P94" s="178"/>
      <c r="Q94" s="178"/>
      <c r="R94" s="178"/>
      <c r="S94" s="182"/>
      <c r="T94" s="133"/>
      <c r="U94" s="133"/>
      <c r="V94" s="134"/>
      <c r="W94" s="168"/>
      <c r="X94" s="168"/>
      <c r="Y94" s="168"/>
      <c r="Z94" s="168"/>
      <c r="AA94" s="168"/>
      <c r="AB94" s="168"/>
      <c r="AC94" s="168"/>
      <c r="AD94" s="168"/>
      <c r="AE94" s="168"/>
      <c r="AM94" s="170"/>
      <c r="AN94" s="170"/>
      <c r="AO94" s="170"/>
      <c r="AP94" s="170"/>
      <c r="AQ94" s="170"/>
      <c r="AR94" s="170"/>
      <c r="AS94" s="171"/>
      <c r="AT94" s="162"/>
      <c r="AU94" s="162"/>
      <c r="AV94" s="162"/>
      <c r="AW94" s="162"/>
      <c r="AX94" s="162"/>
      <c r="AY94" s="130"/>
    </row>
    <row r="95" spans="2:51" x14ac:dyDescent="0.35">
      <c r="B95" s="127"/>
      <c r="C95" s="173"/>
      <c r="D95" s="180"/>
      <c r="E95" s="180"/>
      <c r="F95" s="180"/>
      <c r="G95" s="180"/>
      <c r="H95" s="180"/>
      <c r="I95" s="180"/>
      <c r="J95" s="181"/>
      <c r="K95" s="181"/>
      <c r="L95" s="178"/>
      <c r="M95" s="178"/>
      <c r="N95" s="178"/>
      <c r="O95" s="178"/>
      <c r="P95" s="178"/>
      <c r="Q95" s="178"/>
      <c r="R95" s="181"/>
      <c r="AS95" s="171"/>
      <c r="AT95" s="162"/>
      <c r="AU95" s="162"/>
      <c r="AV95" s="162"/>
      <c r="AW95" s="162"/>
      <c r="AX95" s="162"/>
    </row>
    <row r="96" spans="2:51" x14ac:dyDescent="0.35">
      <c r="D96" s="180"/>
      <c r="E96" s="180"/>
      <c r="F96" s="180"/>
      <c r="G96" s="180"/>
      <c r="H96" s="180"/>
      <c r="I96" s="180"/>
      <c r="J96" s="181"/>
      <c r="K96" s="181"/>
      <c r="L96" s="178"/>
      <c r="M96" s="178"/>
      <c r="N96" s="178"/>
      <c r="O96" s="178"/>
      <c r="P96" s="178"/>
      <c r="Q96" s="178"/>
      <c r="R96" s="181"/>
      <c r="AS96" s="171"/>
      <c r="AT96" s="162"/>
      <c r="AU96" s="162"/>
      <c r="AV96" s="162"/>
      <c r="AW96" s="162"/>
      <c r="AX96" s="162"/>
    </row>
    <row r="97" spans="45:51" x14ac:dyDescent="0.35">
      <c r="AS97" s="171"/>
      <c r="AT97" s="162"/>
      <c r="AU97" s="162"/>
      <c r="AV97" s="162"/>
      <c r="AW97" s="162"/>
      <c r="AX97" s="162"/>
    </row>
    <row r="98" spans="45:51" x14ac:dyDescent="0.35">
      <c r="AS98" s="171"/>
      <c r="AT98" s="162"/>
      <c r="AU98" s="162"/>
      <c r="AV98" s="162"/>
      <c r="AW98" s="162"/>
      <c r="AX98" s="162"/>
    </row>
    <row r="99" spans="45:51" x14ac:dyDescent="0.35">
      <c r="AS99" s="171"/>
      <c r="AT99" s="162"/>
      <c r="AU99" s="162"/>
      <c r="AV99" s="162"/>
      <c r="AW99" s="162"/>
      <c r="AX99" s="162"/>
    </row>
    <row r="100" spans="45:51" x14ac:dyDescent="0.35">
      <c r="AS100" s="171"/>
      <c r="AT100" s="162"/>
      <c r="AU100" s="162"/>
      <c r="AV100" s="162"/>
      <c r="AW100" s="162"/>
      <c r="AX100" s="162"/>
      <c r="AY100" s="162"/>
    </row>
    <row r="101" spans="45:51" x14ac:dyDescent="0.35">
      <c r="AS101" s="171"/>
      <c r="AT101" s="162"/>
      <c r="AU101" s="162"/>
      <c r="AV101" s="162"/>
      <c r="AW101" s="162"/>
      <c r="AX101" s="162"/>
      <c r="AY101" s="162"/>
    </row>
    <row r="102" spans="45:51" x14ac:dyDescent="0.35">
      <c r="AS102" s="171"/>
      <c r="AT102" s="162"/>
      <c r="AU102" s="162"/>
      <c r="AV102" s="162"/>
      <c r="AW102" s="162"/>
      <c r="AX102" s="162"/>
      <c r="AY102" s="162"/>
    </row>
    <row r="103" spans="45:51" x14ac:dyDescent="0.35">
      <c r="AS103" s="171"/>
      <c r="AT103" s="162"/>
      <c r="AU103" s="162"/>
      <c r="AV103" s="162"/>
      <c r="AW103" s="162"/>
      <c r="AX103" s="162"/>
      <c r="AY103" s="162"/>
    </row>
    <row r="104" spans="45:51" x14ac:dyDescent="0.35">
      <c r="AS104" s="171"/>
      <c r="AT104" s="162"/>
      <c r="AU104" s="162"/>
      <c r="AV104" s="162"/>
      <c r="AW104" s="162"/>
      <c r="AX104" s="162"/>
      <c r="AY104" s="162"/>
    </row>
    <row r="105" spans="45:51" x14ac:dyDescent="0.35">
      <c r="AS105" s="171"/>
      <c r="AT105" s="162"/>
      <c r="AU105" s="162"/>
      <c r="AV105" s="162"/>
      <c r="AW105" s="162"/>
      <c r="AX105" s="162"/>
      <c r="AY105" s="162"/>
    </row>
    <row r="106" spans="45:51" x14ac:dyDescent="0.35">
      <c r="AY106" s="162"/>
    </row>
    <row r="107" spans="45:51" x14ac:dyDescent="0.35">
      <c r="AY107" s="162"/>
    </row>
    <row r="108" spans="45:51" x14ac:dyDescent="0.35">
      <c r="AY108" s="162"/>
    </row>
    <row r="109" spans="45:51" x14ac:dyDescent="0.35">
      <c r="AY109" s="162"/>
    </row>
    <row r="110" spans="45:51" x14ac:dyDescent="0.35">
      <c r="AY110" s="162"/>
    </row>
    <row r="111" spans="45:51" x14ac:dyDescent="0.35">
      <c r="AY111" s="162"/>
    </row>
    <row r="112" spans="45:51" x14ac:dyDescent="0.35">
      <c r="AY112" s="162"/>
    </row>
    <row r="113" spans="45:51" x14ac:dyDescent="0.35">
      <c r="AY113" s="162"/>
    </row>
    <row r="114" spans="45:51" x14ac:dyDescent="0.35">
      <c r="AY114" s="162"/>
    </row>
    <row r="115" spans="45:51" x14ac:dyDescent="0.35">
      <c r="AY115" s="162"/>
    </row>
    <row r="116" spans="45:51" x14ac:dyDescent="0.35">
      <c r="AY116" s="162"/>
    </row>
    <row r="117" spans="45:51" x14ac:dyDescent="0.35">
      <c r="AY117" s="162"/>
    </row>
    <row r="118" spans="45:51" x14ac:dyDescent="0.35">
      <c r="AY118" s="162"/>
    </row>
    <row r="119" spans="45:51" x14ac:dyDescent="0.35">
      <c r="AS119" s="163"/>
      <c r="AT119" s="162"/>
      <c r="AU119" s="162"/>
      <c r="AV119" s="162"/>
      <c r="AW119" s="162"/>
      <c r="AX119" s="162"/>
      <c r="AY119" s="162"/>
    </row>
    <row r="120" spans="45:51" x14ac:dyDescent="0.35">
      <c r="AY120" s="162"/>
    </row>
    <row r="134" spans="45:51" x14ac:dyDescent="0.35">
      <c r="AS134" s="162"/>
      <c r="AT134" s="162"/>
      <c r="AU134" s="162"/>
      <c r="AV134" s="162"/>
      <c r="AW134" s="162"/>
      <c r="AX134" s="162"/>
      <c r="AY134" s="162"/>
    </row>
  </sheetData>
  <protectedRanges>
    <protectedRange sqref="D92:J93 D95:R96 B91:B95 N92:R94 C92:C95 S90:T92 S93:S94" name="Range2_6_1_1"/>
    <protectedRange sqref="K92:M93 E94:M94" name="Range2_2_2_1_1"/>
    <protectedRange sqref="D94" name="Range2_1_1_1_1_2_1_1"/>
    <protectedRange sqref="N79:R79 N82:R91 B81:B90 T63:T67 S59:T62 B40:B42 B52 S40:T52 B59:B78 S80:T89 S68:T77" name="Range2_12_5_1_1"/>
    <protectedRange sqref="N10 L10 L6 D6 D8 AD8 AF8 O8:U8 AJ8:AR8 AF10 AR11:AR34 N20:Q23 N11:O15 P11:P14 L24:N31 E23:E34 G23:G34 P15:Q15 P24:Q31 N16:N19 Q16:Q19 Q14 R11:AG15 E11:G22 R16:V31 W16:W18 N32:V34 X16:AG34" name="Range1_16_3_1_1"/>
    <protectedRange sqref="E87:M91 I79:M79 I82:M86" name="Range2_2_12_2_1_1"/>
    <protectedRange sqref="C89" name="Range2_2_1_10_3_1_1"/>
    <protectedRange sqref="L16:M23" name="Range1_1_1_1_10_1_1_1"/>
    <protectedRange sqref="L32:M34" name="Range1_1_10_1_1_1"/>
    <protectedRange sqref="D87:D91" name="Range2_1_1_1_1_11_2_1_1"/>
    <protectedRange sqref="K11:L15 K16:K34 I11:I15 I16:J24 I25:I34 J25" name="Range1_1_2_1_10_2_1_1"/>
    <protectedRange sqref="M11:M15" name="Range1_2_1_2_1_10_1_1_1"/>
    <protectedRange sqref="E79:H79 E82:H86" name="Range2_2_2_9_2_1_1"/>
    <protectedRange sqref="D79 D82:D86" name="Range2_1_1_1_1_1_9_2_1_1"/>
    <protectedRange sqref="Q10:Q13" name="Range1_17_1_1_1"/>
    <protectedRange sqref="AG10" name="Range1_18_1_1_1"/>
    <protectedRange sqref="C91 C82 C80" name="Range2_4_1_1_1"/>
    <protectedRange sqref="AS16:AS26" name="Range1_1_1_1"/>
    <protectedRange sqref="P3:U5" name="Range1_16_1_1_1_1"/>
    <protectedRange sqref="C90 C83:C88 C78 C81" name="Range2_1_3_1_1"/>
    <protectedRange sqref="H11:H34" name="Range1_1_1_1_1_1_1"/>
    <protectedRange sqref="B79:B80 D80:R81 S78:AX79" name="Range2_2_1_10_1_1_1_2"/>
    <protectedRange sqref="C79" name="Range2_2_1_10_2_1_1_1"/>
    <protectedRange sqref="D76:H76 N70:R78 N61:R64 N40:R49" name="Range2_12_1_6_1_1"/>
    <protectedRange sqref="E77:M78 I73:M73 D70:M72 J74:M75 I76:M76 I61:M64 C42 E40:M42 I43:M48 K49:M49" name="Range2_2_12_1_7_1_1"/>
    <protectedRange sqref="C40:D40 D41:D42" name="Range2_3_2_1_3_1_1_2_10_1_1_1_1"/>
    <protectedRange sqref="D77:D78 C41" name="Range2_1_1_1_1_11_1_2_1_1"/>
    <protectedRange sqref="E73:H73" name="Range2_2_2_9_1_1_1_1"/>
    <protectedRange sqref="D73" name="Range2_1_1_1_1_1_9_1_1_1_1"/>
    <protectedRange sqref="C77 C72 C69 C66" name="Range2_1_1_2_1_1"/>
    <protectedRange sqref="C70 C67" name="Range2_1_4_1_1_1"/>
    <protectedRange sqref="C76 C63" name="Range2_1_2_2_1_1"/>
    <protectedRange sqref="C75" name="Range2_3_2_1_1"/>
    <protectedRange sqref="S63:S67" name="Range2_12_2_1_1_1"/>
    <protectedRange sqref="N65:R69" name="Range2_12_1_1_1_1_1"/>
    <protectedRange sqref="D65:M69" name="Range2_2_12_1_1_1_1_1"/>
    <protectedRange sqref="C71 C68 C65" name="Range2_1_4_2_1_1_1"/>
    <protectedRange sqref="D61:H64" name="Range2_2_12_1_2_2_1_1"/>
    <protectedRange sqref="C73:C74" name="Range2_5_1_1_1"/>
    <protectedRange sqref="E74:I75" name="Range2_2_1_1_1_1"/>
    <protectedRange sqref="D74:D75" name="Range2_1_1_1_1_1_1_1_1"/>
    <protectedRange sqref="C60:C62" name="Range2_1_1_1_2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S58:T58" name="Range2_12_4_1_1_1"/>
    <protectedRange sqref="N60:R60" name="Range2_12_1_4_1_1_1"/>
    <protectedRange sqref="I60:M60" name="Range2_2_12_1_5_1_1_1"/>
    <protectedRange sqref="D60:H60" name="Range2_2_12_1_2_1_1_1_1"/>
    <protectedRange sqref="Q50:R52" name="Range2_12_1_5_1_1_1"/>
    <protectedRange sqref="N50:P52" name="Range2_12_1_2_2_1_1_1"/>
    <protectedRange sqref="K50:M52" name="Range2_2_12_1_4_2_1_1_1"/>
    <protectedRange sqref="O24:O31" name="Range1_16_2_1_1_1"/>
    <protectedRange sqref="O16:P19" name="Range1_16_4_1_1_1"/>
    <protectedRange sqref="AY93:AY94" name="Range2_2_1_10_1_1_1_1_1"/>
    <protectedRange sqref="W28:W34" name="Range1_16_3_1_1_1"/>
    <protectedRange sqref="C52" name="Range2_1_2_1_1_1_1_4"/>
    <protectedRange sqref="I52:J52" name="Range2_2_12_1_4_2_1_1_1_4"/>
    <protectedRange sqref="D52:H52" name="Range2_2_12_1_3_1_1_1_1_1_4"/>
    <protectedRange sqref="W19:W27" name="Range1_16_3_1_1_1_1"/>
    <protectedRange sqref="E43:H44 D45:H48 C43:C48" name="Range2_2_12_1_7_1_1_1"/>
    <protectedRange sqref="D43:D44" name="Range2_3_2_1_3_1_1_2_10_1_1_1_1_1"/>
    <protectedRange sqref="B49:J49" name="Range2_2_12_1_7_1_1_3"/>
    <protectedRange sqref="B50" name="Range2_1_2_1_1_1_1_2"/>
    <protectedRange sqref="H50:J51" name="Range2_2_12_1_4_2_1_1_1_2"/>
    <protectedRange sqref="C50:G51" name="Range2_2_12_1_3_1_1_1_1_1_1"/>
    <protectedRange sqref="B51" name="Range2_12_5_1_1_2"/>
    <protectedRange sqref="B43:B45" name="Range2_12_5_1_1_1_2"/>
    <protectedRange sqref="B46" name="Range2_12_5_1_1_1_3"/>
    <protectedRange sqref="T53:T57" name="Range2_12_5_1_1_3"/>
    <protectedRange sqref="S53:S57 B53 B56:B58" name="Range2_12_5_1_1_2_2"/>
    <protectedRange sqref="N53:R53 Q56:R59" name="Range2_12_1_6_1_1_1_2"/>
    <protectedRange sqref="I59 K53:M53" name="Range2_2_12_1_7_1_1_5_2"/>
    <protectedRange sqref="D59:H59" name="Range2_2_12_1_3_3_1_1_1_2"/>
    <protectedRange sqref="N56:P59" name="Range2_12_1_2_3_1_1_1_2"/>
    <protectedRange sqref="J59:M59 I56:M58" name="Range2_2_12_1_4_3_1_1_1_2"/>
    <protectedRange sqref="D56:H58" name="Range2_2_12_1_3_1_2_1_1_1_2"/>
    <protectedRange sqref="I53:J53" name="Range2_2_12_1_4_2_1_1_1_4_1_2"/>
    <protectedRange sqref="D53:H53" name="Range2_2_12_1_3_1_1_1_1_1_4_1_2"/>
    <protectedRange sqref="B54:B55" name="Range2_12_5_1_1_2_1"/>
    <protectedRange sqref="Q54:R55" name="Range2_12_1_6_1_1_1"/>
    <protectedRange sqref="N54:P55" name="Range2_12_1_2_3_1_1_1"/>
    <protectedRange sqref="I54:M55" name="Range2_2_12_1_4_3_1_1_1"/>
    <protectedRange sqref="D54:H55" name="Range2_2_12_1_3_1_2_1_1_1"/>
  </protectedRanges>
  <mergeCells count="42"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703" priority="5" operator="containsText" text="N/A">
      <formula>NOT(ISERROR(SEARCH("N/A",X11)))</formula>
    </cfRule>
    <cfRule type="cellIs" dxfId="702" priority="23" operator="equal">
      <formula>0</formula>
    </cfRule>
  </conditionalFormatting>
  <conditionalFormatting sqref="X11:AE34">
    <cfRule type="cellIs" dxfId="701" priority="22" operator="greaterThanOrEqual">
      <formula>1185</formula>
    </cfRule>
  </conditionalFormatting>
  <conditionalFormatting sqref="X11:AE34">
    <cfRule type="cellIs" dxfId="700" priority="21" operator="between">
      <formula>0.1</formula>
      <formula>1184</formula>
    </cfRule>
  </conditionalFormatting>
  <conditionalFormatting sqref="X8">
    <cfRule type="cellIs" dxfId="699" priority="20" operator="equal">
      <formula>0</formula>
    </cfRule>
  </conditionalFormatting>
  <conditionalFormatting sqref="X8">
    <cfRule type="cellIs" dxfId="698" priority="19" operator="greaterThan">
      <formula>1179</formula>
    </cfRule>
  </conditionalFormatting>
  <conditionalFormatting sqref="X8">
    <cfRule type="cellIs" dxfId="697" priority="18" operator="greaterThan">
      <formula>99</formula>
    </cfRule>
  </conditionalFormatting>
  <conditionalFormatting sqref="X8">
    <cfRule type="cellIs" dxfId="696" priority="17" operator="greaterThan">
      <formula>0.99</formula>
    </cfRule>
  </conditionalFormatting>
  <conditionalFormatting sqref="AB8">
    <cfRule type="cellIs" dxfId="695" priority="16" operator="equal">
      <formula>0</formula>
    </cfRule>
  </conditionalFormatting>
  <conditionalFormatting sqref="AB8">
    <cfRule type="cellIs" dxfId="694" priority="15" operator="greaterThan">
      <formula>1179</formula>
    </cfRule>
  </conditionalFormatting>
  <conditionalFormatting sqref="AB8">
    <cfRule type="cellIs" dxfId="693" priority="14" operator="greaterThan">
      <formula>99</formula>
    </cfRule>
  </conditionalFormatting>
  <conditionalFormatting sqref="AB8">
    <cfRule type="cellIs" dxfId="692" priority="13" operator="greaterThan">
      <formula>0.99</formula>
    </cfRule>
  </conditionalFormatting>
  <conditionalFormatting sqref="AJ11:AO11 AJ12:AN34 AO34:AP34 AQ11:AQ34 AO12:AO33">
    <cfRule type="cellIs" dxfId="691" priority="12" operator="equal">
      <formula>0</formula>
    </cfRule>
  </conditionalFormatting>
  <conditionalFormatting sqref="AJ11:AO11 AJ12:AN34 AO34:AP34 AQ11:AQ34 AO12:AO33">
    <cfRule type="cellIs" dxfId="690" priority="11" operator="greaterThan">
      <formula>1179</formula>
    </cfRule>
  </conditionalFormatting>
  <conditionalFormatting sqref="AJ11:AO11 AJ12:AN34 AO34:AP34 AQ11:AQ34 AO12:AO33">
    <cfRule type="cellIs" dxfId="689" priority="10" operator="greaterThan">
      <formula>99</formula>
    </cfRule>
  </conditionalFormatting>
  <conditionalFormatting sqref="AJ11:AO11 AJ12:AN34 AO34:AP34 AQ11:AQ34 AO12:AO33">
    <cfRule type="cellIs" dxfId="688" priority="9" operator="greaterThan">
      <formula>0.99</formula>
    </cfRule>
  </conditionalFormatting>
  <conditionalFormatting sqref="AI11:AI34">
    <cfRule type="cellIs" dxfId="687" priority="8" operator="greaterThan">
      <formula>$AI$8</formula>
    </cfRule>
  </conditionalFormatting>
  <conditionalFormatting sqref="AH11:AH34">
    <cfRule type="cellIs" dxfId="686" priority="6" operator="greaterThan">
      <formula>$AH$8</formula>
    </cfRule>
    <cfRule type="cellIs" dxfId="685" priority="7" operator="greaterThan">
      <formula>$AH$8</formula>
    </cfRule>
  </conditionalFormatting>
  <conditionalFormatting sqref="AP11:AP33">
    <cfRule type="cellIs" dxfId="684" priority="4" operator="equal">
      <formula>0</formula>
    </cfRule>
  </conditionalFormatting>
  <conditionalFormatting sqref="AP11:AP33">
    <cfRule type="cellIs" dxfId="683" priority="3" operator="greaterThan">
      <formula>1179</formula>
    </cfRule>
  </conditionalFormatting>
  <conditionalFormatting sqref="AP11:AP33">
    <cfRule type="cellIs" dxfId="682" priority="2" operator="greaterThan">
      <formula>99</formula>
    </cfRule>
  </conditionalFormatting>
  <conditionalFormatting sqref="AP11:AP33">
    <cfRule type="cellIs" dxfId="681" priority="1" operator="greaterThan">
      <formula>0.99</formula>
    </cfRule>
  </conditionalFormatting>
  <dataValidations disablePrompts="1" count="4">
    <dataValidation type="list" allowBlank="1" showInputMessage="1" showErrorMessage="1" sqref="AP8:AQ8 O8:T8 N10 L10 D8" xr:uid="{00000000-0002-0000-0300-000000000000}">
      <formula1>#REF!</formula1>
    </dataValidation>
    <dataValidation type="list" allowBlank="1" showInputMessage="1" showErrorMessage="1" sqref="AV31:AW31" xr:uid="{00000000-0002-0000-0300-000001000000}">
      <formula1>$AV$24:$AV$28</formula1>
    </dataValidation>
    <dataValidation type="list" allowBlank="1" showInputMessage="1" showErrorMessage="1" sqref="H11:H34" xr:uid="{00000000-0002-0000-0300-000002000000}">
      <formula1>$AV$10:$AV$19</formula1>
    </dataValidation>
    <dataValidation type="list" allowBlank="1" showInputMessage="1" showErrorMessage="1" sqref="P3:P5" xr:uid="{00000000-0002-0000-0300-000003000000}">
      <formula1>$AY$10:$AY$40</formula1>
    </dataValidation>
  </dataValidations>
  <hyperlinks>
    <hyperlink ref="H9:H10" location="'1'!AH8" display="Plant Status" xr:uid="{00000000-0004-0000-03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AY135"/>
  <sheetViews>
    <sheetView showGridLines="0" topLeftCell="S10" zoomScaleNormal="100" workbookViewId="0">
      <selection activeCell="I57" sqref="B49:I57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0.5429687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139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187" t="s">
        <v>11</v>
      </c>
      <c r="I7" s="188" t="s">
        <v>12</v>
      </c>
      <c r="J7" s="188" t="s">
        <v>13</v>
      </c>
      <c r="K7" s="188" t="s">
        <v>14</v>
      </c>
      <c r="L7" s="15"/>
      <c r="M7" s="15"/>
      <c r="N7" s="15"/>
      <c r="O7" s="187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188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188" t="s">
        <v>23</v>
      </c>
      <c r="AG7" s="188" t="s">
        <v>24</v>
      </c>
      <c r="AH7" s="188" t="s">
        <v>25</v>
      </c>
      <c r="AI7" s="188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188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41856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23472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188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189" t="s">
        <v>52</v>
      </c>
      <c r="V9" s="189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191" t="s">
        <v>56</v>
      </c>
      <c r="AG9" s="191" t="s">
        <v>57</v>
      </c>
      <c r="AH9" s="341" t="s">
        <v>58</v>
      </c>
      <c r="AI9" s="357" t="s">
        <v>59</v>
      </c>
      <c r="AJ9" s="189" t="s">
        <v>60</v>
      </c>
      <c r="AK9" s="189" t="s">
        <v>61</v>
      </c>
      <c r="AL9" s="189" t="s">
        <v>62</v>
      </c>
      <c r="AM9" s="189" t="s">
        <v>63</v>
      </c>
      <c r="AN9" s="189" t="s">
        <v>64</v>
      </c>
      <c r="AO9" s="189" t="s">
        <v>65</v>
      </c>
      <c r="AP9" s="189" t="s">
        <v>66</v>
      </c>
      <c r="AQ9" s="359" t="s">
        <v>67</v>
      </c>
      <c r="AR9" s="189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189" t="s">
        <v>73</v>
      </c>
      <c r="C10" s="189" t="s">
        <v>74</v>
      </c>
      <c r="D10" s="189" t="s">
        <v>75</v>
      </c>
      <c r="E10" s="189" t="s">
        <v>76</v>
      </c>
      <c r="F10" s="189" t="s">
        <v>75</v>
      </c>
      <c r="G10" s="189" t="s">
        <v>76</v>
      </c>
      <c r="H10" s="368"/>
      <c r="I10" s="189" t="s">
        <v>76</v>
      </c>
      <c r="J10" s="189" t="s">
        <v>76</v>
      </c>
      <c r="K10" s="189" t="s">
        <v>76</v>
      </c>
      <c r="L10" s="31" t="s">
        <v>30</v>
      </c>
      <c r="M10" s="369"/>
      <c r="N10" s="31" t="s">
        <v>30</v>
      </c>
      <c r="O10" s="360"/>
      <c r="P10" s="360"/>
      <c r="Q10" s="3">
        <v>1670545</v>
      </c>
      <c r="R10" s="350"/>
      <c r="S10" s="351"/>
      <c r="T10" s="352"/>
      <c r="U10" s="189" t="s">
        <v>76</v>
      </c>
      <c r="V10" s="189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29845890</v>
      </c>
      <c r="AH10" s="341"/>
      <c r="AI10" s="358"/>
      <c r="AJ10" s="189" t="s">
        <v>85</v>
      </c>
      <c r="AK10" s="189" t="s">
        <v>85</v>
      </c>
      <c r="AL10" s="189" t="s">
        <v>85</v>
      </c>
      <c r="AM10" s="189" t="s">
        <v>85</v>
      </c>
      <c r="AN10" s="189" t="s">
        <v>85</v>
      </c>
      <c r="AO10" s="189" t="s">
        <v>85</v>
      </c>
      <c r="AP10" s="2">
        <v>6542468</v>
      </c>
      <c r="AQ10" s="360"/>
      <c r="AR10" s="190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20</v>
      </c>
      <c r="E11" s="46">
        <f>D11/1.42</f>
        <v>14.084507042253522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95</v>
      </c>
      <c r="P11" s="52">
        <v>97</v>
      </c>
      <c r="Q11" s="53">
        <v>1674312</v>
      </c>
      <c r="R11" s="53">
        <f t="shared" ref="R11:R34" si="0">Q11-Q10</f>
        <v>3767</v>
      </c>
      <c r="S11" s="54">
        <f>R11*24/1000</f>
        <v>90.408000000000001</v>
      </c>
      <c r="T11" s="54">
        <f>R11/1000</f>
        <v>3.7669999999999999</v>
      </c>
      <c r="U11" s="55">
        <v>7.3</v>
      </c>
      <c r="V11" s="55">
        <f>U11</f>
        <v>7.3</v>
      </c>
      <c r="W11" s="174" t="s">
        <v>136</v>
      </c>
      <c r="X11" s="166">
        <v>0</v>
      </c>
      <c r="Y11" s="166">
        <v>0</v>
      </c>
      <c r="Z11" s="166">
        <v>1030</v>
      </c>
      <c r="AA11" s="166">
        <v>0</v>
      </c>
      <c r="AB11" s="166">
        <v>956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29846475</v>
      </c>
      <c r="AH11" s="60">
        <f>IF(ISBLANK(AG11),"-",AG11-AG10)</f>
        <v>585</v>
      </c>
      <c r="AI11" s="61">
        <f>AH11/T11</f>
        <v>155.29599150517654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6543208</v>
      </c>
      <c r="AQ11" s="166">
        <f t="shared" ref="AQ11:AQ34" si="1">AP11-AP10</f>
        <v>740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20</v>
      </c>
      <c r="E12" s="46">
        <f t="shared" ref="E12:E34" si="2">D12/1.42</f>
        <v>14.084507042253522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95</v>
      </c>
      <c r="P12" s="52">
        <v>97</v>
      </c>
      <c r="Q12" s="53">
        <v>1678062</v>
      </c>
      <c r="R12" s="53">
        <f t="shared" si="0"/>
        <v>3750</v>
      </c>
      <c r="S12" s="54">
        <f t="shared" ref="S12:S34" si="5">R12*24/1000</f>
        <v>90</v>
      </c>
      <c r="T12" s="54">
        <f t="shared" ref="T12:T34" si="6">R12/1000</f>
        <v>3.75</v>
      </c>
      <c r="U12" s="55">
        <v>8.1999999999999993</v>
      </c>
      <c r="V12" s="55">
        <f>U12</f>
        <v>8.1999999999999993</v>
      </c>
      <c r="W12" s="174" t="s">
        <v>136</v>
      </c>
      <c r="X12" s="166">
        <v>0</v>
      </c>
      <c r="Y12" s="166">
        <v>0</v>
      </c>
      <c r="Z12" s="166">
        <v>1010</v>
      </c>
      <c r="AA12" s="166">
        <v>0</v>
      </c>
      <c r="AB12" s="166">
        <v>956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29847022</v>
      </c>
      <c r="AH12" s="60">
        <f t="shared" ref="AH12:AH34" si="7">IF(ISBLANK(AG12),"-",AG12-AG11)</f>
        <v>547</v>
      </c>
      <c r="AI12" s="61">
        <f t="shared" ref="AI12:AI34" si="8">AH12/T12</f>
        <v>145.86666666666667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6543956</v>
      </c>
      <c r="AQ12" s="166">
        <f t="shared" si="1"/>
        <v>748</v>
      </c>
      <c r="AR12" s="65">
        <v>0.88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22</v>
      </c>
      <c r="E13" s="46">
        <f t="shared" si="2"/>
        <v>15.492957746478874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91</v>
      </c>
      <c r="P13" s="52">
        <v>95</v>
      </c>
      <c r="Q13" s="53">
        <v>1681852</v>
      </c>
      <c r="R13" s="53">
        <f t="shared" si="0"/>
        <v>3790</v>
      </c>
      <c r="S13" s="54">
        <f t="shared" si="5"/>
        <v>90.96</v>
      </c>
      <c r="T13" s="54">
        <f t="shared" si="6"/>
        <v>3.79</v>
      </c>
      <c r="U13" s="55">
        <v>9.3000000000000007</v>
      </c>
      <c r="V13" s="55">
        <f t="shared" ref="V13:V34" si="9">U13</f>
        <v>9.3000000000000007</v>
      </c>
      <c r="W13" s="174" t="s">
        <v>136</v>
      </c>
      <c r="X13" s="166">
        <v>0</v>
      </c>
      <c r="Y13" s="166">
        <v>0</v>
      </c>
      <c r="Z13" s="166">
        <v>1009</v>
      </c>
      <c r="AA13" s="166">
        <v>0</v>
      </c>
      <c r="AB13" s="166">
        <v>956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29847582</v>
      </c>
      <c r="AH13" s="60">
        <f t="shared" si="7"/>
        <v>560</v>
      </c>
      <c r="AI13" s="61">
        <f t="shared" si="8"/>
        <v>147.75725593667545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6544768</v>
      </c>
      <c r="AQ13" s="166">
        <f t="shared" si="1"/>
        <v>812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24</v>
      </c>
      <c r="E14" s="46">
        <f t="shared" si="2"/>
        <v>16.901408450704228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91</v>
      </c>
      <c r="P14" s="52">
        <v>93</v>
      </c>
      <c r="Q14" s="52">
        <v>1685615</v>
      </c>
      <c r="R14" s="53">
        <f t="shared" si="0"/>
        <v>3763</v>
      </c>
      <c r="S14" s="54">
        <f t="shared" si="5"/>
        <v>90.311999999999998</v>
      </c>
      <c r="T14" s="54">
        <f t="shared" si="6"/>
        <v>3.7629999999999999</v>
      </c>
      <c r="U14" s="55">
        <v>9.5</v>
      </c>
      <c r="V14" s="55">
        <f t="shared" si="9"/>
        <v>9.5</v>
      </c>
      <c r="W14" s="174" t="s">
        <v>136</v>
      </c>
      <c r="X14" s="166">
        <v>0</v>
      </c>
      <c r="Y14" s="166">
        <v>0</v>
      </c>
      <c r="Z14" s="166">
        <v>935</v>
      </c>
      <c r="AA14" s="166">
        <v>0</v>
      </c>
      <c r="AB14" s="166">
        <v>956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29848146</v>
      </c>
      <c r="AH14" s="60">
        <f t="shared" si="7"/>
        <v>564</v>
      </c>
      <c r="AI14" s="61">
        <f t="shared" si="8"/>
        <v>149.88041456284878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6545429</v>
      </c>
      <c r="AQ14" s="166">
        <f t="shared" si="1"/>
        <v>661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24</v>
      </c>
      <c r="E15" s="46">
        <f t="shared" si="2"/>
        <v>16.901408450704228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106</v>
      </c>
      <c r="P15" s="52">
        <v>78</v>
      </c>
      <c r="Q15" s="52">
        <v>1689403</v>
      </c>
      <c r="R15" s="53">
        <f t="shared" si="0"/>
        <v>3788</v>
      </c>
      <c r="S15" s="54">
        <f t="shared" si="5"/>
        <v>90.912000000000006</v>
      </c>
      <c r="T15" s="54">
        <f t="shared" si="6"/>
        <v>3.7879999999999998</v>
      </c>
      <c r="U15" s="55">
        <v>9.5</v>
      </c>
      <c r="V15" s="55">
        <f t="shared" si="9"/>
        <v>9.5</v>
      </c>
      <c r="W15" s="174" t="s">
        <v>136</v>
      </c>
      <c r="X15" s="166">
        <v>0</v>
      </c>
      <c r="Y15" s="166">
        <v>0</v>
      </c>
      <c r="Z15" s="58">
        <v>991</v>
      </c>
      <c r="AA15" s="166">
        <v>0</v>
      </c>
      <c r="AB15" s="166">
        <v>1009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29848634</v>
      </c>
      <c r="AH15" s="60">
        <f t="shared" si="7"/>
        <v>488</v>
      </c>
      <c r="AI15" s="61">
        <f t="shared" si="8"/>
        <v>128.82787750791977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6545429</v>
      </c>
      <c r="AQ15" s="166">
        <f t="shared" si="1"/>
        <v>0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15</v>
      </c>
      <c r="E16" s="46">
        <f t="shared" si="2"/>
        <v>10.563380281690142</v>
      </c>
      <c r="F16" s="67">
        <v>64</v>
      </c>
      <c r="G16" s="46">
        <f t="shared" si="3"/>
        <v>45.070422535211272</v>
      </c>
      <c r="H16" s="48" t="s">
        <v>89</v>
      </c>
      <c r="I16" s="48">
        <f t="shared" si="4"/>
        <v>43.661971830985919</v>
      </c>
      <c r="J16" s="49">
        <f t="shared" ref="J16:J25" si="10">F16/1.42</f>
        <v>45.070422535211272</v>
      </c>
      <c r="K16" s="48">
        <f>J16+1.42</f>
        <v>46.490422535211273</v>
      </c>
      <c r="L16" s="50">
        <v>19</v>
      </c>
      <c r="M16" s="51" t="s">
        <v>101</v>
      </c>
      <c r="N16" s="51">
        <v>13.1</v>
      </c>
      <c r="O16" s="52">
        <v>122</v>
      </c>
      <c r="P16" s="52">
        <v>118</v>
      </c>
      <c r="Q16" s="52">
        <v>1694121</v>
      </c>
      <c r="R16" s="53">
        <f t="shared" si="0"/>
        <v>4718</v>
      </c>
      <c r="S16" s="54">
        <f t="shared" si="5"/>
        <v>113.232</v>
      </c>
      <c r="T16" s="54">
        <f t="shared" si="6"/>
        <v>4.718</v>
      </c>
      <c r="U16" s="55">
        <v>9.5</v>
      </c>
      <c r="V16" s="55">
        <f t="shared" si="9"/>
        <v>9.5</v>
      </c>
      <c r="W16" s="174" t="s">
        <v>136</v>
      </c>
      <c r="X16" s="166">
        <v>0</v>
      </c>
      <c r="Y16" s="166">
        <v>0</v>
      </c>
      <c r="Z16" s="58">
        <v>1120</v>
      </c>
      <c r="AA16" s="166">
        <v>0</v>
      </c>
      <c r="AB16" s="166">
        <v>1046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29849326</v>
      </c>
      <c r="AH16" s="60">
        <f t="shared" si="7"/>
        <v>692</v>
      </c>
      <c r="AI16" s="61">
        <f t="shared" si="8"/>
        <v>146.67231877914369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6545429</v>
      </c>
      <c r="AQ16" s="166">
        <f t="shared" si="1"/>
        <v>0</v>
      </c>
      <c r="AR16" s="65">
        <v>0.92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10</v>
      </c>
      <c r="E17" s="46">
        <f t="shared" si="2"/>
        <v>7.042253521126761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138</v>
      </c>
      <c r="P17" s="52">
        <v>141</v>
      </c>
      <c r="Q17" s="52">
        <v>1699841</v>
      </c>
      <c r="R17" s="53">
        <f t="shared" si="0"/>
        <v>5720</v>
      </c>
      <c r="S17" s="54">
        <f t="shared" si="5"/>
        <v>137.28</v>
      </c>
      <c r="T17" s="54">
        <f t="shared" si="6"/>
        <v>5.72</v>
      </c>
      <c r="U17" s="55">
        <v>9.5</v>
      </c>
      <c r="V17" s="55">
        <f>U17</f>
        <v>9.5</v>
      </c>
      <c r="W17" s="174" t="s">
        <v>172</v>
      </c>
      <c r="X17" s="166">
        <v>0</v>
      </c>
      <c r="Y17" s="166">
        <v>0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29850502</v>
      </c>
      <c r="AH17" s="60">
        <f t="shared" si="7"/>
        <v>1176</v>
      </c>
      <c r="AI17" s="61">
        <f t="shared" si="8"/>
        <v>205.5944055944056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6545429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9</v>
      </c>
      <c r="E18" s="46">
        <f t="shared" si="2"/>
        <v>6.3380281690140849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141</v>
      </c>
      <c r="P18" s="52">
        <v>145</v>
      </c>
      <c r="Q18" s="52">
        <v>1706004</v>
      </c>
      <c r="R18" s="53">
        <f t="shared" si="0"/>
        <v>6163</v>
      </c>
      <c r="S18" s="54">
        <f t="shared" si="5"/>
        <v>147.91200000000001</v>
      </c>
      <c r="T18" s="54">
        <f t="shared" si="6"/>
        <v>6.1630000000000003</v>
      </c>
      <c r="U18" s="55">
        <v>9.4</v>
      </c>
      <c r="V18" s="55">
        <f>U18</f>
        <v>9.4</v>
      </c>
      <c r="W18" s="174" t="s">
        <v>146</v>
      </c>
      <c r="X18" s="166">
        <v>0</v>
      </c>
      <c r="Y18" s="166">
        <v>997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29851856</v>
      </c>
      <c r="AH18" s="60">
        <f t="shared" si="7"/>
        <v>1354</v>
      </c>
      <c r="AI18" s="61">
        <f t="shared" si="8"/>
        <v>219.69819892909297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6545429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10</v>
      </c>
      <c r="E19" s="46">
        <f t="shared" si="2"/>
        <v>7.042253521126761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138</v>
      </c>
      <c r="P19" s="52">
        <v>144</v>
      </c>
      <c r="Q19" s="52">
        <v>1712048</v>
      </c>
      <c r="R19" s="53">
        <f t="shared" si="0"/>
        <v>6044</v>
      </c>
      <c r="S19" s="54">
        <f t="shared" si="5"/>
        <v>145.05600000000001</v>
      </c>
      <c r="T19" s="54">
        <f t="shared" si="6"/>
        <v>6.0439999999999996</v>
      </c>
      <c r="U19" s="55">
        <v>9.1</v>
      </c>
      <c r="V19" s="55">
        <f>U19</f>
        <v>9.1</v>
      </c>
      <c r="W19" s="174" t="s">
        <v>146</v>
      </c>
      <c r="X19" s="166">
        <v>0</v>
      </c>
      <c r="Y19" s="166">
        <v>1012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29853206</v>
      </c>
      <c r="AH19" s="60">
        <f t="shared" si="7"/>
        <v>1350</v>
      </c>
      <c r="AI19" s="61">
        <f t="shared" si="8"/>
        <v>223.36201191264064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6545429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9</v>
      </c>
      <c r="E20" s="46">
        <f t="shared" si="2"/>
        <v>6.3380281690140849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139</v>
      </c>
      <c r="P20" s="52">
        <v>146</v>
      </c>
      <c r="Q20" s="52">
        <v>1718084</v>
      </c>
      <c r="R20" s="53">
        <f t="shared" si="0"/>
        <v>6036</v>
      </c>
      <c r="S20" s="54">
        <f t="shared" si="5"/>
        <v>144.864</v>
      </c>
      <c r="T20" s="54">
        <f t="shared" si="6"/>
        <v>6.0359999999999996</v>
      </c>
      <c r="U20" s="55">
        <v>8.6999999999999993</v>
      </c>
      <c r="V20" s="55">
        <f>U20</f>
        <v>8.6999999999999993</v>
      </c>
      <c r="W20" s="174" t="s">
        <v>146</v>
      </c>
      <c r="X20" s="166">
        <v>0</v>
      </c>
      <c r="Y20" s="166">
        <v>1009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29854560</v>
      </c>
      <c r="AH20" s="60">
        <f t="shared" si="7"/>
        <v>1354</v>
      </c>
      <c r="AI20" s="61">
        <f t="shared" si="8"/>
        <v>224.32074221338635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6545429</v>
      </c>
      <c r="AQ20" s="166">
        <f t="shared" si="1"/>
        <v>0</v>
      </c>
      <c r="AR20" s="65">
        <v>0.96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9</v>
      </c>
      <c r="E21" s="46">
        <f t="shared" si="2"/>
        <v>6.3380281690140849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134</v>
      </c>
      <c r="P21" s="52">
        <v>145</v>
      </c>
      <c r="Q21" s="52">
        <v>1724096</v>
      </c>
      <c r="R21" s="53">
        <f t="shared" si="0"/>
        <v>6012</v>
      </c>
      <c r="S21" s="54">
        <f t="shared" si="5"/>
        <v>144.28800000000001</v>
      </c>
      <c r="T21" s="54">
        <f t="shared" si="6"/>
        <v>6.0119999999999996</v>
      </c>
      <c r="U21" s="55">
        <v>8.5</v>
      </c>
      <c r="V21" s="55">
        <f>U21</f>
        <v>8.5</v>
      </c>
      <c r="W21" s="174" t="s">
        <v>146</v>
      </c>
      <c r="X21" s="166">
        <v>0</v>
      </c>
      <c r="Y21" s="166">
        <v>998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29855890</v>
      </c>
      <c r="AH21" s="60">
        <f t="shared" si="7"/>
        <v>1330</v>
      </c>
      <c r="AI21" s="61">
        <f t="shared" si="8"/>
        <v>221.22421823020628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6545429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8</v>
      </c>
      <c r="E22" s="46">
        <f t="shared" si="2"/>
        <v>5.6338028169014089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139</v>
      </c>
      <c r="P22" s="52">
        <v>142</v>
      </c>
      <c r="Q22" s="52">
        <v>1729945</v>
      </c>
      <c r="R22" s="53">
        <f t="shared" si="0"/>
        <v>5849</v>
      </c>
      <c r="S22" s="54">
        <f t="shared" si="5"/>
        <v>140.376</v>
      </c>
      <c r="T22" s="54">
        <f t="shared" si="6"/>
        <v>5.8490000000000002</v>
      </c>
      <c r="U22" s="55">
        <v>8.3000000000000007</v>
      </c>
      <c r="V22" s="55">
        <f t="shared" si="9"/>
        <v>8.3000000000000007</v>
      </c>
      <c r="W22" s="174" t="s">
        <v>146</v>
      </c>
      <c r="X22" s="166">
        <v>0</v>
      </c>
      <c r="Y22" s="166">
        <v>983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29857214</v>
      </c>
      <c r="AH22" s="60">
        <f t="shared" si="7"/>
        <v>1324</v>
      </c>
      <c r="AI22" s="61">
        <f t="shared" si="8"/>
        <v>226.36348093691228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6545429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10</v>
      </c>
      <c r="E23" s="46">
        <f t="shared" si="2"/>
        <v>7.042253521126761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126</v>
      </c>
      <c r="P23" s="52">
        <v>128</v>
      </c>
      <c r="Q23" s="52">
        <v>1735544</v>
      </c>
      <c r="R23" s="53">
        <f t="shared" si="0"/>
        <v>5599</v>
      </c>
      <c r="S23" s="54">
        <f t="shared" si="5"/>
        <v>134.376</v>
      </c>
      <c r="T23" s="54">
        <f t="shared" si="6"/>
        <v>5.5990000000000002</v>
      </c>
      <c r="U23" s="55">
        <v>8.1999999999999993</v>
      </c>
      <c r="V23" s="55">
        <f t="shared" si="9"/>
        <v>8.1999999999999993</v>
      </c>
      <c r="W23" s="174" t="s">
        <v>146</v>
      </c>
      <c r="X23" s="166">
        <v>0</v>
      </c>
      <c r="Y23" s="166">
        <v>1005</v>
      </c>
      <c r="Z23" s="166">
        <v>1126</v>
      </c>
      <c r="AA23" s="166">
        <v>1185</v>
      </c>
      <c r="AB23" s="166">
        <v>1129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29858456</v>
      </c>
      <c r="AH23" s="60">
        <f t="shared" si="7"/>
        <v>1242</v>
      </c>
      <c r="AI23" s="61">
        <f t="shared" si="8"/>
        <v>221.82532595106269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6545429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11</v>
      </c>
      <c r="E24" s="46">
        <f t="shared" si="2"/>
        <v>7.746478873239437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126</v>
      </c>
      <c r="P24" s="52">
        <v>134</v>
      </c>
      <c r="Q24" s="52">
        <v>1740976</v>
      </c>
      <c r="R24" s="53">
        <f t="shared" si="0"/>
        <v>5432</v>
      </c>
      <c r="S24" s="54">
        <f t="shared" si="5"/>
        <v>130.36799999999999</v>
      </c>
      <c r="T24" s="54">
        <f t="shared" si="6"/>
        <v>5.4320000000000004</v>
      </c>
      <c r="U24" s="55">
        <v>7.9</v>
      </c>
      <c r="V24" s="55">
        <f t="shared" si="9"/>
        <v>7.9</v>
      </c>
      <c r="W24" s="174" t="s">
        <v>146</v>
      </c>
      <c r="X24" s="166">
        <v>0</v>
      </c>
      <c r="Y24" s="166">
        <v>1010</v>
      </c>
      <c r="Z24" s="166">
        <v>1125</v>
      </c>
      <c r="AA24" s="166">
        <v>1185</v>
      </c>
      <c r="AB24" s="166">
        <v>1128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29859638</v>
      </c>
      <c r="AH24" s="60">
        <f t="shared" si="7"/>
        <v>1182</v>
      </c>
      <c r="AI24" s="61">
        <f t="shared" si="8"/>
        <v>217.59941089837994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6545429</v>
      </c>
      <c r="AQ24" s="166">
        <f t="shared" si="1"/>
        <v>0</v>
      </c>
      <c r="AR24" s="65">
        <v>0.89</v>
      </c>
      <c r="AS24" s="64" t="s">
        <v>114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11</v>
      </c>
      <c r="E25" s="46">
        <f t="shared" si="2"/>
        <v>7.746478873239437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127</v>
      </c>
      <c r="P25" s="52">
        <v>133</v>
      </c>
      <c r="Q25" s="52">
        <v>1746544</v>
      </c>
      <c r="R25" s="53">
        <f t="shared" si="0"/>
        <v>5568</v>
      </c>
      <c r="S25" s="54">
        <f t="shared" si="5"/>
        <v>133.63200000000001</v>
      </c>
      <c r="T25" s="54">
        <f t="shared" si="6"/>
        <v>5.5679999999999996</v>
      </c>
      <c r="U25" s="55">
        <v>7.4</v>
      </c>
      <c r="V25" s="55">
        <f t="shared" si="9"/>
        <v>7.4</v>
      </c>
      <c r="W25" s="174" t="s">
        <v>146</v>
      </c>
      <c r="X25" s="166">
        <v>0</v>
      </c>
      <c r="Y25" s="166">
        <v>1012</v>
      </c>
      <c r="Z25" s="166">
        <v>1104</v>
      </c>
      <c r="AA25" s="166">
        <v>1185</v>
      </c>
      <c r="AB25" s="166">
        <v>1128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29860850</v>
      </c>
      <c r="AH25" s="60">
        <f t="shared" si="7"/>
        <v>1212</v>
      </c>
      <c r="AI25" s="61">
        <f t="shared" si="8"/>
        <v>217.67241379310346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6545429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12</v>
      </c>
      <c r="E26" s="46">
        <f t="shared" si="2"/>
        <v>8.4507042253521139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128</v>
      </c>
      <c r="P26" s="52">
        <v>128</v>
      </c>
      <c r="Q26" s="52">
        <v>1751745</v>
      </c>
      <c r="R26" s="53">
        <f t="shared" si="0"/>
        <v>5201</v>
      </c>
      <c r="S26" s="54">
        <f t="shared" si="5"/>
        <v>124.824</v>
      </c>
      <c r="T26" s="54">
        <f t="shared" si="6"/>
        <v>5.2009999999999996</v>
      </c>
      <c r="U26" s="55">
        <v>7.3</v>
      </c>
      <c r="V26" s="55">
        <f t="shared" si="9"/>
        <v>7.3</v>
      </c>
      <c r="W26" s="174" t="s">
        <v>146</v>
      </c>
      <c r="X26" s="166">
        <v>0</v>
      </c>
      <c r="Y26" s="166">
        <v>974</v>
      </c>
      <c r="Z26" s="166">
        <v>1095</v>
      </c>
      <c r="AA26" s="166">
        <v>1185</v>
      </c>
      <c r="AB26" s="166">
        <v>1138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29861986</v>
      </c>
      <c r="AH26" s="60">
        <f t="shared" si="7"/>
        <v>1136</v>
      </c>
      <c r="AI26" s="61">
        <f t="shared" si="8"/>
        <v>218.41953470486447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6545429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13</v>
      </c>
      <c r="E27" s="46">
        <f t="shared" si="2"/>
        <v>9.1549295774647899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128</v>
      </c>
      <c r="P27" s="52">
        <v>137</v>
      </c>
      <c r="Q27" s="52">
        <v>1757234</v>
      </c>
      <c r="R27" s="53">
        <f t="shared" si="0"/>
        <v>5489</v>
      </c>
      <c r="S27" s="54">
        <f t="shared" si="5"/>
        <v>131.73599999999999</v>
      </c>
      <c r="T27" s="54">
        <f t="shared" si="6"/>
        <v>5.4889999999999999</v>
      </c>
      <c r="U27" s="55">
        <v>7</v>
      </c>
      <c r="V27" s="55">
        <f t="shared" si="9"/>
        <v>7</v>
      </c>
      <c r="W27" s="174" t="s">
        <v>146</v>
      </c>
      <c r="X27" s="166">
        <v>0</v>
      </c>
      <c r="Y27" s="166">
        <v>1016</v>
      </c>
      <c r="Z27" s="166">
        <v>1195</v>
      </c>
      <c r="AA27" s="166">
        <v>1185</v>
      </c>
      <c r="AB27" s="166">
        <v>1128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29863146</v>
      </c>
      <c r="AH27" s="60">
        <f t="shared" si="7"/>
        <v>1160</v>
      </c>
      <c r="AI27" s="61">
        <f t="shared" si="8"/>
        <v>211.33175441792676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6545429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16</v>
      </c>
      <c r="E28" s="46">
        <f t="shared" si="2"/>
        <v>11.267605633802818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120</v>
      </c>
      <c r="P28" s="52">
        <v>130</v>
      </c>
      <c r="Q28" s="52">
        <v>1762737</v>
      </c>
      <c r="R28" s="53">
        <f t="shared" si="0"/>
        <v>5503</v>
      </c>
      <c r="S28" s="54">
        <f t="shared" si="5"/>
        <v>132.072</v>
      </c>
      <c r="T28" s="54">
        <f t="shared" si="6"/>
        <v>5.5030000000000001</v>
      </c>
      <c r="U28" s="55">
        <v>6.6</v>
      </c>
      <c r="V28" s="55">
        <f t="shared" si="9"/>
        <v>6.6</v>
      </c>
      <c r="W28" s="174" t="s">
        <v>145</v>
      </c>
      <c r="X28" s="166">
        <v>0</v>
      </c>
      <c r="Y28" s="166">
        <v>1023</v>
      </c>
      <c r="Z28" s="166">
        <v>1195</v>
      </c>
      <c r="AA28" s="166">
        <v>0</v>
      </c>
      <c r="AB28" s="166">
        <v>1181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29864202</v>
      </c>
      <c r="AH28" s="60">
        <f t="shared" si="7"/>
        <v>1056</v>
      </c>
      <c r="AI28" s="61">
        <f t="shared" si="8"/>
        <v>191.89532982009811</v>
      </c>
      <c r="AJ28" s="62">
        <v>0</v>
      </c>
      <c r="AK28" s="62">
        <v>1</v>
      </c>
      <c r="AL28" s="62">
        <v>1</v>
      </c>
      <c r="AM28" s="62">
        <v>1</v>
      </c>
      <c r="AN28" s="62">
        <v>1</v>
      </c>
      <c r="AO28" s="62">
        <v>0</v>
      </c>
      <c r="AP28" s="166">
        <v>6545429</v>
      </c>
      <c r="AQ28" s="166">
        <f t="shared" si="1"/>
        <v>0</v>
      </c>
      <c r="AR28" s="65">
        <v>0.99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16</v>
      </c>
      <c r="E29" s="46">
        <f t="shared" si="2"/>
        <v>11.267605633802818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120</v>
      </c>
      <c r="P29" s="52">
        <v>130</v>
      </c>
      <c r="Q29" s="52">
        <v>1767958</v>
      </c>
      <c r="R29" s="53">
        <f t="shared" si="0"/>
        <v>5221</v>
      </c>
      <c r="S29" s="54">
        <f t="shared" si="5"/>
        <v>125.304</v>
      </c>
      <c r="T29" s="54">
        <f t="shared" si="6"/>
        <v>5.2210000000000001</v>
      </c>
      <c r="U29" s="55">
        <v>6.1</v>
      </c>
      <c r="V29" s="55">
        <f t="shared" si="9"/>
        <v>6.1</v>
      </c>
      <c r="W29" s="174" t="s">
        <v>145</v>
      </c>
      <c r="X29" s="166">
        <v>0</v>
      </c>
      <c r="Y29" s="166">
        <v>1019</v>
      </c>
      <c r="Z29" s="166">
        <v>1195</v>
      </c>
      <c r="AA29" s="166">
        <v>0</v>
      </c>
      <c r="AB29" s="166">
        <v>1181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29865196</v>
      </c>
      <c r="AH29" s="60">
        <f t="shared" si="7"/>
        <v>994</v>
      </c>
      <c r="AI29" s="61">
        <f t="shared" si="8"/>
        <v>190.38498371959395</v>
      </c>
      <c r="AJ29" s="62">
        <v>0</v>
      </c>
      <c r="AK29" s="62">
        <v>1</v>
      </c>
      <c r="AL29" s="62">
        <v>1</v>
      </c>
      <c r="AM29" s="62">
        <v>1</v>
      </c>
      <c r="AN29" s="62">
        <v>1</v>
      </c>
      <c r="AO29" s="62">
        <v>0</v>
      </c>
      <c r="AP29" s="166">
        <v>6545429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14</v>
      </c>
      <c r="E30" s="46">
        <f t="shared" si="2"/>
        <v>9.8591549295774659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114</v>
      </c>
      <c r="P30" s="52">
        <v>122</v>
      </c>
      <c r="Q30" s="52">
        <v>1773249</v>
      </c>
      <c r="R30" s="53">
        <f t="shared" si="0"/>
        <v>5291</v>
      </c>
      <c r="S30" s="54">
        <f t="shared" si="5"/>
        <v>126.98399999999999</v>
      </c>
      <c r="T30" s="54">
        <f t="shared" si="6"/>
        <v>5.2910000000000004</v>
      </c>
      <c r="U30" s="55">
        <v>5.5</v>
      </c>
      <c r="V30" s="55">
        <f t="shared" si="9"/>
        <v>5.5</v>
      </c>
      <c r="W30" s="174" t="s">
        <v>145</v>
      </c>
      <c r="X30" s="166">
        <v>0</v>
      </c>
      <c r="Y30" s="166">
        <v>1030</v>
      </c>
      <c r="Z30" s="166">
        <v>1155</v>
      </c>
      <c r="AA30" s="166">
        <v>0</v>
      </c>
      <c r="AB30" s="166">
        <v>1182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29866176</v>
      </c>
      <c r="AH30" s="60">
        <f t="shared" si="7"/>
        <v>980</v>
      </c>
      <c r="AI30" s="61">
        <f t="shared" si="8"/>
        <v>185.22018522018521</v>
      </c>
      <c r="AJ30" s="62">
        <v>0</v>
      </c>
      <c r="AK30" s="62">
        <v>1</v>
      </c>
      <c r="AL30" s="62">
        <v>1</v>
      </c>
      <c r="AM30" s="62">
        <v>1</v>
      </c>
      <c r="AN30" s="62">
        <v>1</v>
      </c>
      <c r="AO30" s="62">
        <v>0</v>
      </c>
      <c r="AP30" s="166">
        <v>6545429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14</v>
      </c>
      <c r="E31" s="46">
        <f>D31/1.42</f>
        <v>9.8591549295774659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114</v>
      </c>
      <c r="P31" s="52">
        <v>121</v>
      </c>
      <c r="Q31" s="52">
        <v>1778462</v>
      </c>
      <c r="R31" s="53">
        <f t="shared" si="0"/>
        <v>5213</v>
      </c>
      <c r="S31" s="54">
        <f t="shared" si="5"/>
        <v>125.11199999999999</v>
      </c>
      <c r="T31" s="54">
        <f t="shared" si="6"/>
        <v>5.2130000000000001</v>
      </c>
      <c r="U31" s="55">
        <v>4.9000000000000004</v>
      </c>
      <c r="V31" s="55">
        <f t="shared" si="9"/>
        <v>4.9000000000000004</v>
      </c>
      <c r="W31" s="174" t="s">
        <v>145</v>
      </c>
      <c r="X31" s="166">
        <v>0</v>
      </c>
      <c r="Y31" s="166">
        <v>1001</v>
      </c>
      <c r="Z31" s="166">
        <v>1155</v>
      </c>
      <c r="AA31" s="166">
        <v>0</v>
      </c>
      <c r="AB31" s="166">
        <v>1180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29867170</v>
      </c>
      <c r="AH31" s="60">
        <f t="shared" si="7"/>
        <v>994</v>
      </c>
      <c r="AI31" s="61">
        <f t="shared" si="8"/>
        <v>190.67715327066946</v>
      </c>
      <c r="AJ31" s="62">
        <v>0</v>
      </c>
      <c r="AK31" s="62">
        <v>1</v>
      </c>
      <c r="AL31" s="62">
        <v>1</v>
      </c>
      <c r="AM31" s="62">
        <v>1</v>
      </c>
      <c r="AN31" s="62">
        <v>1</v>
      </c>
      <c r="AO31" s="62">
        <v>0</v>
      </c>
      <c r="AP31" s="166">
        <v>6545429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17</v>
      </c>
      <c r="E32" s="46">
        <f t="shared" si="2"/>
        <v>11.971830985915494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118</v>
      </c>
      <c r="P32" s="52">
        <v>119</v>
      </c>
      <c r="Q32" s="52">
        <v>1783261</v>
      </c>
      <c r="R32" s="53">
        <f t="shared" si="0"/>
        <v>4799</v>
      </c>
      <c r="S32" s="54">
        <f t="shared" si="5"/>
        <v>115.176</v>
      </c>
      <c r="T32" s="54">
        <f t="shared" si="6"/>
        <v>4.7990000000000004</v>
      </c>
      <c r="U32" s="55">
        <v>4.5999999999999996</v>
      </c>
      <c r="V32" s="55">
        <f t="shared" si="9"/>
        <v>4.5999999999999996</v>
      </c>
      <c r="W32" s="174" t="s">
        <v>145</v>
      </c>
      <c r="X32" s="166">
        <v>0</v>
      </c>
      <c r="Y32" s="166">
        <v>963</v>
      </c>
      <c r="Z32" s="166">
        <v>1147</v>
      </c>
      <c r="AA32" s="166">
        <v>0</v>
      </c>
      <c r="AB32" s="166">
        <v>1181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29868060</v>
      </c>
      <c r="AH32" s="60">
        <f t="shared" si="7"/>
        <v>890</v>
      </c>
      <c r="AI32" s="61">
        <f t="shared" si="8"/>
        <v>185.45530318816418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6545429</v>
      </c>
      <c r="AQ32" s="166">
        <f t="shared" si="1"/>
        <v>0</v>
      </c>
      <c r="AR32" s="72">
        <v>1.01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18</v>
      </c>
      <c r="E33" s="46">
        <f t="shared" si="2"/>
        <v>12.67605633802817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117</v>
      </c>
      <c r="P33" s="52">
        <v>99</v>
      </c>
      <c r="Q33" s="52">
        <v>1787609</v>
      </c>
      <c r="R33" s="53">
        <f t="shared" si="0"/>
        <v>4348</v>
      </c>
      <c r="S33" s="54">
        <f t="shared" si="5"/>
        <v>104.352</v>
      </c>
      <c r="T33" s="54">
        <f t="shared" si="6"/>
        <v>4.3479999999999999</v>
      </c>
      <c r="U33" s="55">
        <v>5.3</v>
      </c>
      <c r="V33" s="55">
        <f t="shared" si="9"/>
        <v>5.3</v>
      </c>
      <c r="W33" s="174" t="s">
        <v>136</v>
      </c>
      <c r="X33" s="166">
        <v>0</v>
      </c>
      <c r="Y33" s="166">
        <v>0</v>
      </c>
      <c r="Z33" s="166">
        <v>1021</v>
      </c>
      <c r="AA33" s="166">
        <v>0</v>
      </c>
      <c r="AB33" s="166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29868746</v>
      </c>
      <c r="AH33" s="60">
        <f t="shared" si="7"/>
        <v>686</v>
      </c>
      <c r="AI33" s="61">
        <f t="shared" si="8"/>
        <v>157.7736890524379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6546117</v>
      </c>
      <c r="AQ33" s="166">
        <f t="shared" si="1"/>
        <v>688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11</v>
      </c>
      <c r="E34" s="46">
        <f t="shared" si="2"/>
        <v>7.746478873239437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104</v>
      </c>
      <c r="P34" s="52">
        <v>93</v>
      </c>
      <c r="Q34" s="52">
        <v>1792386</v>
      </c>
      <c r="R34" s="53">
        <f t="shared" si="0"/>
        <v>4777</v>
      </c>
      <c r="S34" s="54">
        <f t="shared" si="5"/>
        <v>114.648</v>
      </c>
      <c r="T34" s="54">
        <f t="shared" si="6"/>
        <v>4.7770000000000001</v>
      </c>
      <c r="U34" s="55">
        <v>6.2</v>
      </c>
      <c r="V34" s="55">
        <f t="shared" si="9"/>
        <v>6.2</v>
      </c>
      <c r="W34" s="174" t="s">
        <v>136</v>
      </c>
      <c r="X34" s="166">
        <v>0</v>
      </c>
      <c r="Y34" s="166">
        <v>0</v>
      </c>
      <c r="Z34" s="166">
        <v>1023</v>
      </c>
      <c r="AA34" s="166">
        <v>0</v>
      </c>
      <c r="AB34" s="166">
        <v>1100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29869362</v>
      </c>
      <c r="AH34" s="60">
        <f t="shared" si="7"/>
        <v>616</v>
      </c>
      <c r="AI34" s="61">
        <f t="shared" si="8"/>
        <v>128.95122461796106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6547008</v>
      </c>
      <c r="AQ34" s="166">
        <f t="shared" si="1"/>
        <v>891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121.45833333333333</v>
      </c>
      <c r="Q35" s="84">
        <f>Q34-Q10</f>
        <v>121841</v>
      </c>
      <c r="R35" s="85">
        <f>SUM(R11:R34)</f>
        <v>121841</v>
      </c>
      <c r="S35" s="86">
        <f>AVERAGE(S11:S34)</f>
        <v>121.84100000000001</v>
      </c>
      <c r="T35" s="86">
        <f>SUM(T11:T34)</f>
        <v>121.84099999999999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23472</v>
      </c>
      <c r="AH35" s="92">
        <f>SUM(AH11:AH34)</f>
        <v>23472</v>
      </c>
      <c r="AI35" s="93">
        <f>$AH$35/$T35</f>
        <v>192.64451211004507</v>
      </c>
      <c r="AJ35" s="90"/>
      <c r="AK35" s="94"/>
      <c r="AL35" s="94"/>
      <c r="AM35" s="94"/>
      <c r="AN35" s="95"/>
      <c r="AO35" s="96"/>
      <c r="AP35" s="97">
        <f>AP34-AP10</f>
        <v>4540</v>
      </c>
      <c r="AQ35" s="98">
        <f>SUM(AQ11:AQ34)</f>
        <v>4540</v>
      </c>
      <c r="AR35" s="99">
        <f>AVERAGE(AR11:AR34)</f>
        <v>0.94166666666666654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2:51" x14ac:dyDescent="0.35">
      <c r="B41" s="181" t="s">
        <v>178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192"/>
      <c r="AW41" s="192"/>
      <c r="AY41" s="167"/>
    </row>
    <row r="42" spans="2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192"/>
      <c r="AW42" s="192"/>
      <c r="AY42" s="167"/>
    </row>
    <row r="43" spans="2:51" x14ac:dyDescent="0.35">
      <c r="B43" s="183" t="s">
        <v>179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84"/>
      <c r="U43" s="184"/>
      <c r="V43" s="184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1"/>
      <c r="AW43" s="161"/>
      <c r="AY43" s="167"/>
    </row>
    <row r="44" spans="2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4"/>
      <c r="T44" s="184"/>
      <c r="U44" s="184"/>
      <c r="V44" s="184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1"/>
      <c r="AW44" s="161"/>
      <c r="AY44" s="167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4"/>
      <c r="T45" s="184"/>
      <c r="U45" s="184"/>
      <c r="V45" s="184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1"/>
      <c r="AW45" s="161"/>
      <c r="AY45" s="167"/>
    </row>
    <row r="46" spans="2:51" x14ac:dyDescent="0.35">
      <c r="B46" s="180" t="s">
        <v>180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4"/>
      <c r="T46" s="184"/>
      <c r="U46" s="184"/>
      <c r="V46" s="184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1"/>
      <c r="AW46" s="161"/>
      <c r="AY46" s="167"/>
    </row>
    <row r="47" spans="2:51" x14ac:dyDescent="0.35">
      <c r="B47" s="176" t="s">
        <v>176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4"/>
      <c r="T47" s="184"/>
      <c r="U47" s="184"/>
      <c r="V47" s="184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161"/>
      <c r="AW47" s="161"/>
      <c r="AY47" s="167"/>
    </row>
    <row r="48" spans="2:51" x14ac:dyDescent="0.35">
      <c r="B48" s="176" t="s">
        <v>177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192"/>
      <c r="AW48" s="192"/>
      <c r="AY48" s="167"/>
    </row>
    <row r="49" spans="2:51" x14ac:dyDescent="0.35">
      <c r="B49" s="176" t="s">
        <v>150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192"/>
      <c r="AW49" s="192"/>
      <c r="AY49" s="167"/>
    </row>
    <row r="50" spans="2:51" x14ac:dyDescent="0.35">
      <c r="B50" s="183" t="s">
        <v>151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192"/>
      <c r="AW50" s="192"/>
      <c r="AY50" s="167"/>
    </row>
    <row r="51" spans="2:51" x14ac:dyDescent="0.35">
      <c r="B51" s="185" t="s">
        <v>152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192"/>
      <c r="AW51" s="192"/>
      <c r="AY51" s="167"/>
    </row>
    <row r="52" spans="2:51" x14ac:dyDescent="0.35">
      <c r="B52" s="183" t="s">
        <v>181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2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192"/>
      <c r="AW52" s="192"/>
      <c r="AY52" s="167"/>
    </row>
    <row r="53" spans="2:51" x14ac:dyDescent="0.35">
      <c r="B53" s="183" t="s">
        <v>169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2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192"/>
      <c r="AW53" s="192"/>
      <c r="AY53" s="167"/>
    </row>
    <row r="54" spans="2:51" x14ac:dyDescent="0.35">
      <c r="B54" s="176" t="s">
        <v>184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2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192"/>
      <c r="AW54" s="192"/>
      <c r="AY54" s="167"/>
    </row>
    <row r="55" spans="2:51" x14ac:dyDescent="0.35">
      <c r="B55" s="176" t="s">
        <v>153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2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192"/>
      <c r="AW55" s="192"/>
      <c r="AY55" s="167"/>
    </row>
    <row r="56" spans="2:51" x14ac:dyDescent="0.35">
      <c r="B56" s="180" t="s">
        <v>132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82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192"/>
      <c r="AW56" s="192"/>
      <c r="AY56" s="167"/>
    </row>
    <row r="57" spans="2:51" x14ac:dyDescent="0.35">
      <c r="B57" s="180" t="s">
        <v>133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82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192"/>
      <c r="AW57" s="192"/>
      <c r="AY57" s="167"/>
    </row>
    <row r="58" spans="2:51" x14ac:dyDescent="0.35">
      <c r="B58" s="180" t="s">
        <v>134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82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192"/>
      <c r="AW58" s="192"/>
      <c r="AY58" s="167"/>
    </row>
    <row r="59" spans="2:51" x14ac:dyDescent="0.35">
      <c r="B59" s="176"/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192"/>
      <c r="AW59" s="192"/>
      <c r="AY59" s="167"/>
    </row>
    <row r="60" spans="2:51" x14ac:dyDescent="0.35">
      <c r="B60" s="176"/>
      <c r="C60" s="177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192"/>
      <c r="AW60" s="192"/>
      <c r="AY60" s="167"/>
    </row>
    <row r="61" spans="2:51" x14ac:dyDescent="0.35">
      <c r="B61" s="180"/>
      <c r="C61" s="177"/>
      <c r="D61" s="177"/>
      <c r="E61" s="177"/>
      <c r="F61" s="177"/>
      <c r="G61" s="177"/>
      <c r="H61" s="177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192"/>
      <c r="AW61" s="192"/>
      <c r="AY61" s="167"/>
    </row>
    <row r="62" spans="2:51" x14ac:dyDescent="0.35">
      <c r="B62" s="180"/>
      <c r="C62" s="177"/>
      <c r="D62" s="177"/>
      <c r="E62" s="177"/>
      <c r="F62" s="177"/>
      <c r="G62" s="177"/>
      <c r="H62" s="177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192"/>
      <c r="AW62" s="192"/>
      <c r="AY62" s="167"/>
    </row>
    <row r="63" spans="2:51" x14ac:dyDescent="0.35">
      <c r="B63" s="180"/>
      <c r="C63" s="177"/>
      <c r="D63" s="177"/>
      <c r="E63" s="177"/>
      <c r="F63" s="177"/>
      <c r="G63" s="177"/>
      <c r="H63" s="177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192"/>
      <c r="AW63" s="192"/>
      <c r="AY63" s="167"/>
    </row>
    <row r="64" spans="2:51" x14ac:dyDescent="0.35">
      <c r="B64" s="180"/>
      <c r="C64" s="177"/>
      <c r="D64" s="177"/>
      <c r="E64" s="177"/>
      <c r="F64" s="177"/>
      <c r="G64" s="177"/>
      <c r="H64" s="177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192"/>
      <c r="AW64" s="192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192"/>
      <c r="AW65" s="192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192"/>
      <c r="AW66" s="192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2"/>
      <c r="U67" s="182"/>
      <c r="V67" s="182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192"/>
      <c r="AW67" s="192"/>
      <c r="AY67" s="167"/>
    </row>
    <row r="68" spans="2:51" x14ac:dyDescent="0.35">
      <c r="B68" s="160"/>
      <c r="C68" s="176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2"/>
      <c r="U68" s="182"/>
      <c r="V68" s="182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92"/>
      <c r="AW68" s="192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2"/>
      <c r="U69" s="182"/>
      <c r="V69" s="182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192"/>
      <c r="AW69" s="192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2"/>
      <c r="U70" s="182"/>
      <c r="V70" s="182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192"/>
      <c r="AW70" s="192"/>
      <c r="AY70" s="167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2"/>
      <c r="U71" s="182"/>
      <c r="V71" s="182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92"/>
      <c r="AW71" s="192"/>
      <c r="AY71" s="167"/>
    </row>
    <row r="72" spans="2:51" x14ac:dyDescent="0.35">
      <c r="B72" s="160"/>
      <c r="C72" s="180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2"/>
      <c r="U72" s="182"/>
      <c r="V72" s="182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92"/>
      <c r="AW72" s="192"/>
      <c r="AY72" s="167"/>
    </row>
    <row r="73" spans="2:51" x14ac:dyDescent="0.35">
      <c r="B73" s="160"/>
      <c r="C73" s="180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84"/>
      <c r="V73" s="184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1"/>
      <c r="AW73" s="161"/>
      <c r="AY73" s="167"/>
    </row>
    <row r="74" spans="2:51" x14ac:dyDescent="0.35">
      <c r="B74" s="160"/>
      <c r="C74" s="180"/>
      <c r="D74" s="177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Y74" s="167"/>
    </row>
    <row r="75" spans="2:51" x14ac:dyDescent="0.35">
      <c r="B75" s="160"/>
      <c r="C75" s="180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Y75" s="167"/>
    </row>
    <row r="76" spans="2:51" x14ac:dyDescent="0.35">
      <c r="B76" s="160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60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60"/>
      <c r="C78" s="173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29"/>
      <c r="AW78" s="129"/>
      <c r="AY78" s="167"/>
    </row>
    <row r="79" spans="2:51" x14ac:dyDescent="0.35">
      <c r="B79" s="160"/>
      <c r="C79" s="173"/>
      <c r="D79" s="125"/>
      <c r="E79" s="125"/>
      <c r="F79" s="125"/>
      <c r="G79" s="125"/>
      <c r="H79" s="125"/>
      <c r="I79" s="125"/>
      <c r="J79" s="178"/>
      <c r="K79" s="178"/>
      <c r="L79" s="178"/>
      <c r="M79" s="178"/>
      <c r="N79" s="178"/>
      <c r="O79" s="178"/>
      <c r="P79" s="178"/>
      <c r="Q79" s="178"/>
      <c r="R79" s="178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67"/>
    </row>
    <row r="80" spans="2:51" x14ac:dyDescent="0.35">
      <c r="B80" s="127"/>
      <c r="C80" s="176"/>
      <c r="D80" s="125"/>
      <c r="E80" s="125"/>
      <c r="F80" s="125"/>
      <c r="G80" s="125"/>
      <c r="H80" s="125"/>
      <c r="I80" s="125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130"/>
      <c r="AY80" s="167"/>
    </row>
    <row r="81" spans="2:51" x14ac:dyDescent="0.35">
      <c r="B81" s="127"/>
      <c r="C81" s="176"/>
      <c r="D81" s="177"/>
      <c r="E81" s="177"/>
      <c r="F81" s="177"/>
      <c r="G81" s="177"/>
      <c r="H81" s="177"/>
      <c r="I81" s="177"/>
      <c r="J81" s="131"/>
      <c r="K81" s="131"/>
      <c r="L81" s="131"/>
      <c r="M81" s="131"/>
      <c r="N81" s="131"/>
      <c r="O81" s="131"/>
      <c r="P81" s="131"/>
      <c r="Q81" s="131"/>
      <c r="R81" s="131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Y81" s="167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Y82" s="167"/>
    </row>
    <row r="83" spans="2:51" x14ac:dyDescent="0.35">
      <c r="B83" s="127"/>
      <c r="C83" s="180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Y83" s="167"/>
    </row>
    <row r="84" spans="2:51" x14ac:dyDescent="0.35">
      <c r="B84" s="127"/>
      <c r="C84" s="131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Y84" s="167"/>
    </row>
    <row r="85" spans="2:51" x14ac:dyDescent="0.35">
      <c r="B85" s="131"/>
      <c r="C85" s="176"/>
      <c r="D85" s="131"/>
      <c r="E85" s="131"/>
      <c r="F85" s="131"/>
      <c r="G85" s="131"/>
      <c r="H85" s="131"/>
      <c r="I85" s="131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29"/>
      <c r="AW85" s="129"/>
      <c r="AY85" s="167"/>
    </row>
    <row r="86" spans="2:51" x14ac:dyDescent="0.35">
      <c r="B86" s="131"/>
      <c r="C86" s="180"/>
      <c r="D86" s="131"/>
      <c r="E86" s="131"/>
      <c r="F86" s="131"/>
      <c r="G86" s="131"/>
      <c r="H86" s="131"/>
      <c r="I86" s="131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V86" s="129"/>
      <c r="AW86" s="129"/>
      <c r="AX86" s="162"/>
      <c r="AY86" s="167"/>
    </row>
    <row r="87" spans="2:51" x14ac:dyDescent="0.35">
      <c r="B87" s="127"/>
      <c r="C87" s="176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V87" s="129"/>
      <c r="AW87" s="129"/>
      <c r="AX87" s="162"/>
      <c r="AY87" s="167"/>
    </row>
    <row r="88" spans="2:51" x14ac:dyDescent="0.35">
      <c r="B88" s="127"/>
      <c r="C88" s="183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84"/>
      <c r="U88" s="128"/>
      <c r="V88" s="128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V88" s="129"/>
      <c r="AW88" s="129"/>
      <c r="AX88" s="162"/>
      <c r="AY88" s="167"/>
    </row>
    <row r="89" spans="2:51" x14ac:dyDescent="0.35">
      <c r="B89" s="127"/>
      <c r="C89" s="183"/>
      <c r="D89" s="177"/>
      <c r="E89" s="177"/>
      <c r="F89" s="177"/>
      <c r="G89" s="177"/>
      <c r="H89" s="177"/>
      <c r="I89" s="177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84"/>
      <c r="U89" s="128"/>
      <c r="V89" s="128"/>
      <c r="W89" s="168"/>
      <c r="X89" s="168"/>
      <c r="Y89" s="168"/>
      <c r="Z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V89" s="129"/>
      <c r="AW89" s="129"/>
      <c r="AX89" s="162"/>
    </row>
    <row r="90" spans="2:51" x14ac:dyDescent="0.35">
      <c r="B90" s="127"/>
      <c r="C90" s="180"/>
      <c r="D90" s="177"/>
      <c r="E90" s="177"/>
      <c r="F90" s="177"/>
      <c r="G90" s="177"/>
      <c r="H90" s="177"/>
      <c r="I90" s="177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84"/>
      <c r="U90" s="128"/>
      <c r="V90" s="128"/>
      <c r="W90" s="168"/>
      <c r="X90" s="168"/>
      <c r="Y90" s="168"/>
      <c r="Z90" s="168"/>
      <c r="AA90" s="168"/>
      <c r="AB90" s="168"/>
      <c r="AC90" s="168"/>
      <c r="AD90" s="168"/>
      <c r="AE90" s="168"/>
      <c r="AM90" s="170"/>
      <c r="AN90" s="170"/>
      <c r="AO90" s="170"/>
      <c r="AP90" s="170"/>
      <c r="AQ90" s="170"/>
      <c r="AR90" s="170"/>
      <c r="AS90" s="171"/>
      <c r="AV90" s="129"/>
      <c r="AW90" s="129"/>
      <c r="AX90" s="162"/>
    </row>
    <row r="91" spans="2:51" x14ac:dyDescent="0.35">
      <c r="B91" s="127"/>
      <c r="C91" s="180"/>
      <c r="D91" s="177"/>
      <c r="E91" s="177"/>
      <c r="F91" s="177"/>
      <c r="G91" s="177"/>
      <c r="H91" s="177"/>
      <c r="I91" s="177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84"/>
      <c r="U91" s="128"/>
      <c r="V91" s="128"/>
      <c r="W91" s="168"/>
      <c r="X91" s="168"/>
      <c r="Y91" s="168"/>
      <c r="Z91" s="168"/>
      <c r="AA91" s="168"/>
      <c r="AB91" s="168"/>
      <c r="AC91" s="168"/>
      <c r="AD91" s="168"/>
      <c r="AE91" s="168"/>
      <c r="AM91" s="170"/>
      <c r="AN91" s="170"/>
      <c r="AO91" s="170"/>
      <c r="AP91" s="170"/>
      <c r="AQ91" s="170"/>
      <c r="AR91" s="170"/>
      <c r="AS91" s="171"/>
      <c r="AV91" s="129"/>
      <c r="AW91" s="129"/>
      <c r="AX91" s="162"/>
    </row>
    <row r="92" spans="2:51" x14ac:dyDescent="0.35">
      <c r="B92" s="127"/>
      <c r="C92" s="180"/>
      <c r="D92" s="177"/>
      <c r="E92" s="177"/>
      <c r="F92" s="177"/>
      <c r="G92" s="177"/>
      <c r="H92" s="177"/>
      <c r="I92" s="177"/>
      <c r="J92" s="181"/>
      <c r="K92" s="178"/>
      <c r="L92" s="178"/>
      <c r="M92" s="178"/>
      <c r="N92" s="178"/>
      <c r="O92" s="178"/>
      <c r="P92" s="178"/>
      <c r="Q92" s="178"/>
      <c r="R92" s="178"/>
      <c r="S92" s="178"/>
      <c r="T92" s="184"/>
      <c r="U92" s="128"/>
      <c r="V92" s="128"/>
      <c r="W92" s="168"/>
      <c r="X92" s="168"/>
      <c r="Y92" s="168"/>
      <c r="Z92" s="168"/>
      <c r="AA92" s="168"/>
      <c r="AB92" s="168"/>
      <c r="AC92" s="168"/>
      <c r="AD92" s="168"/>
      <c r="AE92" s="168"/>
      <c r="AM92" s="170"/>
      <c r="AN92" s="170"/>
      <c r="AO92" s="170"/>
      <c r="AP92" s="170"/>
      <c r="AQ92" s="170"/>
      <c r="AR92" s="170"/>
      <c r="AS92" s="171"/>
      <c r="AV92" s="129"/>
      <c r="AW92" s="129"/>
      <c r="AX92" s="162"/>
    </row>
    <row r="93" spans="2:51" x14ac:dyDescent="0.35">
      <c r="B93" s="127"/>
      <c r="C93" s="180"/>
      <c r="D93" s="177"/>
      <c r="E93" s="177"/>
      <c r="F93" s="177"/>
      <c r="G93" s="177"/>
      <c r="H93" s="177"/>
      <c r="I93" s="177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84"/>
      <c r="U93" s="128"/>
      <c r="V93" s="128"/>
      <c r="W93" s="168"/>
      <c r="X93" s="168"/>
      <c r="Y93" s="168"/>
      <c r="Z93" s="168"/>
      <c r="AA93" s="168"/>
      <c r="AB93" s="168"/>
      <c r="AC93" s="168"/>
      <c r="AD93" s="168"/>
      <c r="AE93" s="168"/>
      <c r="AM93" s="170"/>
      <c r="AN93" s="170"/>
      <c r="AO93" s="170"/>
      <c r="AP93" s="170"/>
      <c r="AQ93" s="170"/>
      <c r="AR93" s="170"/>
      <c r="AS93" s="171"/>
      <c r="AV93" s="132"/>
      <c r="AW93" s="129"/>
      <c r="AX93" s="162"/>
    </row>
    <row r="94" spans="2:51" x14ac:dyDescent="0.35">
      <c r="B94" s="127"/>
      <c r="C94" s="131"/>
      <c r="D94" s="177"/>
      <c r="E94" s="177"/>
      <c r="F94" s="177"/>
      <c r="G94" s="177"/>
      <c r="H94" s="177"/>
      <c r="I94" s="177"/>
      <c r="J94" s="178"/>
      <c r="K94" s="178"/>
      <c r="L94" s="178"/>
      <c r="M94" s="178"/>
      <c r="N94" s="178"/>
      <c r="O94" s="178"/>
      <c r="P94" s="178"/>
      <c r="Q94" s="178"/>
      <c r="R94" s="178"/>
      <c r="S94" s="182"/>
      <c r="T94" s="133"/>
      <c r="U94" s="133"/>
      <c r="V94" s="134"/>
      <c r="W94" s="168"/>
      <c r="X94" s="168"/>
      <c r="Y94" s="168"/>
      <c r="Z94" s="168"/>
      <c r="AA94" s="168"/>
      <c r="AB94" s="168"/>
      <c r="AC94" s="168"/>
      <c r="AD94" s="168"/>
      <c r="AE94" s="168"/>
      <c r="AM94" s="170"/>
      <c r="AN94" s="170"/>
      <c r="AO94" s="170"/>
      <c r="AP94" s="170"/>
      <c r="AQ94" s="170"/>
      <c r="AR94" s="170"/>
      <c r="AS94" s="171"/>
      <c r="AX94" s="162"/>
      <c r="AY94" s="131"/>
    </row>
    <row r="95" spans="2:51" x14ac:dyDescent="0.35">
      <c r="B95" s="127"/>
      <c r="C95" s="180"/>
      <c r="D95" s="177"/>
      <c r="E95" s="177"/>
      <c r="F95" s="177"/>
      <c r="G95" s="177"/>
      <c r="H95" s="177"/>
      <c r="I95" s="177"/>
      <c r="J95" s="181"/>
      <c r="K95" s="181"/>
      <c r="L95" s="178"/>
      <c r="M95" s="178"/>
      <c r="N95" s="178"/>
      <c r="O95" s="178"/>
      <c r="P95" s="178"/>
      <c r="Q95" s="178"/>
      <c r="R95" s="181"/>
      <c r="S95" s="182"/>
      <c r="T95" s="133"/>
      <c r="U95" s="133"/>
      <c r="V95" s="134"/>
      <c r="W95" s="168"/>
      <c r="X95" s="168"/>
      <c r="Y95" s="168"/>
      <c r="Z95" s="168"/>
      <c r="AA95" s="168"/>
      <c r="AB95" s="168"/>
      <c r="AC95" s="168"/>
      <c r="AD95" s="168"/>
      <c r="AE95" s="168"/>
      <c r="AM95" s="170"/>
      <c r="AN95" s="170"/>
      <c r="AO95" s="170"/>
      <c r="AP95" s="170"/>
      <c r="AQ95" s="170"/>
      <c r="AR95" s="170"/>
      <c r="AS95" s="171"/>
      <c r="AT95" s="162"/>
      <c r="AU95" s="162"/>
      <c r="AV95" s="162"/>
      <c r="AW95" s="162"/>
      <c r="AX95" s="162"/>
      <c r="AY95" s="130"/>
    </row>
    <row r="96" spans="2:51" x14ac:dyDescent="0.35">
      <c r="B96" s="127"/>
      <c r="C96" s="180"/>
      <c r="D96" s="177"/>
      <c r="E96" s="177"/>
      <c r="F96" s="177"/>
      <c r="G96" s="177"/>
      <c r="H96" s="177"/>
      <c r="I96" s="177"/>
      <c r="J96" s="181"/>
      <c r="K96" s="181"/>
      <c r="L96" s="178"/>
      <c r="M96" s="178"/>
      <c r="N96" s="178"/>
      <c r="O96" s="178"/>
      <c r="P96" s="178"/>
      <c r="Q96" s="178"/>
      <c r="R96" s="181"/>
      <c r="AS96" s="171"/>
      <c r="AT96" s="162"/>
      <c r="AU96" s="162"/>
      <c r="AV96" s="162"/>
      <c r="AW96" s="162"/>
      <c r="AX96" s="162"/>
    </row>
    <row r="97" spans="2:51" x14ac:dyDescent="0.35">
      <c r="B97" s="127"/>
      <c r="C97" s="173"/>
      <c r="D97" s="180"/>
      <c r="E97" s="180"/>
      <c r="F97" s="180"/>
      <c r="G97" s="180"/>
      <c r="H97" s="180"/>
      <c r="I97" s="180"/>
      <c r="AS97" s="171"/>
      <c r="AT97" s="162"/>
      <c r="AU97" s="162"/>
      <c r="AV97" s="162"/>
      <c r="AW97" s="162"/>
      <c r="AX97" s="162"/>
    </row>
    <row r="98" spans="2:51" x14ac:dyDescent="0.35">
      <c r="B98" s="127"/>
      <c r="C98" s="173"/>
      <c r="D98" s="177"/>
      <c r="E98" s="177"/>
      <c r="F98" s="177"/>
      <c r="G98" s="177"/>
      <c r="H98" s="177"/>
      <c r="I98" s="177"/>
      <c r="AS98" s="171"/>
      <c r="AT98" s="162"/>
      <c r="AU98" s="162"/>
      <c r="AV98" s="162"/>
      <c r="AW98" s="162"/>
      <c r="AX98" s="162"/>
    </row>
    <row r="99" spans="2:51" x14ac:dyDescent="0.35">
      <c r="B99" s="127"/>
      <c r="C99" s="173"/>
      <c r="D99" s="177"/>
      <c r="E99" s="177"/>
      <c r="F99" s="177"/>
      <c r="G99" s="177"/>
      <c r="H99" s="177"/>
      <c r="I99" s="177"/>
      <c r="AS99" s="171"/>
      <c r="AT99" s="162"/>
      <c r="AU99" s="162"/>
      <c r="AV99" s="162"/>
      <c r="AW99" s="162"/>
      <c r="AX99" s="162"/>
    </row>
    <row r="100" spans="2:51" x14ac:dyDescent="0.35">
      <c r="B100" s="127"/>
      <c r="C100" s="173"/>
      <c r="D100" s="180"/>
      <c r="E100" s="180"/>
      <c r="F100" s="180"/>
      <c r="G100" s="180"/>
      <c r="H100" s="180"/>
      <c r="I100" s="180"/>
      <c r="AS100" s="171"/>
      <c r="AT100" s="162"/>
      <c r="AU100" s="162"/>
      <c r="AV100" s="162"/>
      <c r="AW100" s="162"/>
      <c r="AX100" s="162"/>
    </row>
    <row r="101" spans="2:51" x14ac:dyDescent="0.35">
      <c r="B101" s="127"/>
      <c r="D101" s="180"/>
      <c r="E101" s="180"/>
      <c r="F101" s="180"/>
      <c r="G101" s="180"/>
      <c r="H101" s="180"/>
      <c r="I101" s="180"/>
      <c r="AS101" s="171"/>
      <c r="AT101" s="162"/>
      <c r="AU101" s="162"/>
      <c r="AV101" s="162"/>
      <c r="AW101" s="162"/>
      <c r="AX101" s="162"/>
      <c r="AY101" s="162"/>
    </row>
    <row r="102" spans="2:51" x14ac:dyDescent="0.35">
      <c r="AS102" s="171"/>
      <c r="AT102" s="162"/>
      <c r="AU102" s="162"/>
      <c r="AV102" s="162"/>
      <c r="AW102" s="162"/>
      <c r="AX102" s="162"/>
      <c r="AY102" s="162"/>
    </row>
    <row r="103" spans="2:51" x14ac:dyDescent="0.35">
      <c r="AS103" s="171"/>
      <c r="AT103" s="162"/>
      <c r="AU103" s="162"/>
      <c r="AV103" s="162"/>
      <c r="AW103" s="162"/>
      <c r="AX103" s="162"/>
      <c r="AY103" s="162"/>
    </row>
    <row r="104" spans="2:51" x14ac:dyDescent="0.35">
      <c r="AS104" s="171"/>
      <c r="AT104" s="162"/>
      <c r="AU104" s="162"/>
      <c r="AV104" s="162"/>
      <c r="AW104" s="162"/>
      <c r="AX104" s="162"/>
      <c r="AY104" s="162"/>
    </row>
    <row r="105" spans="2:51" x14ac:dyDescent="0.35">
      <c r="AS105" s="171"/>
      <c r="AT105" s="162"/>
      <c r="AU105" s="162"/>
      <c r="AV105" s="162"/>
      <c r="AW105" s="162"/>
      <c r="AX105" s="162"/>
      <c r="AY105" s="162"/>
    </row>
    <row r="106" spans="2:51" x14ac:dyDescent="0.35">
      <c r="AS106" s="171"/>
      <c r="AT106" s="162"/>
      <c r="AU106" s="162"/>
      <c r="AV106" s="162"/>
      <c r="AW106" s="162"/>
      <c r="AX106" s="162"/>
      <c r="AY106" s="162"/>
    </row>
    <row r="107" spans="2:51" x14ac:dyDescent="0.35">
      <c r="AY107" s="162"/>
    </row>
    <row r="108" spans="2:51" x14ac:dyDescent="0.35">
      <c r="AY108" s="162"/>
    </row>
    <row r="109" spans="2:51" x14ac:dyDescent="0.35">
      <c r="AY109" s="162"/>
    </row>
    <row r="110" spans="2:51" x14ac:dyDescent="0.35">
      <c r="AY110" s="162"/>
    </row>
    <row r="111" spans="2:51" x14ac:dyDescent="0.35">
      <c r="AY111" s="162"/>
    </row>
    <row r="112" spans="2:51" x14ac:dyDescent="0.35">
      <c r="AY112" s="162"/>
    </row>
    <row r="113" spans="45:51" x14ac:dyDescent="0.35">
      <c r="AY113" s="162"/>
    </row>
    <row r="114" spans="45:51" x14ac:dyDescent="0.35">
      <c r="AY114" s="162"/>
    </row>
    <row r="115" spans="45:51" x14ac:dyDescent="0.35">
      <c r="AY115" s="162"/>
    </row>
    <row r="116" spans="45:51" x14ac:dyDescent="0.35">
      <c r="AY116" s="162"/>
    </row>
    <row r="117" spans="45:51" x14ac:dyDescent="0.35">
      <c r="AY117" s="162"/>
    </row>
    <row r="118" spans="45:51" x14ac:dyDescent="0.35">
      <c r="AY118" s="162"/>
    </row>
    <row r="119" spans="45:51" x14ac:dyDescent="0.35">
      <c r="AY119" s="162"/>
    </row>
    <row r="120" spans="45:51" x14ac:dyDescent="0.35">
      <c r="AS120" s="163"/>
      <c r="AT120" s="162"/>
      <c r="AU120" s="162"/>
      <c r="AV120" s="162"/>
      <c r="AW120" s="162"/>
      <c r="AX120" s="162"/>
      <c r="AY120" s="162"/>
    </row>
    <row r="121" spans="45:51" x14ac:dyDescent="0.35">
      <c r="AY121" s="162"/>
    </row>
    <row r="135" spans="45:51" x14ac:dyDescent="0.35">
      <c r="AS135" s="162"/>
      <c r="AT135" s="162"/>
      <c r="AU135" s="162"/>
      <c r="AV135" s="162"/>
      <c r="AW135" s="162"/>
      <c r="AX135" s="162"/>
      <c r="AY135" s="162"/>
    </row>
  </sheetData>
  <protectedRanges>
    <protectedRange sqref="B97:B101 N92:R94 C97:C100 D100:I101 D97:I98 J92:J93 J95:R96 S94:S95 S91:T93" name="Range2_6_1_1"/>
    <protectedRange sqref="K92:M93 E99:I99 J94:M94" name="Range2_2_2_1_1"/>
    <protectedRange sqref="D99" name="Range2_1_1_1_1_2_1_1"/>
    <protectedRange sqref="N79:R79 N82:R91 B87:B96 T64:T68 S60:T63 B51 T52:T57 B64:B84 S40:T51 B40:B42 S81:T90 S69:T78" name="Range2_12_5_1_1"/>
    <protectedRange sqref="N10 L10 L6 D6 D8 AD8 AF8 O8:U8 AJ8:AR8 AF10 AR11:AR34 N20:Q23 N11:O15 P11:P14 L24:N31 E23:E34 G23:G34 P15:Q15 P24:Q31 N16:N19 Q16:Q19 Q14 N32:V32 R16:V31 R11:AG15 E11:G22 W16:W27 X16:AG32 N33:AG34" name="Range1_16_3_1_1"/>
    <protectedRange sqref="I84 I87:I96 E92:H96 J82:M91 J79:M79" name="Range2_2_12_2_1_1"/>
    <protectedRange sqref="C94" name="Range2_2_1_10_3_1_1"/>
    <protectedRange sqref="L16:M23" name="Range1_1_1_1_10_1_1_1"/>
    <protectedRange sqref="L32:M34" name="Range1_1_10_1_1_1"/>
    <protectedRange sqref="D92:D96" name="Range2_1_1_1_1_11_2_1_1"/>
    <protectedRange sqref="K11:L15 K16:K34 I11:I15 I16:J24 I25:I34 J25" name="Range1_1_2_1_10_2_1_1"/>
    <protectedRange sqref="M11:M15" name="Range1_2_1_2_1_10_1_1_1"/>
    <protectedRange sqref="E87:H91 E84:H84" name="Range2_2_2_9_2_1_1"/>
    <protectedRange sqref="D84 D87:D91" name="Range2_1_1_1_1_1_9_2_1_1"/>
    <protectedRange sqref="Q10:Q13" name="Range1_17_1_1_1"/>
    <protectedRange sqref="AG10" name="Range1_18_1_1_1"/>
    <protectedRange sqref="C96 C87 C85" name="Range2_4_1_1_1"/>
    <protectedRange sqref="AS16:AS26" name="Range1_1_1_1"/>
    <protectedRange sqref="P3:U5" name="Range1_16_1_1_1_1"/>
    <protectedRange sqref="C95 C88:C93 C83 C86" name="Range2_1_3_1_1"/>
    <protectedRange sqref="H11:H34" name="Range1_1_1_1_1_1_1"/>
    <protectedRange sqref="B85:B86 D85:I86 J80:R81 S79:AX80" name="Range2_2_1_10_1_1_1_2"/>
    <protectedRange sqref="C84" name="Range2_2_1_10_2_1_1_1"/>
    <protectedRange sqref="N70:R78 N61:R64 N40:R49 D81:H81" name="Range2_12_1_6_1_1"/>
    <protectedRange sqref="I66:I69 E40:M42 K49:M49 I43:M48 C42 I75:I78 I81:I83 D75:H77 E82:H83 J70:M78 J61:M64" name="Range2_2_12_1_7_1_1"/>
    <protectedRange sqref="C40:D40 D41:D42" name="Range2_3_2_1_3_1_1_2_10_1_1_1_1"/>
    <protectedRange sqref="D82:D83 C41" name="Range2_1_1_1_1_11_1_2_1_1"/>
    <protectedRange sqref="E78:H78" name="Range2_2_2_9_1_1_1_1"/>
    <protectedRange sqref="D78" name="Range2_1_1_1_1_1_9_1_1_1_1"/>
    <protectedRange sqref="C82 C77 C74 C71" name="Range2_1_1_2_1_1"/>
    <protectedRange sqref="C75 C72" name="Range2_1_4_1_1_1"/>
    <protectedRange sqref="C81 C68" name="Range2_1_2_2_1_1"/>
    <protectedRange sqref="C80" name="Range2_3_2_1_1"/>
    <protectedRange sqref="S64:S68" name="Range2_12_2_1_1_1"/>
    <protectedRange sqref="N65:R69" name="Range2_12_1_1_1_1_1"/>
    <protectedRange sqref="D70:I74 J65:M69" name="Range2_2_12_1_1_1_1_1"/>
    <protectedRange sqref="C76 C73 C70 C64" name="Range2_1_4_2_1_1_1"/>
    <protectedRange sqref="D66:H69" name="Range2_2_12_1_2_2_1_1"/>
    <protectedRange sqref="C78:C79" name="Range2_5_1_1_1"/>
    <protectedRange sqref="E79:I80" name="Range2_2_1_1_1_1"/>
    <protectedRange sqref="D79:D80" name="Range2_1_1_1_1_1_1_1_1"/>
    <protectedRange sqref="C65:C67" name="Range2_1_1_1_2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S58:T59" name="Range2_12_4_1_1_1"/>
    <protectedRange sqref="N60:R60 Q59:R59" name="Range2_12_1_4_1_1_1"/>
    <protectedRange sqref="I64:I65 J60:M60" name="Range2_2_12_1_5_1_1_1"/>
    <protectedRange sqref="D65:H65" name="Range2_2_12_1_2_1_1_1_1"/>
    <protectedRange sqref="D64:H64" name="Range2_2_12_1_3_2_1_1_1"/>
    <protectedRange sqref="N59:P59" name="Range2_12_1_2_1_1_1_1"/>
    <protectedRange sqref="J59:M59" name="Range2_2_12_1_4_1_1_1_1"/>
    <protectedRange sqref="Q50:R51" name="Range2_12_1_5_1_1_1"/>
    <protectedRange sqref="N50:P51" name="Range2_12_1_2_2_1_1_1"/>
    <protectedRange sqref="K50:M51" name="Range2_2_12_1_4_2_1_1_1"/>
    <protectedRange sqref="O24:O31" name="Range1_16_2_1_1_1"/>
    <protectedRange sqref="O16:P19" name="Range1_16_4_1_1_1"/>
    <protectedRange sqref="AY94:AY95" name="Range2_2_1_10_1_1_1_1_1"/>
    <protectedRange sqref="W28:W32" name="Range1_16_3_1_1_1"/>
    <protectedRange sqref="C51" name="Range2_1_2_1_1_1_1_4"/>
    <protectedRange sqref="I51:J51" name="Range2_2_12_1_4_2_1_1_1_4"/>
    <protectedRange sqref="D51:F51 G50:H50" name="Range2_2_12_1_3_1_1_1_1_1_4"/>
    <protectedRange sqref="E43:H44 D45:H48 C43:C48" name="Range2_2_12_1_7_1_1_1"/>
    <protectedRange sqref="D43:D44" name="Range2_3_2_1_3_1_1_2_10_1_1_1_1_1"/>
    <protectedRange sqref="B52 I49:J49 C50:F50 G52:H52" name="Range2_2_12_1_7_1_1_3"/>
    <protectedRange sqref="B49" name="Range2_1_2_1_1_1_1_2"/>
    <protectedRange sqref="H49 I50:J50" name="Range2_2_12_1_4_2_1_1_1_2"/>
    <protectedRange sqref="C49:G49" name="Range2_2_12_1_3_1_1_1_1_1_1"/>
    <protectedRange sqref="S52:S57 B50 B59:B63" name="Range2_12_5_1_1_2"/>
    <protectedRange sqref="N52:R52 Q53:R53 Q55:R58" name="Range2_12_1_6_1_1_1"/>
    <protectedRange sqref="I63 K52:M52" name="Range2_2_12_1_7_1_1_5"/>
    <protectedRange sqref="D63:H63" name="Range2_2_12_1_3_3_1_1_1"/>
    <protectedRange sqref="N53:P53 N55:P58" name="Range2_12_1_2_3_1_1_1"/>
    <protectedRange sqref="I59:I62 J53:M53 J55:M58" name="Range2_2_12_1_4_3_1_1_1"/>
    <protectedRange sqref="D59:H62" name="Range2_2_12_1_3_1_2_1_1_1"/>
    <protectedRange sqref="I52:J52" name="Range2_2_12_1_4_2_1_1_1_4_1"/>
    <protectedRange sqref="D52:F52 G51:H51" name="Range2_2_12_1_3_1_1_1_1_1_4_1"/>
    <protectedRange sqref="B43:B45" name="Range2_12_5_1_1_1_2"/>
    <protectedRange sqref="B46" name="Range2_12_5_1_1_1_3"/>
    <protectedRange sqref="B53 B55:B58" name="Range2_12_5_1_1_2_2"/>
    <protectedRange sqref="I58" name="Range2_2_12_1_7_1_1_5_2"/>
    <protectedRange sqref="D58:H58" name="Range2_2_12_1_3_3_1_1_1_2"/>
    <protectedRange sqref="I55:I57" name="Range2_2_12_1_4_3_1_1_1_2"/>
    <protectedRange sqref="D55:H57" name="Range2_2_12_1_3_1_2_1_1_1_2"/>
    <protectedRange sqref="I53" name="Range2_2_12_1_4_2_1_1_1_4_1_2"/>
    <protectedRange sqref="D53:H53" name="Range2_2_12_1_3_1_1_1_1_1_4_1_2"/>
    <protectedRange sqref="B54" name="Range2_12_5_1_1_2_1"/>
    <protectedRange sqref="Q54:R54" name="Range2_12_1_6_1_1_1_1"/>
    <protectedRange sqref="N54:P54" name="Range2_12_1_2_3_1_1_1_1"/>
    <protectedRange sqref="I54:M54" name="Range2_2_12_1_4_3_1_1_1_1"/>
    <protectedRange sqref="D54:H54" name="Range2_2_12_1_3_1_2_1_1_1_1"/>
  </protectedRanges>
  <mergeCells count="42"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80" priority="5" operator="containsText" text="N/A">
      <formula>NOT(ISERROR(SEARCH("N/A",X11)))</formula>
    </cfRule>
    <cfRule type="cellIs" dxfId="679" priority="23" operator="equal">
      <formula>0</formula>
    </cfRule>
  </conditionalFormatting>
  <conditionalFormatting sqref="X11:AE34">
    <cfRule type="cellIs" dxfId="678" priority="22" operator="greaterThanOrEqual">
      <formula>1185</formula>
    </cfRule>
  </conditionalFormatting>
  <conditionalFormatting sqref="X11:AE34">
    <cfRule type="cellIs" dxfId="677" priority="21" operator="between">
      <formula>0.1</formula>
      <formula>1184</formula>
    </cfRule>
  </conditionalFormatting>
  <conditionalFormatting sqref="X8">
    <cfRule type="cellIs" dxfId="676" priority="20" operator="equal">
      <formula>0</formula>
    </cfRule>
  </conditionalFormatting>
  <conditionalFormatting sqref="X8">
    <cfRule type="cellIs" dxfId="675" priority="19" operator="greaterThan">
      <formula>1179</formula>
    </cfRule>
  </conditionalFormatting>
  <conditionalFormatting sqref="X8">
    <cfRule type="cellIs" dxfId="674" priority="18" operator="greaterThan">
      <formula>99</formula>
    </cfRule>
  </conditionalFormatting>
  <conditionalFormatting sqref="X8">
    <cfRule type="cellIs" dxfId="673" priority="17" operator="greaterThan">
      <formula>0.99</formula>
    </cfRule>
  </conditionalFormatting>
  <conditionalFormatting sqref="AB8">
    <cfRule type="cellIs" dxfId="672" priority="16" operator="equal">
      <formula>0</formula>
    </cfRule>
  </conditionalFormatting>
  <conditionalFormatting sqref="AB8">
    <cfRule type="cellIs" dxfId="671" priority="15" operator="greaterThan">
      <formula>1179</formula>
    </cfRule>
  </conditionalFormatting>
  <conditionalFormatting sqref="AB8">
    <cfRule type="cellIs" dxfId="670" priority="14" operator="greaterThan">
      <formula>99</formula>
    </cfRule>
  </conditionalFormatting>
  <conditionalFormatting sqref="AB8">
    <cfRule type="cellIs" dxfId="669" priority="13" operator="greaterThan">
      <formula>0.99</formula>
    </cfRule>
  </conditionalFormatting>
  <conditionalFormatting sqref="AJ11:AO11 AO12:AO32 AJ12:AN34 AO33:AP34 AQ11:AQ34">
    <cfRule type="cellIs" dxfId="668" priority="12" operator="equal">
      <formula>0</formula>
    </cfRule>
  </conditionalFormatting>
  <conditionalFormatting sqref="AJ11:AO11 AO12:AO32 AJ12:AN34 AO33:AP34 AQ11:AQ34">
    <cfRule type="cellIs" dxfId="667" priority="11" operator="greaterThan">
      <formula>1179</formula>
    </cfRule>
  </conditionalFormatting>
  <conditionalFormatting sqref="AJ11:AO11 AO12:AO32 AJ12:AN34 AO33:AP34 AQ11:AQ34">
    <cfRule type="cellIs" dxfId="666" priority="10" operator="greaterThan">
      <formula>99</formula>
    </cfRule>
  </conditionalFormatting>
  <conditionalFormatting sqref="AJ11:AO11 AO12:AO32 AJ12:AN34 AO33:AP34 AQ11:AQ34">
    <cfRule type="cellIs" dxfId="665" priority="9" operator="greaterThan">
      <formula>0.99</formula>
    </cfRule>
  </conditionalFormatting>
  <conditionalFormatting sqref="AI11:AI34">
    <cfRule type="cellIs" dxfId="664" priority="8" operator="greaterThan">
      <formula>$AI$8</formula>
    </cfRule>
  </conditionalFormatting>
  <conditionalFormatting sqref="AH11:AH34">
    <cfRule type="cellIs" dxfId="663" priority="6" operator="greaterThan">
      <formula>$AH$8</formula>
    </cfRule>
    <cfRule type="cellIs" dxfId="662" priority="7" operator="greaterThan">
      <formula>$AH$8</formula>
    </cfRule>
  </conditionalFormatting>
  <conditionalFormatting sqref="AP11:AP32">
    <cfRule type="cellIs" dxfId="661" priority="4" operator="equal">
      <formula>0</formula>
    </cfRule>
  </conditionalFormatting>
  <conditionalFormatting sqref="AP11:AP32">
    <cfRule type="cellIs" dxfId="660" priority="3" operator="greaterThan">
      <formula>1179</formula>
    </cfRule>
  </conditionalFormatting>
  <conditionalFormatting sqref="AP11:AP32">
    <cfRule type="cellIs" dxfId="659" priority="2" operator="greaterThan">
      <formula>99</formula>
    </cfRule>
  </conditionalFormatting>
  <conditionalFormatting sqref="AP11:AP32">
    <cfRule type="cellIs" dxfId="658" priority="1" operator="greaterThan">
      <formula>0.99</formula>
    </cfRule>
  </conditionalFormatting>
  <dataValidations count="4">
    <dataValidation type="list" allowBlank="1" showInputMessage="1" showErrorMessage="1" sqref="AP8:AQ8 N10 L10 D8 O8:T8" xr:uid="{00000000-0002-0000-0400-000000000000}">
      <formula1>#REF!</formula1>
    </dataValidation>
    <dataValidation type="list" allowBlank="1" showInputMessage="1" showErrorMessage="1" sqref="P3:P5" xr:uid="{00000000-0002-0000-0400-000001000000}">
      <formula1>$AY$10:$AY$40</formula1>
    </dataValidation>
    <dataValidation type="list" allowBlank="1" showInputMessage="1" showErrorMessage="1" sqref="H11:H34" xr:uid="{00000000-0002-0000-0400-000002000000}">
      <formula1>$AV$10:$AV$19</formula1>
    </dataValidation>
    <dataValidation type="list" allowBlank="1" showInputMessage="1" showErrorMessage="1" sqref="AV31:AW31" xr:uid="{00000000-0002-0000-0400-000003000000}">
      <formula1>$AV$24:$AV$28</formula1>
    </dataValidation>
  </dataValidations>
  <hyperlinks>
    <hyperlink ref="H9:H10" location="'1'!AH8" display="Plant Status" xr:uid="{00000000-0004-0000-04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2:AY134"/>
  <sheetViews>
    <sheetView showGridLines="0" topLeftCell="O13" zoomScaleNormal="100" workbookViewId="0">
      <selection activeCell="I57" sqref="B49:I57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140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05" t="s">
        <v>11</v>
      </c>
      <c r="I7" s="204" t="s">
        <v>12</v>
      </c>
      <c r="J7" s="204" t="s">
        <v>13</v>
      </c>
      <c r="K7" s="204" t="s">
        <v>14</v>
      </c>
      <c r="L7" s="15"/>
      <c r="M7" s="15"/>
      <c r="N7" s="15"/>
      <c r="O7" s="205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04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04" t="s">
        <v>23</v>
      </c>
      <c r="AG7" s="204" t="s">
        <v>24</v>
      </c>
      <c r="AH7" s="204" t="s">
        <v>25</v>
      </c>
      <c r="AI7" s="204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04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41857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24812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04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02" t="s">
        <v>52</v>
      </c>
      <c r="V9" s="202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00" t="s">
        <v>56</v>
      </c>
      <c r="AG9" s="200" t="s">
        <v>57</v>
      </c>
      <c r="AH9" s="341" t="s">
        <v>58</v>
      </c>
      <c r="AI9" s="357" t="s">
        <v>59</v>
      </c>
      <c r="AJ9" s="202" t="s">
        <v>60</v>
      </c>
      <c r="AK9" s="202" t="s">
        <v>61</v>
      </c>
      <c r="AL9" s="202" t="s">
        <v>62</v>
      </c>
      <c r="AM9" s="202" t="s">
        <v>63</v>
      </c>
      <c r="AN9" s="202" t="s">
        <v>64</v>
      </c>
      <c r="AO9" s="202" t="s">
        <v>65</v>
      </c>
      <c r="AP9" s="202" t="s">
        <v>66</v>
      </c>
      <c r="AQ9" s="359" t="s">
        <v>67</v>
      </c>
      <c r="AR9" s="202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02" t="s">
        <v>73</v>
      </c>
      <c r="C10" s="202" t="s">
        <v>74</v>
      </c>
      <c r="D10" s="202" t="s">
        <v>75</v>
      </c>
      <c r="E10" s="202" t="s">
        <v>76</v>
      </c>
      <c r="F10" s="202" t="s">
        <v>75</v>
      </c>
      <c r="G10" s="202" t="s">
        <v>76</v>
      </c>
      <c r="H10" s="368"/>
      <c r="I10" s="202" t="s">
        <v>76</v>
      </c>
      <c r="J10" s="202" t="s">
        <v>76</v>
      </c>
      <c r="K10" s="202" t="s">
        <v>76</v>
      </c>
      <c r="L10" s="31" t="s">
        <v>30</v>
      </c>
      <c r="M10" s="369"/>
      <c r="N10" s="31" t="s">
        <v>30</v>
      </c>
      <c r="O10" s="360"/>
      <c r="P10" s="360"/>
      <c r="Q10" s="3">
        <v>1792386</v>
      </c>
      <c r="R10" s="350"/>
      <c r="S10" s="351"/>
      <c r="T10" s="352"/>
      <c r="U10" s="202" t="s">
        <v>76</v>
      </c>
      <c r="V10" s="202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29869362</v>
      </c>
      <c r="AH10" s="341"/>
      <c r="AI10" s="358"/>
      <c r="AJ10" s="202" t="s">
        <v>85</v>
      </c>
      <c r="AK10" s="202" t="s">
        <v>85</v>
      </c>
      <c r="AL10" s="202" t="s">
        <v>85</v>
      </c>
      <c r="AM10" s="202" t="s">
        <v>85</v>
      </c>
      <c r="AN10" s="202" t="s">
        <v>85</v>
      </c>
      <c r="AO10" s="202" t="s">
        <v>85</v>
      </c>
      <c r="AP10" s="2">
        <v>6547008</v>
      </c>
      <c r="AQ10" s="360"/>
      <c r="AR10" s="203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12</v>
      </c>
      <c r="E11" s="46">
        <f>D11/1.42</f>
        <v>8.4507042253521139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112</v>
      </c>
      <c r="P11" s="52">
        <v>90</v>
      </c>
      <c r="Q11" s="53">
        <v>1795442</v>
      </c>
      <c r="R11" s="53">
        <f t="shared" ref="R11:R34" si="0">Q11-Q10</f>
        <v>3056</v>
      </c>
      <c r="S11" s="54">
        <f>R11*24/1000</f>
        <v>73.343999999999994</v>
      </c>
      <c r="T11" s="54">
        <f>R11/1000</f>
        <v>3.056</v>
      </c>
      <c r="U11" s="55">
        <v>6.7</v>
      </c>
      <c r="V11" s="55">
        <f>U11</f>
        <v>6.7</v>
      </c>
      <c r="W11" s="174" t="s">
        <v>136</v>
      </c>
      <c r="X11" s="166">
        <v>0</v>
      </c>
      <c r="Y11" s="166">
        <v>0</v>
      </c>
      <c r="Z11" s="166">
        <v>1006</v>
      </c>
      <c r="AA11" s="166">
        <v>0</v>
      </c>
      <c r="AB11" s="166">
        <v>1100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29869942</v>
      </c>
      <c r="AH11" s="60">
        <f>IF(ISBLANK(AG11),"-",AG11-AG10)</f>
        <v>580</v>
      </c>
      <c r="AI11" s="61">
        <f>AH11/T11</f>
        <v>189.79057591623035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6547424</v>
      </c>
      <c r="AQ11" s="166">
        <f t="shared" ref="AQ11:AQ34" si="1">AP11-AP10</f>
        <v>416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15</v>
      </c>
      <c r="E12" s="46">
        <f t="shared" ref="E12:E34" si="2">D12/1.42</f>
        <v>10.563380281690142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114</v>
      </c>
      <c r="P12" s="52">
        <v>91</v>
      </c>
      <c r="Q12" s="53">
        <v>1799440</v>
      </c>
      <c r="R12" s="53">
        <f t="shared" si="0"/>
        <v>3998</v>
      </c>
      <c r="S12" s="54">
        <f t="shared" ref="S12:S34" si="5">R12*24/1000</f>
        <v>95.951999999999998</v>
      </c>
      <c r="T12" s="54">
        <f t="shared" ref="T12:T34" si="6">R12/1000</f>
        <v>3.9980000000000002</v>
      </c>
      <c r="U12" s="55">
        <v>7.6</v>
      </c>
      <c r="V12" s="55">
        <f t="shared" ref="V12:V34" si="7">U12</f>
        <v>7.6</v>
      </c>
      <c r="W12" s="174" t="s">
        <v>136</v>
      </c>
      <c r="X12" s="166">
        <v>0</v>
      </c>
      <c r="Y12" s="166">
        <v>0</v>
      </c>
      <c r="Z12" s="166">
        <v>967</v>
      </c>
      <c r="AA12" s="166">
        <v>0</v>
      </c>
      <c r="AB12" s="166">
        <v>1099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29870558</v>
      </c>
      <c r="AH12" s="60">
        <f t="shared" ref="AH12:AH34" si="8">IF(ISBLANK(AG12),"-",AG12-AG11)</f>
        <v>616</v>
      </c>
      <c r="AI12" s="61">
        <f t="shared" ref="AI12:AI34" si="9">AH12/T12</f>
        <v>154.07703851925962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6548330</v>
      </c>
      <c r="AQ12" s="166">
        <f t="shared" si="1"/>
        <v>906</v>
      </c>
      <c r="AR12" s="65">
        <v>0.87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17</v>
      </c>
      <c r="E13" s="46">
        <f t="shared" si="2"/>
        <v>11.971830985915494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116</v>
      </c>
      <c r="P13" s="52">
        <v>89</v>
      </c>
      <c r="Q13" s="53">
        <v>1802680</v>
      </c>
      <c r="R13" s="53">
        <f t="shared" si="0"/>
        <v>3240</v>
      </c>
      <c r="S13" s="54">
        <f t="shared" si="5"/>
        <v>77.760000000000005</v>
      </c>
      <c r="T13" s="54">
        <f t="shared" si="6"/>
        <v>3.24</v>
      </c>
      <c r="U13" s="55">
        <v>8.6999999999999993</v>
      </c>
      <c r="V13" s="55">
        <f t="shared" si="7"/>
        <v>8.6999999999999993</v>
      </c>
      <c r="W13" s="174" t="s">
        <v>136</v>
      </c>
      <c r="X13" s="166">
        <v>0</v>
      </c>
      <c r="Y13" s="166">
        <v>0</v>
      </c>
      <c r="Z13" s="166">
        <v>924</v>
      </c>
      <c r="AA13" s="166">
        <v>0</v>
      </c>
      <c r="AB13" s="166">
        <v>1100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29871130</v>
      </c>
      <c r="AH13" s="60">
        <f t="shared" si="8"/>
        <v>572</v>
      </c>
      <c r="AI13" s="61">
        <f t="shared" si="9"/>
        <v>176.54320987654319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6549340</v>
      </c>
      <c r="AQ13" s="166">
        <f t="shared" si="1"/>
        <v>1010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26</v>
      </c>
      <c r="E14" s="46">
        <f t="shared" si="2"/>
        <v>18.30985915492958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93</v>
      </c>
      <c r="P14" s="52">
        <v>85</v>
      </c>
      <c r="Q14" s="52">
        <v>1806366</v>
      </c>
      <c r="R14" s="53">
        <f t="shared" si="0"/>
        <v>3686</v>
      </c>
      <c r="S14" s="54">
        <f t="shared" si="5"/>
        <v>88.463999999999999</v>
      </c>
      <c r="T14" s="54">
        <f t="shared" si="6"/>
        <v>3.6859999999999999</v>
      </c>
      <c r="U14" s="55">
        <v>9.5</v>
      </c>
      <c r="V14" s="55">
        <f t="shared" si="7"/>
        <v>9.5</v>
      </c>
      <c r="W14" s="174" t="s">
        <v>136</v>
      </c>
      <c r="X14" s="166">
        <v>0</v>
      </c>
      <c r="Y14" s="166">
        <v>0</v>
      </c>
      <c r="Z14" s="166">
        <v>852</v>
      </c>
      <c r="AA14" s="166">
        <v>0</v>
      </c>
      <c r="AB14" s="166">
        <v>1054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29871678</v>
      </c>
      <c r="AH14" s="60">
        <f t="shared" si="8"/>
        <v>548</v>
      </c>
      <c r="AI14" s="61">
        <f t="shared" si="9"/>
        <v>148.67064568638091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6550142</v>
      </c>
      <c r="AQ14" s="166">
        <f t="shared" si="1"/>
        <v>802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25</v>
      </c>
      <c r="E15" s="46">
        <f t="shared" si="2"/>
        <v>17.605633802816904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103</v>
      </c>
      <c r="P15" s="52">
        <v>102</v>
      </c>
      <c r="Q15" s="52">
        <v>1810110</v>
      </c>
      <c r="R15" s="53">
        <f t="shared" si="0"/>
        <v>3744</v>
      </c>
      <c r="S15" s="54">
        <f t="shared" si="5"/>
        <v>89.855999999999995</v>
      </c>
      <c r="T15" s="54">
        <f t="shared" si="6"/>
        <v>3.7440000000000002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938</v>
      </c>
      <c r="AA15" s="166">
        <v>0</v>
      </c>
      <c r="AB15" s="166">
        <v>1028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29872156</v>
      </c>
      <c r="AH15" s="60">
        <f t="shared" si="8"/>
        <v>478</v>
      </c>
      <c r="AI15" s="61">
        <f t="shared" si="9"/>
        <v>127.67094017094017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6550142</v>
      </c>
      <c r="AQ15" s="166">
        <f t="shared" si="1"/>
        <v>0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10</v>
      </c>
      <c r="E16" s="46">
        <f t="shared" si="2"/>
        <v>7.042253521126761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123</v>
      </c>
      <c r="P16" s="52">
        <v>121</v>
      </c>
      <c r="Q16" s="52">
        <v>1814910</v>
      </c>
      <c r="R16" s="53">
        <f t="shared" si="0"/>
        <v>4800</v>
      </c>
      <c r="S16" s="54">
        <f t="shared" si="5"/>
        <v>115.2</v>
      </c>
      <c r="T16" s="54">
        <f t="shared" si="6"/>
        <v>4.8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58">
        <v>1145</v>
      </c>
      <c r="AA16" s="166">
        <v>0</v>
      </c>
      <c r="AB16" s="166">
        <v>1199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29872894</v>
      </c>
      <c r="AH16" s="60">
        <f t="shared" si="8"/>
        <v>738</v>
      </c>
      <c r="AI16" s="61">
        <f t="shared" si="9"/>
        <v>153.75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6550142</v>
      </c>
      <c r="AQ16" s="166">
        <f t="shared" si="1"/>
        <v>0</v>
      </c>
      <c r="AR16" s="65">
        <v>0.95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12</v>
      </c>
      <c r="E17" s="46">
        <f t="shared" si="2"/>
        <v>8.4507042253521139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130</v>
      </c>
      <c r="P17" s="52">
        <v>138</v>
      </c>
      <c r="Q17" s="52">
        <v>1820741</v>
      </c>
      <c r="R17" s="53">
        <f t="shared" si="0"/>
        <v>5831</v>
      </c>
      <c r="S17" s="54">
        <f t="shared" si="5"/>
        <v>139.94399999999999</v>
      </c>
      <c r="T17" s="54">
        <f t="shared" si="6"/>
        <v>5.8310000000000004</v>
      </c>
      <c r="U17" s="55">
        <v>9.3000000000000007</v>
      </c>
      <c r="V17" s="55">
        <f t="shared" si="7"/>
        <v>9.3000000000000007</v>
      </c>
      <c r="W17" s="174" t="s">
        <v>146</v>
      </c>
      <c r="X17" s="166">
        <v>0</v>
      </c>
      <c r="Y17" s="166">
        <v>999</v>
      </c>
      <c r="Z17" s="166">
        <v>1155</v>
      </c>
      <c r="AA17" s="166">
        <v>1185</v>
      </c>
      <c r="AB17" s="166">
        <v>1159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29874090</v>
      </c>
      <c r="AH17" s="60">
        <f t="shared" si="8"/>
        <v>1196</v>
      </c>
      <c r="AI17" s="61">
        <f t="shared" si="9"/>
        <v>205.11061567484134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6550142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11</v>
      </c>
      <c r="E18" s="46">
        <f t="shared" si="2"/>
        <v>7.746478873239437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131</v>
      </c>
      <c r="P18" s="52">
        <v>143</v>
      </c>
      <c r="Q18" s="52">
        <v>1826772</v>
      </c>
      <c r="R18" s="53">
        <f t="shared" si="0"/>
        <v>6031</v>
      </c>
      <c r="S18" s="54">
        <f t="shared" si="5"/>
        <v>144.744</v>
      </c>
      <c r="T18" s="54">
        <f t="shared" si="6"/>
        <v>6.0309999999999997</v>
      </c>
      <c r="U18" s="55">
        <v>8.6999999999999993</v>
      </c>
      <c r="V18" s="55">
        <f t="shared" si="7"/>
        <v>8.6999999999999993</v>
      </c>
      <c r="W18" s="174" t="s">
        <v>146</v>
      </c>
      <c r="X18" s="166">
        <v>0</v>
      </c>
      <c r="Y18" s="166">
        <v>1063</v>
      </c>
      <c r="Z18" s="166">
        <v>1155</v>
      </c>
      <c r="AA18" s="166">
        <v>1185</v>
      </c>
      <c r="AB18" s="166">
        <v>1159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29875486</v>
      </c>
      <c r="AH18" s="60">
        <f t="shared" si="8"/>
        <v>1396</v>
      </c>
      <c r="AI18" s="61">
        <f t="shared" si="9"/>
        <v>231.4707345382192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6550142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8</v>
      </c>
      <c r="E19" s="46">
        <f t="shared" si="2"/>
        <v>5.6338028169014089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138</v>
      </c>
      <c r="P19" s="52">
        <v>150</v>
      </c>
      <c r="Q19" s="52">
        <v>1832868</v>
      </c>
      <c r="R19" s="53">
        <f t="shared" si="0"/>
        <v>6096</v>
      </c>
      <c r="S19" s="54">
        <f t="shared" si="5"/>
        <v>146.304</v>
      </c>
      <c r="T19" s="54">
        <f t="shared" si="6"/>
        <v>6.0960000000000001</v>
      </c>
      <c r="U19" s="55">
        <v>8.1999999999999993</v>
      </c>
      <c r="V19" s="55">
        <f t="shared" si="7"/>
        <v>8.1999999999999993</v>
      </c>
      <c r="W19" s="174" t="s">
        <v>146</v>
      </c>
      <c r="X19" s="166">
        <v>0</v>
      </c>
      <c r="Y19" s="166">
        <v>1042</v>
      </c>
      <c r="Z19" s="166">
        <v>1195</v>
      </c>
      <c r="AA19" s="166">
        <v>1185</v>
      </c>
      <c r="AB19" s="166">
        <v>1198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29876818</v>
      </c>
      <c r="AH19" s="60">
        <f t="shared" si="8"/>
        <v>1332</v>
      </c>
      <c r="AI19" s="61">
        <f t="shared" si="9"/>
        <v>218.50393700787401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6550142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8</v>
      </c>
      <c r="E20" s="46">
        <f t="shared" si="2"/>
        <v>5.6338028169014089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136</v>
      </c>
      <c r="P20" s="52">
        <v>147</v>
      </c>
      <c r="Q20" s="52">
        <v>1839126</v>
      </c>
      <c r="R20" s="53">
        <f t="shared" si="0"/>
        <v>6258</v>
      </c>
      <c r="S20" s="54">
        <f t="shared" si="5"/>
        <v>150.19200000000001</v>
      </c>
      <c r="T20" s="54">
        <f t="shared" si="6"/>
        <v>6.258</v>
      </c>
      <c r="U20" s="55">
        <v>7.6</v>
      </c>
      <c r="V20" s="55">
        <f t="shared" si="7"/>
        <v>7.6</v>
      </c>
      <c r="W20" s="174" t="s">
        <v>146</v>
      </c>
      <c r="X20" s="166">
        <v>0</v>
      </c>
      <c r="Y20" s="166">
        <v>1050</v>
      </c>
      <c r="Z20" s="166">
        <v>1195</v>
      </c>
      <c r="AA20" s="166">
        <v>1185</v>
      </c>
      <c r="AB20" s="166">
        <v>1198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29878213</v>
      </c>
      <c r="AH20" s="60">
        <f t="shared" si="8"/>
        <v>1395</v>
      </c>
      <c r="AI20" s="61">
        <f t="shared" si="9"/>
        <v>222.91466922339404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6550142</v>
      </c>
      <c r="AQ20" s="166">
        <f t="shared" si="1"/>
        <v>0</v>
      </c>
      <c r="AR20" s="65">
        <v>0.88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8</v>
      </c>
      <c r="E21" s="46">
        <f t="shared" si="2"/>
        <v>5.6338028169014089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139</v>
      </c>
      <c r="P21" s="52">
        <v>145</v>
      </c>
      <c r="Q21" s="52">
        <v>1845187</v>
      </c>
      <c r="R21" s="53">
        <f t="shared" si="0"/>
        <v>6061</v>
      </c>
      <c r="S21" s="54">
        <f t="shared" si="5"/>
        <v>145.464</v>
      </c>
      <c r="T21" s="54">
        <f t="shared" si="6"/>
        <v>6.0609999999999999</v>
      </c>
      <c r="U21" s="55">
        <v>7.2</v>
      </c>
      <c r="V21" s="55">
        <f t="shared" si="7"/>
        <v>7.2</v>
      </c>
      <c r="W21" s="174" t="s">
        <v>146</v>
      </c>
      <c r="X21" s="166">
        <v>0</v>
      </c>
      <c r="Y21" s="166">
        <v>1050</v>
      </c>
      <c r="Z21" s="166">
        <v>1195</v>
      </c>
      <c r="AA21" s="166">
        <v>1185</v>
      </c>
      <c r="AB21" s="166">
        <v>1198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29879566</v>
      </c>
      <c r="AH21" s="60">
        <f t="shared" si="8"/>
        <v>1353</v>
      </c>
      <c r="AI21" s="61">
        <f t="shared" si="9"/>
        <v>223.23049001814883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6550142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10</v>
      </c>
      <c r="E22" s="46">
        <f t="shared" si="2"/>
        <v>7.042253521126761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141</v>
      </c>
      <c r="P22" s="52">
        <v>147</v>
      </c>
      <c r="Q22" s="52">
        <v>1851114</v>
      </c>
      <c r="R22" s="53">
        <f t="shared" si="0"/>
        <v>5927</v>
      </c>
      <c r="S22" s="54">
        <f t="shared" si="5"/>
        <v>142.24799999999999</v>
      </c>
      <c r="T22" s="54">
        <f t="shared" si="6"/>
        <v>5.9269999999999996</v>
      </c>
      <c r="U22" s="55">
        <v>6.9</v>
      </c>
      <c r="V22" s="55">
        <f t="shared" si="7"/>
        <v>6.9</v>
      </c>
      <c r="W22" s="174" t="s">
        <v>146</v>
      </c>
      <c r="X22" s="166">
        <v>0</v>
      </c>
      <c r="Y22" s="166">
        <v>910</v>
      </c>
      <c r="Z22" s="166">
        <v>1195</v>
      </c>
      <c r="AA22" s="166">
        <v>1185</v>
      </c>
      <c r="AB22" s="166">
        <v>1198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29880846</v>
      </c>
      <c r="AH22" s="60">
        <f t="shared" si="8"/>
        <v>1280</v>
      </c>
      <c r="AI22" s="61">
        <f t="shared" si="9"/>
        <v>215.9608570946516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6550142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9</v>
      </c>
      <c r="E23" s="46">
        <f t="shared" si="2"/>
        <v>6.3380281690140849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131</v>
      </c>
      <c r="P23" s="52">
        <v>143</v>
      </c>
      <c r="Q23" s="52">
        <v>1856956</v>
      </c>
      <c r="R23" s="53">
        <f t="shared" si="0"/>
        <v>5842</v>
      </c>
      <c r="S23" s="54">
        <f t="shared" si="5"/>
        <v>140.208</v>
      </c>
      <c r="T23" s="54">
        <f t="shared" si="6"/>
        <v>5.8419999999999996</v>
      </c>
      <c r="U23" s="55">
        <v>6.6</v>
      </c>
      <c r="V23" s="55">
        <f t="shared" si="7"/>
        <v>6.6</v>
      </c>
      <c r="W23" s="174" t="s">
        <v>146</v>
      </c>
      <c r="X23" s="166">
        <v>0</v>
      </c>
      <c r="Y23" s="166">
        <v>1045</v>
      </c>
      <c r="Z23" s="166">
        <v>1155</v>
      </c>
      <c r="AA23" s="166">
        <v>1185</v>
      </c>
      <c r="AB23" s="166">
        <v>1159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29882146</v>
      </c>
      <c r="AH23" s="60">
        <f t="shared" si="8"/>
        <v>1300</v>
      </c>
      <c r="AI23" s="61">
        <f t="shared" si="9"/>
        <v>222.52653200958576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6550142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9</v>
      </c>
      <c r="E24" s="46">
        <f t="shared" si="2"/>
        <v>6.3380281690140849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136</v>
      </c>
      <c r="P24" s="52">
        <v>140</v>
      </c>
      <c r="Q24" s="52">
        <v>1862788</v>
      </c>
      <c r="R24" s="53">
        <f t="shared" si="0"/>
        <v>5832</v>
      </c>
      <c r="S24" s="54">
        <f t="shared" si="5"/>
        <v>139.96799999999999</v>
      </c>
      <c r="T24" s="54">
        <f t="shared" si="6"/>
        <v>5.8319999999999999</v>
      </c>
      <c r="U24" s="55">
        <v>6</v>
      </c>
      <c r="V24" s="55">
        <f t="shared" si="7"/>
        <v>6</v>
      </c>
      <c r="W24" s="174" t="s">
        <v>146</v>
      </c>
      <c r="X24" s="166">
        <v>0</v>
      </c>
      <c r="Y24" s="166">
        <v>1052</v>
      </c>
      <c r="Z24" s="166">
        <v>1195</v>
      </c>
      <c r="AA24" s="166">
        <v>1185</v>
      </c>
      <c r="AB24" s="166">
        <v>1198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29883467</v>
      </c>
      <c r="AH24" s="60">
        <f t="shared" si="8"/>
        <v>1321</v>
      </c>
      <c r="AI24" s="61">
        <f t="shared" si="9"/>
        <v>226.50891632373114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6550142</v>
      </c>
      <c r="AQ24" s="166">
        <f t="shared" si="1"/>
        <v>0</v>
      </c>
      <c r="AR24" s="65">
        <v>0.89</v>
      </c>
      <c r="AS24" s="64" t="s">
        <v>114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5</v>
      </c>
      <c r="E25" s="46">
        <f t="shared" si="2"/>
        <v>3.5211267605633805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130</v>
      </c>
      <c r="P25" s="52">
        <v>134</v>
      </c>
      <c r="Q25" s="52">
        <v>1868537</v>
      </c>
      <c r="R25" s="53">
        <f t="shared" si="0"/>
        <v>5749</v>
      </c>
      <c r="S25" s="54">
        <f t="shared" si="5"/>
        <v>137.976</v>
      </c>
      <c r="T25" s="54">
        <f t="shared" si="6"/>
        <v>5.7489999999999997</v>
      </c>
      <c r="U25" s="55">
        <v>5.5</v>
      </c>
      <c r="V25" s="55">
        <f t="shared" si="7"/>
        <v>5.5</v>
      </c>
      <c r="W25" s="174" t="s">
        <v>146</v>
      </c>
      <c r="X25" s="166">
        <v>0</v>
      </c>
      <c r="Y25" s="166">
        <v>1037</v>
      </c>
      <c r="Z25" s="166">
        <v>1195</v>
      </c>
      <c r="AA25" s="166">
        <v>1185</v>
      </c>
      <c r="AB25" s="166">
        <v>1198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29884824</v>
      </c>
      <c r="AH25" s="60">
        <f t="shared" si="8"/>
        <v>1357</v>
      </c>
      <c r="AI25" s="61">
        <f t="shared" si="9"/>
        <v>236.04105061749871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6550142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5</v>
      </c>
      <c r="E26" s="46">
        <f t="shared" si="2"/>
        <v>3.5211267605633805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142</v>
      </c>
      <c r="P26" s="52">
        <v>150</v>
      </c>
      <c r="Q26" s="52">
        <v>1874188</v>
      </c>
      <c r="R26" s="53">
        <f t="shared" si="0"/>
        <v>5651</v>
      </c>
      <c r="S26" s="54">
        <f t="shared" si="5"/>
        <v>135.624</v>
      </c>
      <c r="T26" s="54">
        <f t="shared" si="6"/>
        <v>5.6509999999999998</v>
      </c>
      <c r="U26" s="55">
        <v>5.2</v>
      </c>
      <c r="V26" s="55">
        <f t="shared" si="7"/>
        <v>5.2</v>
      </c>
      <c r="W26" s="174" t="s">
        <v>146</v>
      </c>
      <c r="X26" s="166">
        <v>0</v>
      </c>
      <c r="Y26" s="166">
        <v>1020</v>
      </c>
      <c r="Z26" s="166">
        <v>1195</v>
      </c>
      <c r="AA26" s="166">
        <v>1185</v>
      </c>
      <c r="AB26" s="166">
        <v>1198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29886120</v>
      </c>
      <c r="AH26" s="60">
        <f t="shared" si="8"/>
        <v>1296</v>
      </c>
      <c r="AI26" s="61">
        <f t="shared" si="9"/>
        <v>229.33993983365778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6550142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7</v>
      </c>
      <c r="E27" s="46">
        <f t="shared" si="2"/>
        <v>4.9295774647887329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131</v>
      </c>
      <c r="P27" s="52">
        <v>136</v>
      </c>
      <c r="Q27" s="52">
        <v>1879791</v>
      </c>
      <c r="R27" s="53">
        <f t="shared" si="0"/>
        <v>5603</v>
      </c>
      <c r="S27" s="54">
        <f t="shared" si="5"/>
        <v>134.47200000000001</v>
      </c>
      <c r="T27" s="54">
        <f t="shared" si="6"/>
        <v>5.6029999999999998</v>
      </c>
      <c r="U27" s="55">
        <v>5.0999999999999996</v>
      </c>
      <c r="V27" s="55">
        <f t="shared" si="7"/>
        <v>5.0999999999999996</v>
      </c>
      <c r="W27" s="174" t="s">
        <v>146</v>
      </c>
      <c r="X27" s="166">
        <v>0</v>
      </c>
      <c r="Y27" s="166">
        <v>980</v>
      </c>
      <c r="Z27" s="166">
        <v>1195</v>
      </c>
      <c r="AA27" s="166">
        <v>1185</v>
      </c>
      <c r="AB27" s="166">
        <v>1198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29887364</v>
      </c>
      <c r="AH27" s="60">
        <f t="shared" si="8"/>
        <v>1244</v>
      </c>
      <c r="AI27" s="61">
        <f t="shared" si="9"/>
        <v>222.02391575941462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6550142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15</v>
      </c>
      <c r="E28" s="46">
        <f t="shared" si="2"/>
        <v>10.563380281690142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119</v>
      </c>
      <c r="P28" s="52">
        <v>129</v>
      </c>
      <c r="Q28" s="52">
        <v>1885306</v>
      </c>
      <c r="R28" s="53">
        <f t="shared" si="0"/>
        <v>5515</v>
      </c>
      <c r="S28" s="54">
        <f t="shared" si="5"/>
        <v>132.36000000000001</v>
      </c>
      <c r="T28" s="54">
        <f t="shared" si="6"/>
        <v>5.5149999999999997</v>
      </c>
      <c r="U28" s="55">
        <v>4.4000000000000004</v>
      </c>
      <c r="V28" s="55">
        <f t="shared" si="7"/>
        <v>4.4000000000000004</v>
      </c>
      <c r="W28" s="174" t="s">
        <v>145</v>
      </c>
      <c r="X28" s="166">
        <v>0</v>
      </c>
      <c r="Y28" s="166">
        <v>1099</v>
      </c>
      <c r="Z28" s="166">
        <v>1195</v>
      </c>
      <c r="AA28" s="166">
        <v>0</v>
      </c>
      <c r="AB28" s="166">
        <v>1198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29888452</v>
      </c>
      <c r="AH28" s="60">
        <f t="shared" si="8"/>
        <v>1088</v>
      </c>
      <c r="AI28" s="61">
        <f t="shared" si="9"/>
        <v>197.2801450589302</v>
      </c>
      <c r="AJ28" s="62">
        <v>0</v>
      </c>
      <c r="AK28" s="62">
        <v>1</v>
      </c>
      <c r="AL28" s="62">
        <v>1</v>
      </c>
      <c r="AM28" s="62">
        <v>1</v>
      </c>
      <c r="AN28" s="62">
        <v>1</v>
      </c>
      <c r="AO28" s="62">
        <v>0</v>
      </c>
      <c r="AP28" s="166">
        <v>6550142</v>
      </c>
      <c r="AQ28" s="166">
        <f t="shared" si="1"/>
        <v>0</v>
      </c>
      <c r="AR28" s="65">
        <v>0.91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14</v>
      </c>
      <c r="E29" s="46">
        <f t="shared" si="2"/>
        <v>9.8591549295774659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118</v>
      </c>
      <c r="P29" s="52">
        <v>133</v>
      </c>
      <c r="Q29" s="52">
        <v>1890887</v>
      </c>
      <c r="R29" s="53">
        <f t="shared" si="0"/>
        <v>5581</v>
      </c>
      <c r="S29" s="54">
        <f t="shared" si="5"/>
        <v>133.94399999999999</v>
      </c>
      <c r="T29" s="54">
        <f t="shared" si="6"/>
        <v>5.5810000000000004</v>
      </c>
      <c r="U29" s="55">
        <v>3.5</v>
      </c>
      <c r="V29" s="55">
        <f t="shared" si="7"/>
        <v>3.5</v>
      </c>
      <c r="W29" s="174" t="s">
        <v>145</v>
      </c>
      <c r="X29" s="166">
        <v>0</v>
      </c>
      <c r="Y29" s="166">
        <v>1072</v>
      </c>
      <c r="Z29" s="166">
        <v>1195</v>
      </c>
      <c r="AA29" s="166">
        <v>0</v>
      </c>
      <c r="AB29" s="166">
        <v>1198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29889541</v>
      </c>
      <c r="AH29" s="60">
        <f t="shared" si="8"/>
        <v>1089</v>
      </c>
      <c r="AI29" s="61">
        <f t="shared" si="9"/>
        <v>195.12632144776921</v>
      </c>
      <c r="AJ29" s="62">
        <v>0</v>
      </c>
      <c r="AK29" s="62">
        <v>1</v>
      </c>
      <c r="AL29" s="62">
        <v>1</v>
      </c>
      <c r="AM29" s="62">
        <v>1</v>
      </c>
      <c r="AN29" s="62">
        <v>1</v>
      </c>
      <c r="AO29" s="62">
        <v>0</v>
      </c>
      <c r="AP29" s="166">
        <v>6550142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11</v>
      </c>
      <c r="E30" s="46">
        <f t="shared" si="2"/>
        <v>7.746478873239437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117</v>
      </c>
      <c r="P30" s="52">
        <v>129</v>
      </c>
      <c r="Q30" s="52">
        <v>1896330</v>
      </c>
      <c r="R30" s="53">
        <f t="shared" si="0"/>
        <v>5443</v>
      </c>
      <c r="S30" s="54">
        <f t="shared" si="5"/>
        <v>130.63200000000001</v>
      </c>
      <c r="T30" s="54">
        <f t="shared" si="6"/>
        <v>5.4429999999999996</v>
      </c>
      <c r="U30" s="55">
        <v>2.8</v>
      </c>
      <c r="V30" s="55">
        <f t="shared" si="7"/>
        <v>2.8</v>
      </c>
      <c r="W30" s="174" t="s">
        <v>145</v>
      </c>
      <c r="X30" s="166">
        <v>0</v>
      </c>
      <c r="Y30" s="166">
        <v>1084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29890614</v>
      </c>
      <c r="AH30" s="60">
        <f t="shared" si="8"/>
        <v>1073</v>
      </c>
      <c r="AI30" s="61">
        <f t="shared" si="9"/>
        <v>197.13393349255927</v>
      </c>
      <c r="AJ30" s="62">
        <v>0</v>
      </c>
      <c r="AK30" s="62">
        <v>1</v>
      </c>
      <c r="AL30" s="62">
        <v>1</v>
      </c>
      <c r="AM30" s="62">
        <v>1</v>
      </c>
      <c r="AN30" s="62">
        <v>1</v>
      </c>
      <c r="AO30" s="62">
        <v>0</v>
      </c>
      <c r="AP30" s="166">
        <v>6550142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11</v>
      </c>
      <c r="E31" s="46">
        <f>D31/1.42</f>
        <v>7.746478873239437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117</v>
      </c>
      <c r="P31" s="52">
        <v>127</v>
      </c>
      <c r="Q31" s="52">
        <v>1901780</v>
      </c>
      <c r="R31" s="53">
        <f t="shared" si="0"/>
        <v>5450</v>
      </c>
      <c r="S31" s="54">
        <f t="shared" si="5"/>
        <v>130.80000000000001</v>
      </c>
      <c r="T31" s="54">
        <f t="shared" si="6"/>
        <v>5.45</v>
      </c>
      <c r="U31" s="55">
        <v>2.1</v>
      </c>
      <c r="V31" s="55">
        <f t="shared" si="7"/>
        <v>2.1</v>
      </c>
      <c r="W31" s="174" t="s">
        <v>145</v>
      </c>
      <c r="X31" s="166">
        <v>0</v>
      </c>
      <c r="Y31" s="166">
        <v>1072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29891698</v>
      </c>
      <c r="AH31" s="60">
        <f t="shared" si="8"/>
        <v>1084</v>
      </c>
      <c r="AI31" s="61">
        <f t="shared" si="9"/>
        <v>198.89908256880733</v>
      </c>
      <c r="AJ31" s="62">
        <v>0</v>
      </c>
      <c r="AK31" s="62">
        <v>1</v>
      </c>
      <c r="AL31" s="62">
        <v>1</v>
      </c>
      <c r="AM31" s="62">
        <v>1</v>
      </c>
      <c r="AN31" s="62">
        <v>1</v>
      </c>
      <c r="AO31" s="62">
        <v>0</v>
      </c>
      <c r="AP31" s="166">
        <v>6550142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13</v>
      </c>
      <c r="E32" s="46">
        <f t="shared" si="2"/>
        <v>9.1549295774647899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120</v>
      </c>
      <c r="P32" s="52">
        <v>124</v>
      </c>
      <c r="Q32" s="52">
        <v>1907049</v>
      </c>
      <c r="R32" s="53">
        <f t="shared" si="0"/>
        <v>5269</v>
      </c>
      <c r="S32" s="54">
        <f t="shared" si="5"/>
        <v>126.456</v>
      </c>
      <c r="T32" s="54">
        <f t="shared" si="6"/>
        <v>5.2690000000000001</v>
      </c>
      <c r="U32" s="55">
        <v>1.7</v>
      </c>
      <c r="V32" s="55">
        <f t="shared" si="7"/>
        <v>1.7</v>
      </c>
      <c r="W32" s="174" t="s">
        <v>145</v>
      </c>
      <c r="X32" s="166">
        <v>0</v>
      </c>
      <c r="Y32" s="166">
        <v>1018</v>
      </c>
      <c r="Z32" s="166">
        <v>1197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29892730</v>
      </c>
      <c r="AH32" s="60">
        <f t="shared" si="8"/>
        <v>1032</v>
      </c>
      <c r="AI32" s="61">
        <f t="shared" si="9"/>
        <v>195.86259252230025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6550142</v>
      </c>
      <c r="AQ32" s="166">
        <f t="shared" si="1"/>
        <v>0</v>
      </c>
      <c r="AR32" s="72">
        <v>0.9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12</v>
      </c>
      <c r="E33" s="46">
        <f t="shared" si="2"/>
        <v>8.4507042253521139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137</v>
      </c>
      <c r="P33" s="52">
        <v>107</v>
      </c>
      <c r="Q33" s="52">
        <v>1911491</v>
      </c>
      <c r="R33" s="53">
        <f t="shared" si="0"/>
        <v>4442</v>
      </c>
      <c r="S33" s="54">
        <f t="shared" si="5"/>
        <v>106.608</v>
      </c>
      <c r="T33" s="54">
        <f t="shared" si="6"/>
        <v>4.4420000000000002</v>
      </c>
      <c r="U33" s="55">
        <v>2.7</v>
      </c>
      <c r="V33" s="55">
        <f t="shared" si="7"/>
        <v>2.7</v>
      </c>
      <c r="W33" s="174" t="s">
        <v>136</v>
      </c>
      <c r="X33" s="166">
        <v>0</v>
      </c>
      <c r="Y33" s="166">
        <v>0</v>
      </c>
      <c r="Z33" s="166">
        <v>1052</v>
      </c>
      <c r="AA33" s="166">
        <v>0</v>
      </c>
      <c r="AB33" s="166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29893474</v>
      </c>
      <c r="AH33" s="60">
        <f t="shared" si="8"/>
        <v>744</v>
      </c>
      <c r="AI33" s="61">
        <f t="shared" si="9"/>
        <v>167.4921206663665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6551219</v>
      </c>
      <c r="AQ33" s="166">
        <f t="shared" si="1"/>
        <v>1077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11</v>
      </c>
      <c r="E34" s="46">
        <f t="shared" si="2"/>
        <v>7.746478873239437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125</v>
      </c>
      <c r="P34" s="52">
        <v>97</v>
      </c>
      <c r="Q34" s="52">
        <v>1915865</v>
      </c>
      <c r="R34" s="53">
        <f t="shared" si="0"/>
        <v>4374</v>
      </c>
      <c r="S34" s="54">
        <f t="shared" si="5"/>
        <v>104.976</v>
      </c>
      <c r="T34" s="54">
        <f t="shared" si="6"/>
        <v>4.3739999999999997</v>
      </c>
      <c r="U34" s="55">
        <v>4.4000000000000004</v>
      </c>
      <c r="V34" s="55">
        <f t="shared" si="7"/>
        <v>4.4000000000000004</v>
      </c>
      <c r="W34" s="174" t="s">
        <v>136</v>
      </c>
      <c r="X34" s="166">
        <v>0</v>
      </c>
      <c r="Y34" s="166">
        <v>0</v>
      </c>
      <c r="Z34" s="166">
        <v>1083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29894174</v>
      </c>
      <c r="AH34" s="60">
        <f t="shared" si="8"/>
        <v>700</v>
      </c>
      <c r="AI34" s="61">
        <f t="shared" si="9"/>
        <v>160.03657978966623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6552589</v>
      </c>
      <c r="AQ34" s="166">
        <f t="shared" si="1"/>
        <v>1370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124.875</v>
      </c>
      <c r="Q35" s="84">
        <f>Q34-Q10</f>
        <v>123479</v>
      </c>
      <c r="R35" s="85">
        <f>SUM(R11:R34)</f>
        <v>123479</v>
      </c>
      <c r="S35" s="86">
        <f>AVERAGE(S11:S34)</f>
        <v>123.47900000000004</v>
      </c>
      <c r="T35" s="86">
        <f>SUM(T11:T34)</f>
        <v>123.47899999999998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24812</v>
      </c>
      <c r="AH35" s="92">
        <f>SUM(AH11:AH34)</f>
        <v>24812</v>
      </c>
      <c r="AI35" s="93">
        <f>$AH$35/$T35</f>
        <v>200.94105070497821</v>
      </c>
      <c r="AJ35" s="90"/>
      <c r="AK35" s="94"/>
      <c r="AL35" s="94"/>
      <c r="AM35" s="94"/>
      <c r="AN35" s="95"/>
      <c r="AO35" s="96"/>
      <c r="AP35" s="97">
        <f>AP34-AP10</f>
        <v>5581</v>
      </c>
      <c r="AQ35" s="98">
        <f>SUM(AQ11:AQ34)</f>
        <v>5581</v>
      </c>
      <c r="AR35" s="99">
        <f>AVERAGE(AR11:AR34)</f>
        <v>0.9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2:51" x14ac:dyDescent="0.35">
      <c r="B41" s="181" t="s">
        <v>187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201"/>
      <c r="AW41" s="201"/>
      <c r="AY41" s="167"/>
    </row>
    <row r="42" spans="2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201"/>
      <c r="AW42" s="201"/>
      <c r="AY42" s="167"/>
    </row>
    <row r="43" spans="2:51" x14ac:dyDescent="0.35">
      <c r="B43" s="183" t="s">
        <v>173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84"/>
      <c r="U43" s="184"/>
      <c r="V43" s="184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1"/>
      <c r="AW43" s="161"/>
      <c r="AY43" s="167"/>
    </row>
    <row r="44" spans="2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4"/>
      <c r="T44" s="184"/>
      <c r="U44" s="184"/>
      <c r="V44" s="184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1"/>
      <c r="AW44" s="161"/>
      <c r="AY44" s="167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4"/>
      <c r="T45" s="184"/>
      <c r="U45" s="184"/>
      <c r="V45" s="184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1"/>
      <c r="AW45" s="161"/>
      <c r="AY45" s="167"/>
    </row>
    <row r="46" spans="2:51" x14ac:dyDescent="0.35">
      <c r="B46" s="180" t="s">
        <v>144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4"/>
      <c r="T46" s="184"/>
      <c r="U46" s="184"/>
      <c r="V46" s="184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161"/>
      <c r="AW46" s="161"/>
      <c r="AY46" s="167"/>
    </row>
    <row r="47" spans="2:51" x14ac:dyDescent="0.35">
      <c r="B47" s="176" t="s">
        <v>189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201"/>
      <c r="AW47" s="201"/>
      <c r="AY47" s="167"/>
    </row>
    <row r="48" spans="2:51" x14ac:dyDescent="0.35">
      <c r="B48" s="180" t="s">
        <v>175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206"/>
      <c r="AW48" s="206"/>
      <c r="AY48" s="167"/>
    </row>
    <row r="49" spans="2:51" x14ac:dyDescent="0.35">
      <c r="B49" s="176" t="s">
        <v>150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201"/>
      <c r="AW49" s="201"/>
      <c r="AY49" s="167"/>
    </row>
    <row r="50" spans="2:51" x14ac:dyDescent="0.35">
      <c r="B50" s="176" t="s">
        <v>152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206"/>
      <c r="AW50" s="206"/>
      <c r="AY50" s="167"/>
    </row>
    <row r="51" spans="2:51" x14ac:dyDescent="0.35">
      <c r="B51" s="183" t="s">
        <v>151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201"/>
      <c r="AW51" s="201"/>
      <c r="AY51" s="167"/>
    </row>
    <row r="52" spans="2:51" x14ac:dyDescent="0.35">
      <c r="B52" s="183" t="s">
        <v>162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2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201"/>
      <c r="AW52" s="201"/>
      <c r="AY52" s="167"/>
    </row>
    <row r="53" spans="2:51" x14ac:dyDescent="0.35">
      <c r="B53" s="176" t="s">
        <v>188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2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201"/>
      <c r="AW53" s="201"/>
      <c r="AY53" s="167"/>
    </row>
    <row r="54" spans="2:51" x14ac:dyDescent="0.35">
      <c r="B54" s="176" t="s">
        <v>153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2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201"/>
      <c r="AW54" s="201"/>
      <c r="AY54" s="167"/>
    </row>
    <row r="55" spans="2:51" x14ac:dyDescent="0.35">
      <c r="B55" s="180" t="s">
        <v>132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2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201"/>
      <c r="AW55" s="201"/>
      <c r="AY55" s="167"/>
    </row>
    <row r="56" spans="2:51" x14ac:dyDescent="0.35">
      <c r="B56" s="180" t="s">
        <v>170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82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201"/>
      <c r="AW56" s="201"/>
      <c r="AY56" s="167"/>
    </row>
    <row r="57" spans="2:51" x14ac:dyDescent="0.35">
      <c r="B57" s="180" t="s">
        <v>134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82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201"/>
      <c r="AW57" s="201"/>
      <c r="AY57" s="167"/>
    </row>
    <row r="58" spans="2:51" x14ac:dyDescent="0.35">
      <c r="B58" s="176"/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201"/>
      <c r="AW58" s="201"/>
      <c r="AY58" s="167"/>
    </row>
    <row r="59" spans="2:51" x14ac:dyDescent="0.35">
      <c r="B59" s="176"/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201"/>
      <c r="AW59" s="201"/>
      <c r="AY59" s="167"/>
    </row>
    <row r="60" spans="2:51" x14ac:dyDescent="0.35">
      <c r="B60" s="180"/>
      <c r="C60" s="177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201"/>
      <c r="AW60" s="201"/>
      <c r="AY60" s="167"/>
    </row>
    <row r="61" spans="2:51" x14ac:dyDescent="0.35">
      <c r="B61" s="180"/>
      <c r="C61" s="177"/>
      <c r="D61" s="177"/>
      <c r="E61" s="177"/>
      <c r="F61" s="177"/>
      <c r="G61" s="177"/>
      <c r="H61" s="177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201"/>
      <c r="AW61" s="201"/>
      <c r="AY61" s="167"/>
    </row>
    <row r="62" spans="2:51" x14ac:dyDescent="0.35">
      <c r="B62" s="180"/>
      <c r="C62" s="177"/>
      <c r="D62" s="177"/>
      <c r="E62" s="177"/>
      <c r="F62" s="177"/>
      <c r="G62" s="177"/>
      <c r="H62" s="177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201"/>
      <c r="AW62" s="201"/>
      <c r="AY62" s="167"/>
    </row>
    <row r="63" spans="2:51" x14ac:dyDescent="0.35">
      <c r="B63" s="180"/>
      <c r="C63" s="177"/>
      <c r="D63" s="177"/>
      <c r="E63" s="177"/>
      <c r="F63" s="177"/>
      <c r="G63" s="177"/>
      <c r="H63" s="177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201"/>
      <c r="AW63" s="201"/>
      <c r="AY63" s="167"/>
    </row>
    <row r="64" spans="2:51" x14ac:dyDescent="0.35">
      <c r="B64" s="160"/>
      <c r="C64" s="180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201"/>
      <c r="AW64" s="201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201"/>
      <c r="AW65" s="201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201"/>
      <c r="AW66" s="201"/>
      <c r="AY66" s="167"/>
    </row>
    <row r="67" spans="2:51" x14ac:dyDescent="0.35">
      <c r="B67" s="160"/>
      <c r="C67" s="176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2"/>
      <c r="U67" s="182"/>
      <c r="V67" s="182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201"/>
      <c r="AW67" s="201"/>
      <c r="AY67" s="167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2"/>
      <c r="U68" s="182"/>
      <c r="V68" s="182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201"/>
      <c r="AW68" s="201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2"/>
      <c r="U69" s="182"/>
      <c r="V69" s="182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201"/>
      <c r="AW69" s="201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2"/>
      <c r="U70" s="182"/>
      <c r="V70" s="182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201"/>
      <c r="AW70" s="201"/>
      <c r="AY70" s="167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2"/>
      <c r="U71" s="182"/>
      <c r="V71" s="182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201"/>
      <c r="AW71" s="201"/>
      <c r="AY71" s="167"/>
    </row>
    <row r="72" spans="2:51" x14ac:dyDescent="0.35">
      <c r="B72" s="160"/>
      <c r="C72" s="180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84"/>
      <c r="V72" s="184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1"/>
      <c r="AW72" s="161"/>
      <c r="AY72" s="167"/>
    </row>
    <row r="73" spans="2:51" x14ac:dyDescent="0.35">
      <c r="B73" s="160"/>
      <c r="C73" s="180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Y73" s="167"/>
    </row>
    <row r="74" spans="2:51" x14ac:dyDescent="0.35">
      <c r="B74" s="160"/>
      <c r="C74" s="180"/>
      <c r="D74" s="177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Y74" s="167"/>
    </row>
    <row r="75" spans="2:51" x14ac:dyDescent="0.35">
      <c r="B75" s="160"/>
      <c r="C75" s="180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29"/>
      <c r="AW75" s="129"/>
      <c r="AY75" s="167"/>
    </row>
    <row r="76" spans="2:51" x14ac:dyDescent="0.35">
      <c r="B76" s="160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60"/>
      <c r="C77" s="173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60"/>
      <c r="C78" s="173"/>
      <c r="D78" s="125"/>
      <c r="E78" s="125"/>
      <c r="F78" s="125"/>
      <c r="G78" s="125"/>
      <c r="H78" s="125"/>
      <c r="I78" s="125"/>
      <c r="J78" s="178"/>
      <c r="K78" s="178"/>
      <c r="L78" s="178"/>
      <c r="M78" s="178"/>
      <c r="N78" s="178"/>
      <c r="O78" s="178"/>
      <c r="P78" s="178"/>
      <c r="Q78" s="178"/>
      <c r="R78" s="178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67"/>
    </row>
    <row r="79" spans="2:51" x14ac:dyDescent="0.35">
      <c r="B79" s="127"/>
      <c r="C79" s="176"/>
      <c r="D79" s="125"/>
      <c r="E79" s="125"/>
      <c r="F79" s="125"/>
      <c r="G79" s="125"/>
      <c r="H79" s="125"/>
      <c r="I79" s="125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67"/>
    </row>
    <row r="80" spans="2:51" x14ac:dyDescent="0.35">
      <c r="B80" s="127"/>
      <c r="C80" s="176"/>
      <c r="D80" s="177"/>
      <c r="E80" s="177"/>
      <c r="F80" s="177"/>
      <c r="G80" s="177"/>
      <c r="H80" s="177"/>
      <c r="I80" s="177"/>
      <c r="J80" s="131"/>
      <c r="K80" s="131"/>
      <c r="L80" s="131"/>
      <c r="M80" s="131"/>
      <c r="N80" s="131"/>
      <c r="O80" s="131"/>
      <c r="P80" s="131"/>
      <c r="Q80" s="131"/>
      <c r="R80" s="131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Y80" s="167"/>
    </row>
    <row r="81" spans="2:51" x14ac:dyDescent="0.35">
      <c r="B81" s="127"/>
      <c r="C81" s="180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Y81" s="167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Y82" s="167"/>
    </row>
    <row r="83" spans="2:51" x14ac:dyDescent="0.35">
      <c r="B83" s="127"/>
      <c r="C83" s="131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Y83" s="167"/>
    </row>
    <row r="84" spans="2:51" x14ac:dyDescent="0.35">
      <c r="B84" s="131"/>
      <c r="C84" s="176"/>
      <c r="D84" s="131"/>
      <c r="E84" s="131"/>
      <c r="F84" s="131"/>
      <c r="G84" s="131"/>
      <c r="H84" s="131"/>
      <c r="I84" s="131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Y84" s="167"/>
    </row>
    <row r="85" spans="2:51" x14ac:dyDescent="0.35">
      <c r="B85" s="131"/>
      <c r="C85" s="180"/>
      <c r="D85" s="131"/>
      <c r="E85" s="131"/>
      <c r="F85" s="131"/>
      <c r="G85" s="131"/>
      <c r="H85" s="131"/>
      <c r="I85" s="131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29"/>
      <c r="AW85" s="129"/>
      <c r="AX85" s="162"/>
      <c r="AY85" s="167"/>
    </row>
    <row r="86" spans="2:51" x14ac:dyDescent="0.35">
      <c r="B86" s="127"/>
      <c r="C86" s="176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V86" s="129"/>
      <c r="AW86" s="129"/>
      <c r="AX86" s="162"/>
      <c r="AY86" s="167"/>
    </row>
    <row r="87" spans="2:51" x14ac:dyDescent="0.35">
      <c r="B87" s="127"/>
      <c r="C87" s="183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V87" s="129"/>
      <c r="AW87" s="129"/>
      <c r="AX87" s="162"/>
      <c r="AY87" s="167"/>
    </row>
    <row r="88" spans="2:51" x14ac:dyDescent="0.35">
      <c r="B88" s="127"/>
      <c r="C88" s="183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84"/>
      <c r="U88" s="128"/>
      <c r="V88" s="128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V88" s="129"/>
      <c r="AW88" s="129"/>
      <c r="AX88" s="162"/>
    </row>
    <row r="89" spans="2:51" x14ac:dyDescent="0.35">
      <c r="B89" s="127"/>
      <c r="C89" s="180"/>
      <c r="D89" s="177"/>
      <c r="E89" s="177"/>
      <c r="F89" s="177"/>
      <c r="G89" s="177"/>
      <c r="H89" s="177"/>
      <c r="I89" s="177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84"/>
      <c r="U89" s="128"/>
      <c r="V89" s="128"/>
      <c r="W89" s="168"/>
      <c r="X89" s="168"/>
      <c r="Y89" s="168"/>
      <c r="Z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V89" s="129"/>
      <c r="AW89" s="129"/>
      <c r="AX89" s="162"/>
    </row>
    <row r="90" spans="2:51" x14ac:dyDescent="0.35">
      <c r="B90" s="127"/>
      <c r="C90" s="180"/>
      <c r="D90" s="177"/>
      <c r="E90" s="177"/>
      <c r="F90" s="177"/>
      <c r="G90" s="177"/>
      <c r="H90" s="177"/>
      <c r="I90" s="177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84"/>
      <c r="U90" s="128"/>
      <c r="V90" s="128"/>
      <c r="W90" s="168"/>
      <c r="X90" s="168"/>
      <c r="Y90" s="168"/>
      <c r="Z90" s="168"/>
      <c r="AA90" s="168"/>
      <c r="AB90" s="168"/>
      <c r="AC90" s="168"/>
      <c r="AD90" s="168"/>
      <c r="AE90" s="168"/>
      <c r="AM90" s="170"/>
      <c r="AN90" s="170"/>
      <c r="AO90" s="170"/>
      <c r="AP90" s="170"/>
      <c r="AQ90" s="170"/>
      <c r="AR90" s="170"/>
      <c r="AS90" s="171"/>
      <c r="AV90" s="129"/>
      <c r="AW90" s="129"/>
      <c r="AX90" s="162"/>
    </row>
    <row r="91" spans="2:51" x14ac:dyDescent="0.35">
      <c r="B91" s="127"/>
      <c r="C91" s="180"/>
      <c r="D91" s="177"/>
      <c r="E91" s="177"/>
      <c r="F91" s="177"/>
      <c r="G91" s="177"/>
      <c r="H91" s="177"/>
      <c r="I91" s="177"/>
      <c r="J91" s="181"/>
      <c r="K91" s="178"/>
      <c r="L91" s="178"/>
      <c r="M91" s="178"/>
      <c r="N91" s="178"/>
      <c r="O91" s="178"/>
      <c r="P91" s="178"/>
      <c r="Q91" s="178"/>
      <c r="R91" s="178"/>
      <c r="S91" s="178"/>
      <c r="T91" s="184"/>
      <c r="U91" s="128"/>
      <c r="V91" s="128"/>
      <c r="W91" s="168"/>
      <c r="X91" s="168"/>
      <c r="Y91" s="168"/>
      <c r="Z91" s="168"/>
      <c r="AA91" s="168"/>
      <c r="AB91" s="168"/>
      <c r="AC91" s="168"/>
      <c r="AD91" s="168"/>
      <c r="AE91" s="168"/>
      <c r="AM91" s="170"/>
      <c r="AN91" s="170"/>
      <c r="AO91" s="170"/>
      <c r="AP91" s="170"/>
      <c r="AQ91" s="170"/>
      <c r="AR91" s="170"/>
      <c r="AS91" s="171"/>
      <c r="AV91" s="129"/>
      <c r="AW91" s="129"/>
      <c r="AX91" s="162"/>
    </row>
    <row r="92" spans="2:51" x14ac:dyDescent="0.35">
      <c r="B92" s="127"/>
      <c r="C92" s="180"/>
      <c r="D92" s="177"/>
      <c r="E92" s="177"/>
      <c r="F92" s="177"/>
      <c r="G92" s="177"/>
      <c r="H92" s="177"/>
      <c r="I92" s="177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84"/>
      <c r="U92" s="128"/>
      <c r="V92" s="128"/>
      <c r="W92" s="168"/>
      <c r="X92" s="168"/>
      <c r="Y92" s="168"/>
      <c r="Z92" s="168"/>
      <c r="AA92" s="168"/>
      <c r="AB92" s="168"/>
      <c r="AC92" s="168"/>
      <c r="AD92" s="168"/>
      <c r="AE92" s="168"/>
      <c r="AM92" s="170"/>
      <c r="AN92" s="170"/>
      <c r="AO92" s="170"/>
      <c r="AP92" s="170"/>
      <c r="AQ92" s="170"/>
      <c r="AR92" s="170"/>
      <c r="AS92" s="171"/>
      <c r="AV92" s="132"/>
      <c r="AW92" s="129"/>
      <c r="AX92" s="162"/>
    </row>
    <row r="93" spans="2:51" x14ac:dyDescent="0.35">
      <c r="B93" s="127"/>
      <c r="C93" s="131"/>
      <c r="D93" s="177"/>
      <c r="E93" s="177"/>
      <c r="F93" s="177"/>
      <c r="G93" s="177"/>
      <c r="H93" s="177"/>
      <c r="I93" s="177"/>
      <c r="J93" s="178"/>
      <c r="K93" s="178"/>
      <c r="L93" s="178"/>
      <c r="M93" s="178"/>
      <c r="N93" s="178"/>
      <c r="O93" s="178"/>
      <c r="P93" s="178"/>
      <c r="Q93" s="178"/>
      <c r="R93" s="178"/>
      <c r="S93" s="182"/>
      <c r="T93" s="133"/>
      <c r="U93" s="133"/>
      <c r="V93" s="134"/>
      <c r="W93" s="168"/>
      <c r="X93" s="168"/>
      <c r="Y93" s="168"/>
      <c r="Z93" s="168"/>
      <c r="AA93" s="168"/>
      <c r="AB93" s="168"/>
      <c r="AC93" s="168"/>
      <c r="AD93" s="168"/>
      <c r="AE93" s="168"/>
      <c r="AM93" s="170"/>
      <c r="AN93" s="170"/>
      <c r="AO93" s="170"/>
      <c r="AP93" s="170"/>
      <c r="AQ93" s="170"/>
      <c r="AR93" s="170"/>
      <c r="AS93" s="171"/>
      <c r="AX93" s="162"/>
      <c r="AY93" s="131"/>
    </row>
    <row r="94" spans="2:51" x14ac:dyDescent="0.35">
      <c r="B94" s="127"/>
      <c r="C94" s="180"/>
      <c r="D94" s="177"/>
      <c r="E94" s="177"/>
      <c r="F94" s="177"/>
      <c r="G94" s="177"/>
      <c r="H94" s="177"/>
      <c r="I94" s="177"/>
      <c r="J94" s="181"/>
      <c r="K94" s="181"/>
      <c r="L94" s="178"/>
      <c r="M94" s="178"/>
      <c r="N94" s="178"/>
      <c r="O94" s="178"/>
      <c r="P94" s="178"/>
      <c r="Q94" s="178"/>
      <c r="R94" s="181"/>
      <c r="S94" s="182"/>
      <c r="T94" s="133"/>
      <c r="U94" s="133"/>
      <c r="V94" s="134"/>
      <c r="W94" s="168"/>
      <c r="X94" s="168"/>
      <c r="Y94" s="168"/>
      <c r="Z94" s="168"/>
      <c r="AA94" s="168"/>
      <c r="AB94" s="168"/>
      <c r="AC94" s="168"/>
      <c r="AD94" s="168"/>
      <c r="AE94" s="168"/>
      <c r="AM94" s="170"/>
      <c r="AN94" s="170"/>
      <c r="AO94" s="170"/>
      <c r="AP94" s="170"/>
      <c r="AQ94" s="170"/>
      <c r="AR94" s="170"/>
      <c r="AS94" s="171"/>
      <c r="AT94" s="162"/>
      <c r="AU94" s="162"/>
      <c r="AV94" s="162"/>
      <c r="AW94" s="162"/>
      <c r="AX94" s="162"/>
      <c r="AY94" s="130"/>
    </row>
    <row r="95" spans="2:51" x14ac:dyDescent="0.35">
      <c r="B95" s="127"/>
      <c r="C95" s="180"/>
      <c r="D95" s="177"/>
      <c r="E95" s="177"/>
      <c r="F95" s="177"/>
      <c r="G95" s="177"/>
      <c r="H95" s="177"/>
      <c r="I95" s="177"/>
      <c r="J95" s="181"/>
      <c r="K95" s="181"/>
      <c r="L95" s="178"/>
      <c r="M95" s="178"/>
      <c r="N95" s="178"/>
      <c r="O95" s="178"/>
      <c r="P95" s="178"/>
      <c r="Q95" s="178"/>
      <c r="R95" s="181"/>
      <c r="AS95" s="171"/>
      <c r="AT95" s="162"/>
      <c r="AU95" s="162"/>
      <c r="AV95" s="162"/>
      <c r="AW95" s="162"/>
      <c r="AX95" s="162"/>
    </row>
    <row r="96" spans="2:51" x14ac:dyDescent="0.35">
      <c r="B96" s="127"/>
      <c r="C96" s="173"/>
      <c r="D96" s="180"/>
      <c r="E96" s="180"/>
      <c r="F96" s="180"/>
      <c r="G96" s="180"/>
      <c r="H96" s="180"/>
      <c r="I96" s="180"/>
      <c r="AS96" s="171"/>
      <c r="AT96" s="162"/>
      <c r="AU96" s="162"/>
      <c r="AV96" s="162"/>
      <c r="AW96" s="162"/>
      <c r="AX96" s="162"/>
    </row>
    <row r="97" spans="2:51" x14ac:dyDescent="0.35">
      <c r="B97" s="127"/>
      <c r="C97" s="173"/>
      <c r="D97" s="177"/>
      <c r="E97" s="177"/>
      <c r="F97" s="177"/>
      <c r="G97" s="177"/>
      <c r="H97" s="177"/>
      <c r="I97" s="177"/>
      <c r="AS97" s="171"/>
      <c r="AT97" s="162"/>
      <c r="AU97" s="162"/>
      <c r="AV97" s="162"/>
      <c r="AW97" s="162"/>
      <c r="AX97" s="162"/>
    </row>
    <row r="98" spans="2:51" x14ac:dyDescent="0.35">
      <c r="B98" s="127"/>
      <c r="C98" s="173"/>
      <c r="D98" s="177"/>
      <c r="E98" s="177"/>
      <c r="F98" s="177"/>
      <c r="G98" s="177"/>
      <c r="H98" s="177"/>
      <c r="I98" s="177"/>
      <c r="AS98" s="171"/>
      <c r="AT98" s="162"/>
      <c r="AU98" s="162"/>
      <c r="AV98" s="162"/>
      <c r="AW98" s="162"/>
      <c r="AX98" s="162"/>
    </row>
    <row r="99" spans="2:51" x14ac:dyDescent="0.35">
      <c r="B99" s="127"/>
      <c r="C99" s="173"/>
      <c r="D99" s="180"/>
      <c r="E99" s="180"/>
      <c r="F99" s="180"/>
      <c r="G99" s="180"/>
      <c r="H99" s="180"/>
      <c r="I99" s="180"/>
      <c r="AS99" s="171"/>
      <c r="AT99" s="162"/>
      <c r="AU99" s="162"/>
      <c r="AV99" s="162"/>
      <c r="AW99" s="162"/>
      <c r="AX99" s="162"/>
    </row>
    <row r="100" spans="2:51" x14ac:dyDescent="0.35">
      <c r="B100" s="127"/>
      <c r="D100" s="180"/>
      <c r="E100" s="180"/>
      <c r="F100" s="180"/>
      <c r="G100" s="180"/>
      <c r="H100" s="180"/>
      <c r="I100" s="180"/>
      <c r="AS100" s="171"/>
      <c r="AT100" s="162"/>
      <c r="AU100" s="162"/>
      <c r="AV100" s="162"/>
      <c r="AW100" s="162"/>
      <c r="AX100" s="162"/>
      <c r="AY100" s="162"/>
    </row>
    <row r="101" spans="2:51" x14ac:dyDescent="0.35">
      <c r="AS101" s="171"/>
      <c r="AT101" s="162"/>
      <c r="AU101" s="162"/>
      <c r="AV101" s="162"/>
      <c r="AW101" s="162"/>
      <c r="AX101" s="162"/>
      <c r="AY101" s="162"/>
    </row>
    <row r="102" spans="2:51" x14ac:dyDescent="0.35">
      <c r="AS102" s="171"/>
      <c r="AT102" s="162"/>
      <c r="AU102" s="162"/>
      <c r="AV102" s="162"/>
      <c r="AW102" s="162"/>
      <c r="AX102" s="162"/>
      <c r="AY102" s="162"/>
    </row>
    <row r="103" spans="2:51" x14ac:dyDescent="0.35">
      <c r="AS103" s="171"/>
      <c r="AT103" s="162"/>
      <c r="AU103" s="162"/>
      <c r="AV103" s="162"/>
      <c r="AW103" s="162"/>
      <c r="AX103" s="162"/>
      <c r="AY103" s="162"/>
    </row>
    <row r="104" spans="2:51" x14ac:dyDescent="0.35">
      <c r="AS104" s="171"/>
      <c r="AT104" s="162"/>
      <c r="AU104" s="162"/>
      <c r="AV104" s="162"/>
      <c r="AW104" s="162"/>
      <c r="AX104" s="162"/>
      <c r="AY104" s="162"/>
    </row>
    <row r="105" spans="2:51" x14ac:dyDescent="0.35">
      <c r="AS105" s="171"/>
      <c r="AT105" s="162"/>
      <c r="AU105" s="162"/>
      <c r="AV105" s="162"/>
      <c r="AW105" s="162"/>
      <c r="AX105" s="162"/>
      <c r="AY105" s="162"/>
    </row>
    <row r="106" spans="2:51" x14ac:dyDescent="0.35">
      <c r="AY106" s="162"/>
    </row>
    <row r="107" spans="2:51" x14ac:dyDescent="0.35">
      <c r="AY107" s="162"/>
    </row>
    <row r="108" spans="2:51" x14ac:dyDescent="0.35">
      <c r="AY108" s="162"/>
    </row>
    <row r="109" spans="2:51" x14ac:dyDescent="0.35">
      <c r="AY109" s="162"/>
    </row>
    <row r="110" spans="2:51" x14ac:dyDescent="0.35">
      <c r="AY110" s="162"/>
    </row>
    <row r="111" spans="2:51" x14ac:dyDescent="0.35">
      <c r="AY111" s="162"/>
    </row>
    <row r="112" spans="2:51" x14ac:dyDescent="0.35">
      <c r="AY112" s="162"/>
    </row>
    <row r="113" spans="45:51" x14ac:dyDescent="0.35">
      <c r="AY113" s="162"/>
    </row>
    <row r="114" spans="45:51" x14ac:dyDescent="0.35">
      <c r="AY114" s="162"/>
    </row>
    <row r="115" spans="45:51" x14ac:dyDescent="0.35">
      <c r="AY115" s="162"/>
    </row>
    <row r="116" spans="45:51" x14ac:dyDescent="0.35">
      <c r="AY116" s="162"/>
    </row>
    <row r="117" spans="45:51" x14ac:dyDescent="0.35">
      <c r="AY117" s="162"/>
    </row>
    <row r="118" spans="45:51" x14ac:dyDescent="0.35">
      <c r="AY118" s="162"/>
    </row>
    <row r="119" spans="45:51" x14ac:dyDescent="0.35">
      <c r="AS119" s="163"/>
      <c r="AT119" s="162"/>
      <c r="AU119" s="162"/>
      <c r="AV119" s="162"/>
      <c r="AW119" s="162"/>
      <c r="AX119" s="162"/>
      <c r="AY119" s="162"/>
    </row>
    <row r="120" spans="45:51" x14ac:dyDescent="0.35">
      <c r="AY120" s="162"/>
    </row>
    <row r="134" spans="45:51" x14ac:dyDescent="0.35">
      <c r="AS134" s="162"/>
      <c r="AT134" s="162"/>
      <c r="AU134" s="162"/>
      <c r="AV134" s="162"/>
      <c r="AW134" s="162"/>
      <c r="AX134" s="162"/>
      <c r="AY134" s="162"/>
    </row>
  </sheetData>
  <protectedRanges>
    <protectedRange sqref="B96:B100 N91:R93 C96:C99 D99:I100 D96:I97 J91:J92 J94:R95 S93:S94 S90:T92" name="Range2_6_1_1"/>
    <protectedRange sqref="K91:M92 E98:I98 J93:M93" name="Range2_2_2_1_1"/>
    <protectedRange sqref="D98" name="Range2_1_1_1_1_2_1_1"/>
    <protectedRange sqref="N78:R78 N81:R90 B86:B95 T63:T67 S59:T62 S40:T51 T52:T56 B63:B83 S80:T89 S68:T77 B40:B42" name="Range2_12_5_1_1"/>
    <protectedRange sqref="N10 L10 L6 D6 D8 AD8 AF8 O8:U8 AJ8:AR8 AF10 AR11:AR34 N20:Q23 N11:O15 P11:P14 L24:N31 E23:E34 G23:G34 P15:Q15 P24:Q31 N16:N19 Q16:Q19 Q14 R11:AG11 E11:G22 N32:U34 R12:U31 V12:V34 W12:W27 X12:AG32 W33:AG34" name="Range1_16_3_1_1"/>
    <protectedRange sqref="I83 I86:I95 E91:H95 J81:M90 J78:M78" name="Range2_2_12_2_1_1"/>
    <protectedRange sqref="C93" name="Range2_2_1_10_3_1_1"/>
    <protectedRange sqref="L16:M23" name="Range1_1_1_1_10_1_1_1"/>
    <protectedRange sqref="L32:M34" name="Range1_1_10_1_1_1"/>
    <protectedRange sqref="D91:D95" name="Range2_1_1_1_1_11_2_1_1"/>
    <protectedRange sqref="K11:L15 K16:K34 I11:I15 I16:J24 I25:I34 J25" name="Range1_1_2_1_10_2_1_1"/>
    <protectedRange sqref="M11:M15" name="Range1_2_1_2_1_10_1_1_1"/>
    <protectedRange sqref="E86:H90 E83:H83" name="Range2_2_2_9_2_1_1"/>
    <protectedRange sqref="D83 D86:D90" name="Range2_1_1_1_1_1_9_2_1_1"/>
    <protectedRange sqref="Q10:Q13" name="Range1_17_1_1_1"/>
    <protectedRange sqref="AG10" name="Range1_18_1_1_1"/>
    <protectedRange sqref="C95 C86 C84" name="Range2_4_1_1_1"/>
    <protectedRange sqref="AS16:AS26" name="Range1_1_1_1"/>
    <protectedRange sqref="P3:U5" name="Range1_16_1_1_1_1"/>
    <protectedRange sqref="C94 C87:C92 C82 C85" name="Range2_1_3_1_1"/>
    <protectedRange sqref="H11:H34" name="Range1_1_1_1_1_1_1"/>
    <protectedRange sqref="B84:B85 D84:I85 J79:R80 S78:AX79" name="Range2_2_1_10_1_1_1_2"/>
    <protectedRange sqref="C83" name="Range2_2_1_10_2_1_1_1"/>
    <protectedRange sqref="N69:R77 N60:R63 D80:H80 N40:R50" name="Range2_12_1_6_1_1"/>
    <protectedRange sqref="I65:I68 E40:M42 I43:M48 C42 I74:I77 I80:I82 D74:H76 E81:H82 J69:M77 J60:M63 K49:M50" name="Range2_2_12_1_7_1_1"/>
    <protectedRange sqref="C40:D40 D41:D42" name="Range2_3_2_1_3_1_1_2_10_1_1_1_1"/>
    <protectedRange sqref="D81:D82 C41" name="Range2_1_1_1_1_11_1_2_1_1"/>
    <protectedRange sqref="E77:H77" name="Range2_2_2_9_1_1_1_1"/>
    <protectedRange sqref="D77" name="Range2_1_1_1_1_1_9_1_1_1_1"/>
    <protectedRange sqref="C81 C76 C73 C70" name="Range2_1_1_2_1_1"/>
    <protectedRange sqref="C74 C71" name="Range2_1_4_1_1_1"/>
    <protectedRange sqref="C80 C67" name="Range2_1_2_2_1_1"/>
    <protectedRange sqref="C79" name="Range2_3_2_1_1"/>
    <protectedRange sqref="S63:S67" name="Range2_12_2_1_1_1"/>
    <protectedRange sqref="N64:R68" name="Range2_12_1_1_1_1_1"/>
    <protectedRange sqref="D69:I73 J64:M68" name="Range2_2_12_1_1_1_1_1"/>
    <protectedRange sqref="C75 C72 C69 C63" name="Range2_1_4_2_1_1_1"/>
    <protectedRange sqref="D65:H68" name="Range2_2_12_1_2_2_1_1"/>
    <protectedRange sqref="C77:C78" name="Range2_5_1_1_1"/>
    <protectedRange sqref="E78:I79" name="Range2_2_1_1_1_1"/>
    <protectedRange sqref="D78:D79" name="Range2_1_1_1_1_1_1_1_1"/>
    <protectedRange sqref="C64:C66" name="Range2_1_1_1_2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S57:T58" name="Range2_12_4_1_1_1"/>
    <protectedRange sqref="N59:R59 Q58:R58" name="Range2_12_1_4_1_1_1"/>
    <protectedRange sqref="I63:I64 J59:M59" name="Range2_2_12_1_5_1_1_1"/>
    <protectedRange sqref="D64:H64" name="Range2_2_12_1_2_1_1_1_1"/>
    <protectedRange sqref="D63:H63" name="Range2_2_12_1_3_2_1_1_1"/>
    <protectedRange sqref="N58:P58" name="Range2_12_1_2_1_1_1_1"/>
    <protectedRange sqref="J58:M58" name="Range2_2_12_1_4_1_1_1_1"/>
    <protectedRange sqref="Q51:R51" name="Range2_12_1_5_1_1_1"/>
    <protectedRange sqref="N51:P51" name="Range2_12_1_2_2_1_1_1"/>
    <protectedRange sqref="K51:M51" name="Range2_2_12_1_4_2_1_1_1"/>
    <protectedRange sqref="O24:O31" name="Range1_16_2_1_1_1"/>
    <protectedRange sqref="O16:P19" name="Range1_16_4_1_1_1"/>
    <protectedRange sqref="AY93:AY94" name="Range2_2_1_10_1_1_1_1_1"/>
    <protectedRange sqref="W28:W32" name="Range1_16_3_1_1_1"/>
    <protectedRange sqref="G51:H51" name="Range2_2_12_1_3_1_1_1_1_1_4"/>
    <protectedRange sqref="E43:H43 C43:C48 D44:H48" name="Range2_2_12_1_7_1_1_1"/>
    <protectedRange sqref="D43" name="Range2_3_2_1_3_1_1_2_10_1_1_1_1_1"/>
    <protectedRange sqref="C51:F51 I49:J50" name="Range2_2_12_1_7_1_1_3"/>
    <protectedRange sqref="B49:B50" name="Range2_1_2_1_1_1_1_2"/>
    <protectedRange sqref="I51:J51 H49:H50" name="Range2_2_12_1_4_2_1_1_1_2"/>
    <protectedRange sqref="C49:G50" name="Range2_2_12_1_3_1_1_1_1_1_1"/>
    <protectedRange sqref="S52:S56 B51 B58:B62" name="Range2_12_5_1_1_2"/>
    <protectedRange sqref="Q54:R57 Q52:R52" name="Range2_12_1_6_1_1_1"/>
    <protectedRange sqref="I62" name="Range2_2_12_1_7_1_1_5"/>
    <protectedRange sqref="D62:H62" name="Range2_2_12_1_3_3_1_1_1"/>
    <protectedRange sqref="N52:P52 N54:P57" name="Range2_12_1_2_3_1_1_1"/>
    <protectedRange sqref="I58:I61 J52:M52 J54:M57" name="Range2_2_12_1_4_3_1_1_1"/>
    <protectedRange sqref="D58:H61" name="Range2_2_12_1_3_1_2_1_1_1"/>
    <protectedRange sqref="B43:B45" name="Range2_12_5_1_1_1_2"/>
    <protectedRange sqref="B46" name="Range2_12_5_1_1_1_3"/>
    <protectedRange sqref="B52 B54:B57" name="Range2_12_5_1_1_2_2"/>
    <protectedRange sqref="I57" name="Range2_2_12_1_7_1_1_5_2"/>
    <protectedRange sqref="D57:H57" name="Range2_2_12_1_3_3_1_1_1_2"/>
    <protectedRange sqref="I54:I56" name="Range2_2_12_1_4_3_1_1_1_2"/>
    <protectedRange sqref="D54:H56" name="Range2_2_12_1_3_1_2_1_1_1_2"/>
    <protectedRange sqref="I52" name="Range2_2_12_1_4_2_1_1_1_4_1_2"/>
    <protectedRange sqref="D52:H52" name="Range2_2_12_1_3_1_1_1_1_1_4_1_2"/>
    <protectedRange sqref="B53" name="Range2_12_5_1_1_2_1"/>
    <protectedRange sqref="Q53:R53" name="Range2_12_1_6_1_1_1_1"/>
    <protectedRange sqref="N53:P53" name="Range2_12_1_2_3_1_1_1_1"/>
    <protectedRange sqref="I53:M53" name="Range2_2_12_1_4_3_1_1_1_1"/>
    <protectedRange sqref="D53:H53" name="Range2_2_12_1_3_1_2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57" priority="5" operator="containsText" text="N/A">
      <formula>NOT(ISERROR(SEARCH("N/A",X11)))</formula>
    </cfRule>
    <cfRule type="cellIs" dxfId="656" priority="23" operator="equal">
      <formula>0</formula>
    </cfRule>
  </conditionalFormatting>
  <conditionalFormatting sqref="X11:AE34">
    <cfRule type="cellIs" dxfId="655" priority="22" operator="greaterThanOrEqual">
      <formula>1185</formula>
    </cfRule>
  </conditionalFormatting>
  <conditionalFormatting sqref="X11:AE34">
    <cfRule type="cellIs" dxfId="654" priority="21" operator="between">
      <formula>0.1</formula>
      <formula>1184</formula>
    </cfRule>
  </conditionalFormatting>
  <conditionalFormatting sqref="X8">
    <cfRule type="cellIs" dxfId="653" priority="20" operator="equal">
      <formula>0</formula>
    </cfRule>
  </conditionalFormatting>
  <conditionalFormatting sqref="X8">
    <cfRule type="cellIs" dxfId="652" priority="19" operator="greaterThan">
      <formula>1179</formula>
    </cfRule>
  </conditionalFormatting>
  <conditionalFormatting sqref="X8">
    <cfRule type="cellIs" dxfId="651" priority="18" operator="greaterThan">
      <formula>99</formula>
    </cfRule>
  </conditionalFormatting>
  <conditionalFormatting sqref="X8">
    <cfRule type="cellIs" dxfId="650" priority="17" operator="greaterThan">
      <formula>0.99</formula>
    </cfRule>
  </conditionalFormatting>
  <conditionalFormatting sqref="AB8">
    <cfRule type="cellIs" dxfId="649" priority="16" operator="equal">
      <formula>0</formula>
    </cfRule>
  </conditionalFormatting>
  <conditionalFormatting sqref="AB8">
    <cfRule type="cellIs" dxfId="648" priority="15" operator="greaterThan">
      <formula>1179</formula>
    </cfRule>
  </conditionalFormatting>
  <conditionalFormatting sqref="AB8">
    <cfRule type="cellIs" dxfId="647" priority="14" operator="greaterThan">
      <formula>99</formula>
    </cfRule>
  </conditionalFormatting>
  <conditionalFormatting sqref="AB8">
    <cfRule type="cellIs" dxfId="646" priority="13" operator="greaterThan">
      <formula>0.99</formula>
    </cfRule>
  </conditionalFormatting>
  <conditionalFormatting sqref="AJ11:AO11 AO12:AO32 AJ12:AN34 AO33:AP34 AQ11:AQ34">
    <cfRule type="cellIs" dxfId="645" priority="12" operator="equal">
      <formula>0</formula>
    </cfRule>
  </conditionalFormatting>
  <conditionalFormatting sqref="AJ11:AO11 AO12:AO32 AJ12:AN34 AO33:AP34 AQ11:AQ34">
    <cfRule type="cellIs" dxfId="644" priority="11" operator="greaterThan">
      <formula>1179</formula>
    </cfRule>
  </conditionalFormatting>
  <conditionalFormatting sqref="AJ11:AO11 AO12:AO32 AJ12:AN34 AO33:AP34 AQ11:AQ34">
    <cfRule type="cellIs" dxfId="643" priority="10" operator="greaterThan">
      <formula>99</formula>
    </cfRule>
  </conditionalFormatting>
  <conditionalFormatting sqref="AJ11:AO11 AO12:AO32 AJ12:AN34 AO33:AP34 AQ11:AQ34">
    <cfRule type="cellIs" dxfId="642" priority="9" operator="greaterThan">
      <formula>0.99</formula>
    </cfRule>
  </conditionalFormatting>
  <conditionalFormatting sqref="AI11:AI34">
    <cfRule type="cellIs" dxfId="641" priority="8" operator="greaterThan">
      <formula>$AI$8</formula>
    </cfRule>
  </conditionalFormatting>
  <conditionalFormatting sqref="AH11:AH34">
    <cfRule type="cellIs" dxfId="640" priority="6" operator="greaterThan">
      <formula>$AH$8</formula>
    </cfRule>
    <cfRule type="cellIs" dxfId="639" priority="7" operator="greaterThan">
      <formula>$AH$8</formula>
    </cfRule>
  </conditionalFormatting>
  <conditionalFormatting sqref="AP11:AP32">
    <cfRule type="cellIs" dxfId="638" priority="4" operator="equal">
      <formula>0</formula>
    </cfRule>
  </conditionalFormatting>
  <conditionalFormatting sqref="AP11:AP32">
    <cfRule type="cellIs" dxfId="637" priority="3" operator="greaterThan">
      <formula>1179</formula>
    </cfRule>
  </conditionalFormatting>
  <conditionalFormatting sqref="AP11:AP32">
    <cfRule type="cellIs" dxfId="636" priority="2" operator="greaterThan">
      <formula>99</formula>
    </cfRule>
  </conditionalFormatting>
  <conditionalFormatting sqref="AP11:AP32">
    <cfRule type="cellIs" dxfId="635" priority="1" operator="greaterThan">
      <formula>0.99</formula>
    </cfRule>
  </conditionalFormatting>
  <dataValidations disablePrompts="1" count="4">
    <dataValidation type="list" allowBlank="1" showInputMessage="1" showErrorMessage="1" sqref="AP8:AQ8 O8:T8 N10 L10 D8" xr:uid="{00000000-0002-0000-0500-000000000000}">
      <formula1>#REF!</formula1>
    </dataValidation>
    <dataValidation type="list" allowBlank="1" showInputMessage="1" showErrorMessage="1" sqref="AV31:AW31" xr:uid="{00000000-0002-0000-0500-000001000000}">
      <formula1>$AV$24:$AV$28</formula1>
    </dataValidation>
    <dataValidation type="list" allowBlank="1" showInputMessage="1" showErrorMessage="1" sqref="H11:H34" xr:uid="{00000000-0002-0000-0500-000002000000}">
      <formula1>$AV$10:$AV$19</formula1>
    </dataValidation>
    <dataValidation type="list" allowBlank="1" showInputMessage="1" showErrorMessage="1" sqref="P3:P5" xr:uid="{00000000-0002-0000-0500-000003000000}">
      <formula1>$AY$10:$AY$40</formula1>
    </dataValidation>
  </dataValidations>
  <hyperlinks>
    <hyperlink ref="H9:H10" location="'1'!AH8" display="Plant Status" xr:uid="{00000000-0004-0000-05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2:AY135"/>
  <sheetViews>
    <sheetView showGridLines="0" topLeftCell="W19" zoomScaleNormal="100" workbookViewId="0">
      <selection activeCell="I57" sqref="B49:I57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140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138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12" t="s">
        <v>11</v>
      </c>
      <c r="I7" s="211" t="s">
        <v>12</v>
      </c>
      <c r="J7" s="211" t="s">
        <v>13</v>
      </c>
      <c r="K7" s="211" t="s">
        <v>14</v>
      </c>
      <c r="L7" s="15"/>
      <c r="M7" s="15"/>
      <c r="N7" s="15"/>
      <c r="O7" s="212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11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11" t="s">
        <v>23</v>
      </c>
      <c r="AG7" s="211" t="s">
        <v>24</v>
      </c>
      <c r="AH7" s="211" t="s">
        <v>25</v>
      </c>
      <c r="AI7" s="211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11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41858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25404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11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09" t="s">
        <v>52</v>
      </c>
      <c r="V9" s="209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07" t="s">
        <v>56</v>
      </c>
      <c r="AG9" s="207" t="s">
        <v>57</v>
      </c>
      <c r="AH9" s="341" t="s">
        <v>58</v>
      </c>
      <c r="AI9" s="357" t="s">
        <v>59</v>
      </c>
      <c r="AJ9" s="209" t="s">
        <v>60</v>
      </c>
      <c r="AK9" s="209" t="s">
        <v>61</v>
      </c>
      <c r="AL9" s="209" t="s">
        <v>62</v>
      </c>
      <c r="AM9" s="209" t="s">
        <v>63</v>
      </c>
      <c r="AN9" s="209" t="s">
        <v>64</v>
      </c>
      <c r="AO9" s="209" t="s">
        <v>65</v>
      </c>
      <c r="AP9" s="209" t="s">
        <v>66</v>
      </c>
      <c r="AQ9" s="359" t="s">
        <v>67</v>
      </c>
      <c r="AR9" s="209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09" t="s">
        <v>73</v>
      </c>
      <c r="C10" s="209" t="s">
        <v>74</v>
      </c>
      <c r="D10" s="209" t="s">
        <v>75</v>
      </c>
      <c r="E10" s="209" t="s">
        <v>76</v>
      </c>
      <c r="F10" s="209" t="s">
        <v>75</v>
      </c>
      <c r="G10" s="209" t="s">
        <v>76</v>
      </c>
      <c r="H10" s="368"/>
      <c r="I10" s="209" t="s">
        <v>76</v>
      </c>
      <c r="J10" s="209" t="s">
        <v>76</v>
      </c>
      <c r="K10" s="209" t="s">
        <v>76</v>
      </c>
      <c r="L10" s="31" t="s">
        <v>30</v>
      </c>
      <c r="M10" s="369"/>
      <c r="N10" s="31" t="s">
        <v>30</v>
      </c>
      <c r="O10" s="360"/>
      <c r="P10" s="360"/>
      <c r="Q10" s="3">
        <v>1915865</v>
      </c>
      <c r="R10" s="350"/>
      <c r="S10" s="351"/>
      <c r="T10" s="352"/>
      <c r="U10" s="209" t="s">
        <v>76</v>
      </c>
      <c r="V10" s="209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29894174</v>
      </c>
      <c r="AH10" s="341"/>
      <c r="AI10" s="358"/>
      <c r="AJ10" s="209" t="s">
        <v>85</v>
      </c>
      <c r="AK10" s="209" t="s">
        <v>85</v>
      </c>
      <c r="AL10" s="209" t="s">
        <v>85</v>
      </c>
      <c r="AM10" s="209" t="s">
        <v>85</v>
      </c>
      <c r="AN10" s="209" t="s">
        <v>85</v>
      </c>
      <c r="AO10" s="209" t="s">
        <v>85</v>
      </c>
      <c r="AP10" s="2">
        <v>6552589</v>
      </c>
      <c r="AQ10" s="360"/>
      <c r="AR10" s="210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11</v>
      </c>
      <c r="E11" s="46">
        <f>D11/1.42</f>
        <v>7.746478873239437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125</v>
      </c>
      <c r="P11" s="52">
        <v>90</v>
      </c>
      <c r="Q11" s="53">
        <v>1919735</v>
      </c>
      <c r="R11" s="53">
        <f t="shared" ref="R11:R34" si="0">Q11-Q10</f>
        <v>3870</v>
      </c>
      <c r="S11" s="54">
        <f>R11*24/1000</f>
        <v>92.88</v>
      </c>
      <c r="T11" s="54">
        <f>R11/1000</f>
        <v>3.87</v>
      </c>
      <c r="U11" s="55">
        <v>5.9</v>
      </c>
      <c r="V11" s="55">
        <f>U11</f>
        <v>5.9</v>
      </c>
      <c r="W11" s="174" t="s">
        <v>136</v>
      </c>
      <c r="X11" s="166">
        <v>0</v>
      </c>
      <c r="Y11" s="166">
        <v>0</v>
      </c>
      <c r="Z11" s="166">
        <v>996</v>
      </c>
      <c r="AA11" s="166">
        <v>0</v>
      </c>
      <c r="AB11" s="166">
        <v>1109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29894827</v>
      </c>
      <c r="AH11" s="60">
        <f>IF(ISBLANK(AG11),"-",AG11-AG10)</f>
        <v>653</v>
      </c>
      <c r="AI11" s="61">
        <f>AH11/T11</f>
        <v>168.73385012919897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6553636</v>
      </c>
      <c r="AQ11" s="166">
        <f t="shared" ref="AQ11:AQ34" si="1">AP11-AP10</f>
        <v>1047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13</v>
      </c>
      <c r="E12" s="46">
        <f t="shared" ref="E12:E34" si="2">D12/1.42</f>
        <v>9.1549295774647899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122</v>
      </c>
      <c r="P12" s="52">
        <v>91</v>
      </c>
      <c r="Q12" s="53">
        <v>1923606</v>
      </c>
      <c r="R12" s="53">
        <f t="shared" si="0"/>
        <v>3871</v>
      </c>
      <c r="S12" s="54">
        <f t="shared" ref="S12:S34" si="5">R12*24/1000</f>
        <v>92.903999999999996</v>
      </c>
      <c r="T12" s="54">
        <f t="shared" ref="T12:T34" si="6">R12/1000</f>
        <v>3.871</v>
      </c>
      <c r="U12" s="55">
        <v>6.4</v>
      </c>
      <c r="V12" s="55">
        <f t="shared" ref="V12:V34" si="7">U12</f>
        <v>6.4</v>
      </c>
      <c r="W12" s="174" t="s">
        <v>136</v>
      </c>
      <c r="X12" s="166">
        <v>0</v>
      </c>
      <c r="Y12" s="166">
        <v>0</v>
      </c>
      <c r="Z12" s="166">
        <v>987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29895490</v>
      </c>
      <c r="AH12" s="60">
        <f t="shared" ref="AH12:AH34" si="8">IF(ISBLANK(AG12),"-",AG12-AG11)</f>
        <v>663</v>
      </c>
      <c r="AI12" s="61">
        <f t="shared" ref="AI12:AI34" si="9">AH12/T12</f>
        <v>171.27357272022732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6554684</v>
      </c>
      <c r="AQ12" s="166">
        <f t="shared" si="1"/>
        <v>1048</v>
      </c>
      <c r="AR12" s="65">
        <v>0.91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13</v>
      </c>
      <c r="E13" s="46">
        <f t="shared" si="2"/>
        <v>9.1549295774647899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125</v>
      </c>
      <c r="P13" s="52">
        <v>84</v>
      </c>
      <c r="Q13" s="53">
        <v>1927205</v>
      </c>
      <c r="R13" s="53">
        <f t="shared" si="0"/>
        <v>3599</v>
      </c>
      <c r="S13" s="54">
        <f t="shared" si="5"/>
        <v>86.376000000000005</v>
      </c>
      <c r="T13" s="54">
        <f t="shared" si="6"/>
        <v>3.5990000000000002</v>
      </c>
      <c r="U13" s="55">
        <v>7.9</v>
      </c>
      <c r="V13" s="55">
        <f t="shared" si="7"/>
        <v>7.9</v>
      </c>
      <c r="W13" s="174" t="s">
        <v>136</v>
      </c>
      <c r="X13" s="166">
        <v>0</v>
      </c>
      <c r="Y13" s="166">
        <v>0</v>
      </c>
      <c r="Z13" s="166">
        <v>959</v>
      </c>
      <c r="AA13" s="166">
        <v>0</v>
      </c>
      <c r="AB13" s="166">
        <v>1109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29896078</v>
      </c>
      <c r="AH13" s="60">
        <f t="shared" si="8"/>
        <v>588</v>
      </c>
      <c r="AI13" s="61">
        <f t="shared" si="9"/>
        <v>163.37871631008613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6556008</v>
      </c>
      <c r="AQ13" s="166">
        <f t="shared" si="1"/>
        <v>1324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15</v>
      </c>
      <c r="E14" s="46">
        <f t="shared" si="2"/>
        <v>10.563380281690142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121</v>
      </c>
      <c r="P14" s="52">
        <v>90</v>
      </c>
      <c r="Q14" s="52">
        <v>1931104</v>
      </c>
      <c r="R14" s="53">
        <f t="shared" si="0"/>
        <v>3899</v>
      </c>
      <c r="S14" s="54">
        <f t="shared" si="5"/>
        <v>93.575999999999993</v>
      </c>
      <c r="T14" s="54">
        <f t="shared" si="6"/>
        <v>3.899</v>
      </c>
      <c r="U14" s="55">
        <v>9.4</v>
      </c>
      <c r="V14" s="55">
        <f t="shared" si="7"/>
        <v>9.4</v>
      </c>
      <c r="W14" s="174" t="s">
        <v>136</v>
      </c>
      <c r="X14" s="166">
        <v>0</v>
      </c>
      <c r="Y14" s="166">
        <v>0</v>
      </c>
      <c r="Z14" s="166">
        <v>947</v>
      </c>
      <c r="AA14" s="166">
        <v>0</v>
      </c>
      <c r="AB14" s="166">
        <v>1110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29896710</v>
      </c>
      <c r="AH14" s="60">
        <f t="shared" si="8"/>
        <v>632</v>
      </c>
      <c r="AI14" s="61">
        <f t="shared" si="9"/>
        <v>162.09284431905616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6557464</v>
      </c>
      <c r="AQ14" s="166">
        <f t="shared" si="1"/>
        <v>1456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21</v>
      </c>
      <c r="E15" s="46">
        <f t="shared" si="2"/>
        <v>14.788732394366198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104</v>
      </c>
      <c r="P15" s="52">
        <v>100</v>
      </c>
      <c r="Q15" s="52">
        <v>1934971</v>
      </c>
      <c r="R15" s="53">
        <f t="shared" si="0"/>
        <v>3867</v>
      </c>
      <c r="S15" s="54">
        <f t="shared" si="5"/>
        <v>92.808000000000007</v>
      </c>
      <c r="T15" s="54">
        <f t="shared" si="6"/>
        <v>3.867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880</v>
      </c>
      <c r="AA15" s="166">
        <v>0</v>
      </c>
      <c r="AB15" s="166">
        <v>1110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29897278</v>
      </c>
      <c r="AH15" s="60">
        <f t="shared" si="8"/>
        <v>568</v>
      </c>
      <c r="AI15" s="61">
        <f t="shared" si="9"/>
        <v>146.88388931988621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6557608</v>
      </c>
      <c r="AQ15" s="166">
        <f t="shared" si="1"/>
        <v>144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10</v>
      </c>
      <c r="E16" s="46">
        <f t="shared" si="2"/>
        <v>7.042253521126761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124</v>
      </c>
      <c r="P16" s="52">
        <v>125</v>
      </c>
      <c r="Q16" s="52">
        <v>1939569</v>
      </c>
      <c r="R16" s="53">
        <f t="shared" si="0"/>
        <v>4598</v>
      </c>
      <c r="S16" s="54">
        <f t="shared" si="5"/>
        <v>110.352</v>
      </c>
      <c r="T16" s="54">
        <f t="shared" si="6"/>
        <v>4.5979999999999999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1195</v>
      </c>
      <c r="AA16" s="166">
        <v>0</v>
      </c>
      <c r="AB16" s="166">
        <v>1198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29898010</v>
      </c>
      <c r="AH16" s="60">
        <f t="shared" si="8"/>
        <v>732</v>
      </c>
      <c r="AI16" s="61">
        <f t="shared" si="9"/>
        <v>159.19965202261852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6557608</v>
      </c>
      <c r="AQ16" s="166">
        <f t="shared" si="1"/>
        <v>0</v>
      </c>
      <c r="AR16" s="65">
        <v>0.96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9</v>
      </c>
      <c r="E17" s="46">
        <f t="shared" si="2"/>
        <v>6.3380281690140849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142</v>
      </c>
      <c r="P17" s="52">
        <v>145</v>
      </c>
      <c r="Q17" s="52">
        <v>1945507</v>
      </c>
      <c r="R17" s="53">
        <f t="shared" si="0"/>
        <v>5938</v>
      </c>
      <c r="S17" s="54">
        <f t="shared" si="5"/>
        <v>142.512</v>
      </c>
      <c r="T17" s="54">
        <f t="shared" si="6"/>
        <v>5.9379999999999997</v>
      </c>
      <c r="U17" s="55">
        <v>9.1999999999999993</v>
      </c>
      <c r="V17" s="55">
        <f t="shared" si="7"/>
        <v>9.1999999999999993</v>
      </c>
      <c r="W17" s="174" t="s">
        <v>146</v>
      </c>
      <c r="X17" s="166">
        <v>0</v>
      </c>
      <c r="Y17" s="166">
        <v>989</v>
      </c>
      <c r="Z17" s="166">
        <v>1195</v>
      </c>
      <c r="AA17" s="166">
        <v>1185</v>
      </c>
      <c r="AB17" s="166">
        <v>1198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29899326</v>
      </c>
      <c r="AH17" s="60">
        <f t="shared" si="8"/>
        <v>1316</v>
      </c>
      <c r="AI17" s="61">
        <f t="shared" si="9"/>
        <v>221.62344223644325</v>
      </c>
      <c r="AJ17" s="62">
        <v>0</v>
      </c>
      <c r="AK17" s="62">
        <v>0</v>
      </c>
      <c r="AL17" s="62">
        <v>1</v>
      </c>
      <c r="AM17" s="62">
        <v>1</v>
      </c>
      <c r="AN17" s="62">
        <v>1</v>
      </c>
      <c r="AO17" s="62">
        <v>0</v>
      </c>
      <c r="AP17" s="166">
        <v>6557608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8</v>
      </c>
      <c r="E18" s="46">
        <f t="shared" si="2"/>
        <v>5.6338028169014089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137</v>
      </c>
      <c r="P18" s="52">
        <v>148</v>
      </c>
      <c r="Q18" s="52">
        <v>1951610</v>
      </c>
      <c r="R18" s="53">
        <f t="shared" si="0"/>
        <v>6103</v>
      </c>
      <c r="S18" s="54">
        <f t="shared" si="5"/>
        <v>146.47200000000001</v>
      </c>
      <c r="T18" s="54">
        <f t="shared" si="6"/>
        <v>6.1029999999999998</v>
      </c>
      <c r="U18" s="55">
        <v>8.8000000000000007</v>
      </c>
      <c r="V18" s="55">
        <f t="shared" si="7"/>
        <v>8.8000000000000007</v>
      </c>
      <c r="W18" s="174" t="s">
        <v>146</v>
      </c>
      <c r="X18" s="166">
        <v>0</v>
      </c>
      <c r="Y18" s="166">
        <v>1093</v>
      </c>
      <c r="Z18" s="166">
        <v>1195</v>
      </c>
      <c r="AA18" s="166">
        <v>1185</v>
      </c>
      <c r="AB18" s="166">
        <v>1198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29900694</v>
      </c>
      <c r="AH18" s="60">
        <f t="shared" si="8"/>
        <v>1368</v>
      </c>
      <c r="AI18" s="61">
        <f t="shared" si="9"/>
        <v>224.15205636572179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6557608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8</v>
      </c>
      <c r="E19" s="46">
        <f t="shared" si="2"/>
        <v>5.6338028169014089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136</v>
      </c>
      <c r="P19" s="52">
        <v>148</v>
      </c>
      <c r="Q19" s="52">
        <v>1957736</v>
      </c>
      <c r="R19" s="53">
        <f t="shared" si="0"/>
        <v>6126</v>
      </c>
      <c r="S19" s="54">
        <f t="shared" si="5"/>
        <v>147.024</v>
      </c>
      <c r="T19" s="54">
        <f t="shared" si="6"/>
        <v>6.1260000000000003</v>
      </c>
      <c r="U19" s="55">
        <v>8.1999999999999993</v>
      </c>
      <c r="V19" s="55">
        <f t="shared" si="7"/>
        <v>8.1999999999999993</v>
      </c>
      <c r="W19" s="174" t="s">
        <v>146</v>
      </c>
      <c r="X19" s="166">
        <v>0</v>
      </c>
      <c r="Y19" s="166">
        <v>1067</v>
      </c>
      <c r="Z19" s="166">
        <v>1195</v>
      </c>
      <c r="AA19" s="166">
        <v>1185</v>
      </c>
      <c r="AB19" s="166">
        <v>1198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29902060</v>
      </c>
      <c r="AH19" s="60">
        <f t="shared" si="8"/>
        <v>1366</v>
      </c>
      <c r="AI19" s="61">
        <f t="shared" si="9"/>
        <v>222.98400261181845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6557608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8</v>
      </c>
      <c r="E20" s="46">
        <f t="shared" si="2"/>
        <v>5.6338028169014089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137</v>
      </c>
      <c r="P20" s="52">
        <v>149</v>
      </c>
      <c r="Q20" s="52">
        <v>1963924</v>
      </c>
      <c r="R20" s="53">
        <f t="shared" si="0"/>
        <v>6188</v>
      </c>
      <c r="S20" s="54">
        <f t="shared" si="5"/>
        <v>148.512</v>
      </c>
      <c r="T20" s="54">
        <f t="shared" si="6"/>
        <v>6.1879999999999997</v>
      </c>
      <c r="U20" s="55">
        <v>7.5</v>
      </c>
      <c r="V20" s="55">
        <f t="shared" si="7"/>
        <v>7.5</v>
      </c>
      <c r="W20" s="174" t="s">
        <v>146</v>
      </c>
      <c r="X20" s="166">
        <v>0</v>
      </c>
      <c r="Y20" s="166">
        <v>1083</v>
      </c>
      <c r="Z20" s="166">
        <v>1195</v>
      </c>
      <c r="AA20" s="166">
        <v>1185</v>
      </c>
      <c r="AB20" s="166">
        <v>1198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29903656</v>
      </c>
      <c r="AH20" s="60">
        <f t="shared" si="8"/>
        <v>1596</v>
      </c>
      <c r="AI20" s="61">
        <f t="shared" si="9"/>
        <v>257.91855203619912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6557608</v>
      </c>
      <c r="AQ20" s="166">
        <f t="shared" si="1"/>
        <v>0</v>
      </c>
      <c r="AR20" s="65">
        <v>0.85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6</v>
      </c>
      <c r="E21" s="46">
        <f t="shared" si="2"/>
        <v>4.2253521126760569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129</v>
      </c>
      <c r="P21" s="52">
        <v>144</v>
      </c>
      <c r="Q21" s="52">
        <v>1969937</v>
      </c>
      <c r="R21" s="53">
        <f t="shared" si="0"/>
        <v>6013</v>
      </c>
      <c r="S21" s="54">
        <f t="shared" si="5"/>
        <v>144.31200000000001</v>
      </c>
      <c r="T21" s="54">
        <f t="shared" si="6"/>
        <v>6.0129999999999999</v>
      </c>
      <c r="U21" s="55">
        <v>7</v>
      </c>
      <c r="V21" s="55">
        <f t="shared" si="7"/>
        <v>7</v>
      </c>
      <c r="W21" s="174" t="s">
        <v>146</v>
      </c>
      <c r="X21" s="166">
        <v>0</v>
      </c>
      <c r="Y21" s="166">
        <v>1114</v>
      </c>
      <c r="Z21" s="166">
        <v>1195</v>
      </c>
      <c r="AA21" s="166">
        <v>1185</v>
      </c>
      <c r="AB21" s="166">
        <v>1198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29904962</v>
      </c>
      <c r="AH21" s="60">
        <f t="shared" si="8"/>
        <v>1306</v>
      </c>
      <c r="AI21" s="61">
        <f t="shared" si="9"/>
        <v>217.19607517046398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6557608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8</v>
      </c>
      <c r="E22" s="46">
        <f t="shared" si="2"/>
        <v>5.6338028169014089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135</v>
      </c>
      <c r="P22" s="52">
        <v>141</v>
      </c>
      <c r="Q22" s="52">
        <v>1975834</v>
      </c>
      <c r="R22" s="53">
        <f t="shared" si="0"/>
        <v>5897</v>
      </c>
      <c r="S22" s="54">
        <f t="shared" si="5"/>
        <v>141.52799999999999</v>
      </c>
      <c r="T22" s="54">
        <f t="shared" si="6"/>
        <v>5.8970000000000002</v>
      </c>
      <c r="U22" s="55">
        <v>6.3</v>
      </c>
      <c r="V22" s="55">
        <f t="shared" si="7"/>
        <v>6.3</v>
      </c>
      <c r="W22" s="174" t="s">
        <v>146</v>
      </c>
      <c r="X22" s="166">
        <v>0</v>
      </c>
      <c r="Y22" s="166">
        <v>1060</v>
      </c>
      <c r="Z22" s="166">
        <v>1195</v>
      </c>
      <c r="AA22" s="166">
        <v>1185</v>
      </c>
      <c r="AB22" s="166">
        <v>1198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29906176</v>
      </c>
      <c r="AH22" s="60">
        <f t="shared" si="8"/>
        <v>1214</v>
      </c>
      <c r="AI22" s="61">
        <f t="shared" si="9"/>
        <v>205.86739019840596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6557608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6</v>
      </c>
      <c r="E23" s="46">
        <f t="shared" si="2"/>
        <v>4.2253521126760569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135</v>
      </c>
      <c r="P23" s="52">
        <v>141</v>
      </c>
      <c r="Q23" s="52">
        <v>1981730</v>
      </c>
      <c r="R23" s="53">
        <f t="shared" si="0"/>
        <v>5896</v>
      </c>
      <c r="S23" s="54">
        <f t="shared" si="5"/>
        <v>141.50399999999999</v>
      </c>
      <c r="T23" s="54">
        <f t="shared" si="6"/>
        <v>5.8959999999999999</v>
      </c>
      <c r="U23" s="55">
        <v>6.1</v>
      </c>
      <c r="V23" s="55">
        <f t="shared" si="7"/>
        <v>6.1</v>
      </c>
      <c r="W23" s="174" t="s">
        <v>146</v>
      </c>
      <c r="X23" s="166">
        <v>0</v>
      </c>
      <c r="Y23" s="166">
        <v>1012</v>
      </c>
      <c r="Z23" s="166">
        <v>1195</v>
      </c>
      <c r="AA23" s="166">
        <v>1185</v>
      </c>
      <c r="AB23" s="166">
        <v>1198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29907418</v>
      </c>
      <c r="AH23" s="60">
        <f t="shared" si="8"/>
        <v>1242</v>
      </c>
      <c r="AI23" s="61">
        <f t="shared" si="9"/>
        <v>210.65128900949796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6557608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6</v>
      </c>
      <c r="E24" s="46">
        <f t="shared" si="2"/>
        <v>4.2253521126760569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139</v>
      </c>
      <c r="P24" s="52">
        <v>140</v>
      </c>
      <c r="Q24" s="52">
        <v>1987479</v>
      </c>
      <c r="R24" s="53">
        <f t="shared" si="0"/>
        <v>5749</v>
      </c>
      <c r="S24" s="54">
        <f t="shared" si="5"/>
        <v>137.976</v>
      </c>
      <c r="T24" s="54">
        <f t="shared" si="6"/>
        <v>5.7489999999999997</v>
      </c>
      <c r="U24" s="55">
        <v>5.9</v>
      </c>
      <c r="V24" s="55">
        <f t="shared" si="7"/>
        <v>5.9</v>
      </c>
      <c r="W24" s="174" t="s">
        <v>146</v>
      </c>
      <c r="X24" s="166">
        <v>0</v>
      </c>
      <c r="Y24" s="166">
        <v>994</v>
      </c>
      <c r="Z24" s="166">
        <v>1195</v>
      </c>
      <c r="AA24" s="166">
        <v>1185</v>
      </c>
      <c r="AB24" s="166">
        <v>1198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29908764</v>
      </c>
      <c r="AH24" s="60">
        <f t="shared" si="8"/>
        <v>1346</v>
      </c>
      <c r="AI24" s="61">
        <f t="shared" si="9"/>
        <v>234.12767437815273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6557608</v>
      </c>
      <c r="AQ24" s="166">
        <f t="shared" si="1"/>
        <v>0</v>
      </c>
      <c r="AR24" s="65">
        <v>0.9</v>
      </c>
      <c r="AS24" s="64" t="s">
        <v>114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5</v>
      </c>
      <c r="E25" s="46">
        <f t="shared" si="2"/>
        <v>3.5211267605633805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136</v>
      </c>
      <c r="P25" s="52">
        <v>135</v>
      </c>
      <c r="Q25" s="52">
        <v>1993150</v>
      </c>
      <c r="R25" s="53">
        <f t="shared" si="0"/>
        <v>5671</v>
      </c>
      <c r="S25" s="54">
        <f t="shared" si="5"/>
        <v>136.10400000000001</v>
      </c>
      <c r="T25" s="54">
        <f t="shared" si="6"/>
        <v>5.6710000000000003</v>
      </c>
      <c r="U25" s="55">
        <v>5.6</v>
      </c>
      <c r="V25" s="55">
        <f t="shared" si="7"/>
        <v>5.6</v>
      </c>
      <c r="W25" s="174" t="s">
        <v>146</v>
      </c>
      <c r="X25" s="166">
        <v>0</v>
      </c>
      <c r="Y25" s="166">
        <v>1023</v>
      </c>
      <c r="Z25" s="166">
        <v>1195</v>
      </c>
      <c r="AA25" s="166">
        <v>1185</v>
      </c>
      <c r="AB25" s="166">
        <v>1198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29910116</v>
      </c>
      <c r="AH25" s="60">
        <f t="shared" si="8"/>
        <v>1352</v>
      </c>
      <c r="AI25" s="61">
        <f t="shared" si="9"/>
        <v>238.40592488097337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6557608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5</v>
      </c>
      <c r="E26" s="46">
        <f t="shared" si="2"/>
        <v>3.5211267605633805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137</v>
      </c>
      <c r="P26" s="52">
        <v>136</v>
      </c>
      <c r="Q26" s="52">
        <v>1998774</v>
      </c>
      <c r="R26" s="53">
        <f t="shared" si="0"/>
        <v>5624</v>
      </c>
      <c r="S26" s="54">
        <f t="shared" si="5"/>
        <v>134.976</v>
      </c>
      <c r="T26" s="54">
        <f t="shared" si="6"/>
        <v>5.6239999999999997</v>
      </c>
      <c r="U26" s="55">
        <v>5.3</v>
      </c>
      <c r="V26" s="55">
        <f t="shared" si="7"/>
        <v>5.3</v>
      </c>
      <c r="W26" s="174" t="s">
        <v>146</v>
      </c>
      <c r="X26" s="166">
        <v>0</v>
      </c>
      <c r="Y26" s="166">
        <v>1024</v>
      </c>
      <c r="Z26" s="166">
        <v>1195</v>
      </c>
      <c r="AA26" s="166">
        <v>1185</v>
      </c>
      <c r="AB26" s="166">
        <v>1198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29911414</v>
      </c>
      <c r="AH26" s="60">
        <f t="shared" si="8"/>
        <v>1298</v>
      </c>
      <c r="AI26" s="61">
        <f t="shared" si="9"/>
        <v>230.79658605974396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6557608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8</v>
      </c>
      <c r="E27" s="46">
        <f t="shared" si="2"/>
        <v>5.6338028169014089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135</v>
      </c>
      <c r="P27" s="52">
        <v>132</v>
      </c>
      <c r="Q27" s="52">
        <v>2004373</v>
      </c>
      <c r="R27" s="53">
        <f t="shared" si="0"/>
        <v>5599</v>
      </c>
      <c r="S27" s="54">
        <f t="shared" si="5"/>
        <v>134.376</v>
      </c>
      <c r="T27" s="54">
        <f t="shared" si="6"/>
        <v>5.5990000000000002</v>
      </c>
      <c r="U27" s="55">
        <v>5.0999999999999996</v>
      </c>
      <c r="V27" s="55">
        <f t="shared" si="7"/>
        <v>5.0999999999999996</v>
      </c>
      <c r="W27" s="174" t="s">
        <v>146</v>
      </c>
      <c r="X27" s="166">
        <v>0</v>
      </c>
      <c r="Y27" s="166">
        <v>1016</v>
      </c>
      <c r="Z27" s="166">
        <v>1195</v>
      </c>
      <c r="AA27" s="166">
        <v>1185</v>
      </c>
      <c r="AB27" s="166">
        <v>1198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29912772</v>
      </c>
      <c r="AH27" s="60">
        <f t="shared" si="8"/>
        <v>1358</v>
      </c>
      <c r="AI27" s="61">
        <f t="shared" si="9"/>
        <v>242.54331130559027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6557608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13</v>
      </c>
      <c r="E28" s="46">
        <f t="shared" si="2"/>
        <v>9.1549295774647899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124</v>
      </c>
      <c r="P28" s="52">
        <v>135</v>
      </c>
      <c r="Q28" s="52">
        <v>2009985</v>
      </c>
      <c r="R28" s="53">
        <f t="shared" si="0"/>
        <v>5612</v>
      </c>
      <c r="S28" s="54">
        <f t="shared" si="5"/>
        <v>134.68799999999999</v>
      </c>
      <c r="T28" s="54">
        <f t="shared" si="6"/>
        <v>5.6120000000000001</v>
      </c>
      <c r="U28" s="55">
        <v>4.5</v>
      </c>
      <c r="V28" s="55">
        <f t="shared" si="7"/>
        <v>4.5</v>
      </c>
      <c r="W28" s="174" t="s">
        <v>145</v>
      </c>
      <c r="X28" s="166">
        <v>0</v>
      </c>
      <c r="Y28" s="166">
        <v>1095</v>
      </c>
      <c r="Z28" s="166">
        <v>1195</v>
      </c>
      <c r="AA28" s="166">
        <v>0</v>
      </c>
      <c r="AB28" s="166">
        <v>1198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29913906</v>
      </c>
      <c r="AH28" s="60">
        <f t="shared" si="8"/>
        <v>1134</v>
      </c>
      <c r="AI28" s="61">
        <f t="shared" si="9"/>
        <v>202.06699928724163</v>
      </c>
      <c r="AJ28" s="62">
        <v>0</v>
      </c>
      <c r="AK28" s="62">
        <v>1</v>
      </c>
      <c r="AL28" s="62">
        <v>1</v>
      </c>
      <c r="AM28" s="62">
        <v>1</v>
      </c>
      <c r="AN28" s="62">
        <v>1</v>
      </c>
      <c r="AO28" s="62">
        <v>0</v>
      </c>
      <c r="AP28" s="166">
        <v>6557608</v>
      </c>
      <c r="AQ28" s="166">
        <f t="shared" si="1"/>
        <v>0</v>
      </c>
      <c r="AR28" s="65">
        <v>0.87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12</v>
      </c>
      <c r="E29" s="46">
        <f t="shared" si="2"/>
        <v>8.4507042253521139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115</v>
      </c>
      <c r="P29" s="52">
        <v>137</v>
      </c>
      <c r="Q29" s="52">
        <v>2015582</v>
      </c>
      <c r="R29" s="53">
        <f t="shared" si="0"/>
        <v>5597</v>
      </c>
      <c r="S29" s="54">
        <f t="shared" si="5"/>
        <v>134.328</v>
      </c>
      <c r="T29" s="54">
        <f t="shared" si="6"/>
        <v>5.5970000000000004</v>
      </c>
      <c r="U29" s="55">
        <v>3.5</v>
      </c>
      <c r="V29" s="55">
        <f t="shared" si="7"/>
        <v>3.5</v>
      </c>
      <c r="W29" s="174" t="s">
        <v>145</v>
      </c>
      <c r="X29" s="166">
        <v>0</v>
      </c>
      <c r="Y29" s="166">
        <v>1169</v>
      </c>
      <c r="Z29" s="166">
        <v>1195</v>
      </c>
      <c r="AA29" s="166">
        <v>0</v>
      </c>
      <c r="AB29" s="166">
        <v>1198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29914986</v>
      </c>
      <c r="AH29" s="60">
        <f t="shared" si="8"/>
        <v>1080</v>
      </c>
      <c r="AI29" s="61">
        <f t="shared" si="9"/>
        <v>192.96051456137215</v>
      </c>
      <c r="AJ29" s="62">
        <v>0</v>
      </c>
      <c r="AK29" s="62">
        <v>1</v>
      </c>
      <c r="AL29" s="62">
        <v>1</v>
      </c>
      <c r="AM29" s="62">
        <v>1</v>
      </c>
      <c r="AN29" s="62">
        <v>1</v>
      </c>
      <c r="AO29" s="62">
        <v>0</v>
      </c>
      <c r="AP29" s="166">
        <v>6557608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11</v>
      </c>
      <c r="E30" s="46">
        <f t="shared" si="2"/>
        <v>7.746478873239437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116</v>
      </c>
      <c r="P30" s="52">
        <v>128</v>
      </c>
      <c r="Q30" s="52">
        <v>2021081</v>
      </c>
      <c r="R30" s="53">
        <f t="shared" si="0"/>
        <v>5499</v>
      </c>
      <c r="S30" s="54">
        <f t="shared" si="5"/>
        <v>131.976</v>
      </c>
      <c r="T30" s="54">
        <f t="shared" si="6"/>
        <v>5.4989999999999997</v>
      </c>
      <c r="U30" s="55">
        <v>2.7</v>
      </c>
      <c r="V30" s="55">
        <f t="shared" si="7"/>
        <v>2.7</v>
      </c>
      <c r="W30" s="174" t="s">
        <v>145</v>
      </c>
      <c r="X30" s="166">
        <v>0</v>
      </c>
      <c r="Y30" s="166">
        <v>1101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29916082</v>
      </c>
      <c r="AH30" s="60">
        <f t="shared" si="8"/>
        <v>1096</v>
      </c>
      <c r="AI30" s="61">
        <f t="shared" si="9"/>
        <v>199.30896526641209</v>
      </c>
      <c r="AJ30" s="62">
        <v>0</v>
      </c>
      <c r="AK30" s="62">
        <v>1</v>
      </c>
      <c r="AL30" s="62">
        <v>1</v>
      </c>
      <c r="AM30" s="62">
        <v>1</v>
      </c>
      <c r="AN30" s="62">
        <v>1</v>
      </c>
      <c r="AO30" s="62">
        <v>0</v>
      </c>
      <c r="AP30" s="166">
        <v>6557608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10</v>
      </c>
      <c r="E31" s="46">
        <f>D31/1.42</f>
        <v>7.042253521126761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116</v>
      </c>
      <c r="P31" s="52">
        <v>129</v>
      </c>
      <c r="Q31" s="52">
        <v>2026573</v>
      </c>
      <c r="R31" s="53">
        <f t="shared" si="0"/>
        <v>5492</v>
      </c>
      <c r="S31" s="54">
        <f t="shared" si="5"/>
        <v>131.80799999999999</v>
      </c>
      <c r="T31" s="54">
        <f t="shared" si="6"/>
        <v>5.492</v>
      </c>
      <c r="U31" s="55">
        <v>1.9</v>
      </c>
      <c r="V31" s="55">
        <f t="shared" si="7"/>
        <v>1.9</v>
      </c>
      <c r="W31" s="174" t="s">
        <v>145</v>
      </c>
      <c r="X31" s="166">
        <v>0</v>
      </c>
      <c r="Y31" s="166">
        <v>1089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29917182</v>
      </c>
      <c r="AH31" s="60">
        <f t="shared" si="8"/>
        <v>1100</v>
      </c>
      <c r="AI31" s="61">
        <f t="shared" si="9"/>
        <v>200.29133284777859</v>
      </c>
      <c r="AJ31" s="62">
        <v>0</v>
      </c>
      <c r="AK31" s="62">
        <v>1</v>
      </c>
      <c r="AL31" s="62">
        <v>1</v>
      </c>
      <c r="AM31" s="62">
        <v>1</v>
      </c>
      <c r="AN31" s="62">
        <v>1</v>
      </c>
      <c r="AO31" s="62">
        <v>0</v>
      </c>
      <c r="AP31" s="166">
        <v>6557608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12</v>
      </c>
      <c r="E32" s="46">
        <f t="shared" si="2"/>
        <v>8.4507042253521139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120</v>
      </c>
      <c r="P32" s="52">
        <v>125</v>
      </c>
      <c r="Q32" s="52">
        <v>2031571</v>
      </c>
      <c r="R32" s="53">
        <f t="shared" si="0"/>
        <v>4998</v>
      </c>
      <c r="S32" s="54">
        <f t="shared" si="5"/>
        <v>119.952</v>
      </c>
      <c r="T32" s="54">
        <f t="shared" si="6"/>
        <v>4.9980000000000002</v>
      </c>
      <c r="U32" s="55">
        <v>1.5</v>
      </c>
      <c r="V32" s="55">
        <f t="shared" si="7"/>
        <v>1.5</v>
      </c>
      <c r="W32" s="174" t="s">
        <v>145</v>
      </c>
      <c r="X32" s="166">
        <v>0</v>
      </c>
      <c r="Y32" s="166">
        <v>1025</v>
      </c>
      <c r="Z32" s="166">
        <v>1196</v>
      </c>
      <c r="AA32" s="166">
        <v>0</v>
      </c>
      <c r="AB32" s="166">
        <v>1199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29918202</v>
      </c>
      <c r="AH32" s="60">
        <f t="shared" si="8"/>
        <v>1020</v>
      </c>
      <c r="AI32" s="61">
        <f t="shared" si="9"/>
        <v>204.08163265306121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6557608</v>
      </c>
      <c r="AQ32" s="166">
        <f t="shared" si="1"/>
        <v>0</v>
      </c>
      <c r="AR32" s="72">
        <v>1.02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14</v>
      </c>
      <c r="E33" s="46">
        <f t="shared" si="2"/>
        <v>9.8591549295774659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125</v>
      </c>
      <c r="P33" s="52">
        <v>102</v>
      </c>
      <c r="Q33" s="52">
        <v>2035910</v>
      </c>
      <c r="R33" s="53">
        <f t="shared" si="0"/>
        <v>4339</v>
      </c>
      <c r="S33" s="54">
        <f t="shared" si="5"/>
        <v>104.136</v>
      </c>
      <c r="T33" s="54">
        <f t="shared" si="6"/>
        <v>4.3390000000000004</v>
      </c>
      <c r="U33" s="55">
        <v>2.2999999999999998</v>
      </c>
      <c r="V33" s="55">
        <f t="shared" si="7"/>
        <v>2.2999999999999998</v>
      </c>
      <c r="W33" s="174" t="s">
        <v>136</v>
      </c>
      <c r="X33" s="166">
        <v>0</v>
      </c>
      <c r="Y33" s="166">
        <v>0</v>
      </c>
      <c r="Z33" s="166">
        <v>1020</v>
      </c>
      <c r="AA33" s="166">
        <v>0</v>
      </c>
      <c r="AB33" s="166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29918890</v>
      </c>
      <c r="AH33" s="60">
        <f t="shared" si="8"/>
        <v>688</v>
      </c>
      <c r="AI33" s="61">
        <f t="shared" si="9"/>
        <v>158.56188061765383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6558576</v>
      </c>
      <c r="AQ33" s="166">
        <f t="shared" si="1"/>
        <v>968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17</v>
      </c>
      <c r="E34" s="46">
        <f t="shared" si="2"/>
        <v>11.971830985915494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139</v>
      </c>
      <c r="P34" s="52">
        <v>97</v>
      </c>
      <c r="Q34" s="52">
        <v>2040252</v>
      </c>
      <c r="R34" s="53">
        <f t="shared" si="0"/>
        <v>4342</v>
      </c>
      <c r="S34" s="54">
        <f t="shared" si="5"/>
        <v>104.208</v>
      </c>
      <c r="T34" s="54">
        <f t="shared" si="6"/>
        <v>4.3419999999999996</v>
      </c>
      <c r="U34" s="55">
        <v>3.4</v>
      </c>
      <c r="V34" s="55">
        <f t="shared" si="7"/>
        <v>3.4</v>
      </c>
      <c r="W34" s="174" t="s">
        <v>136</v>
      </c>
      <c r="X34" s="166">
        <v>0</v>
      </c>
      <c r="Y34" s="166">
        <v>0</v>
      </c>
      <c r="Z34" s="166">
        <v>953</v>
      </c>
      <c r="AA34" s="166">
        <v>0</v>
      </c>
      <c r="AB34" s="166">
        <v>1110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29919578</v>
      </c>
      <c r="AH34" s="60">
        <f t="shared" si="8"/>
        <v>688</v>
      </c>
      <c r="AI34" s="61">
        <f t="shared" si="9"/>
        <v>158.4523261169968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6559545</v>
      </c>
      <c r="AQ34" s="166">
        <f t="shared" si="1"/>
        <v>969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124.66666666666667</v>
      </c>
      <c r="Q35" s="84">
        <f>Q34-Q10</f>
        <v>124387</v>
      </c>
      <c r="R35" s="85">
        <f>SUM(R11:R34)</f>
        <v>124387</v>
      </c>
      <c r="S35" s="86">
        <f>AVERAGE(S11:S34)</f>
        <v>124.38700000000001</v>
      </c>
      <c r="T35" s="86">
        <f>SUM(T11:T34)</f>
        <v>124.38699999999999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25404</v>
      </c>
      <c r="AH35" s="92">
        <f>SUM(AH11:AH34)</f>
        <v>25404</v>
      </c>
      <c r="AI35" s="93">
        <f>$AH$35/$T35</f>
        <v>204.23356138503223</v>
      </c>
      <c r="AJ35" s="90"/>
      <c r="AK35" s="94"/>
      <c r="AL35" s="94"/>
      <c r="AM35" s="94"/>
      <c r="AN35" s="95"/>
      <c r="AO35" s="96"/>
      <c r="AP35" s="97">
        <f>AP34-AP10</f>
        <v>6956</v>
      </c>
      <c r="AQ35" s="98">
        <f>SUM(AQ11:AQ34)</f>
        <v>6956</v>
      </c>
      <c r="AR35" s="99">
        <f>AVERAGE(AR11:AR34)</f>
        <v>0.91833333333333333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2:51" x14ac:dyDescent="0.35">
      <c r="B41" s="181" t="s">
        <v>192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208"/>
      <c r="AW41" s="208"/>
      <c r="AY41" s="167"/>
    </row>
    <row r="42" spans="2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208"/>
      <c r="AW42" s="208"/>
      <c r="AY42" s="167"/>
    </row>
    <row r="43" spans="2:51" x14ac:dyDescent="0.35">
      <c r="B43" s="183" t="s">
        <v>173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84"/>
      <c r="U43" s="184"/>
      <c r="V43" s="184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1"/>
      <c r="AW43" s="161"/>
      <c r="AY43" s="167"/>
    </row>
    <row r="44" spans="2:51" x14ac:dyDescent="0.35">
      <c r="B44" s="176" t="s">
        <v>128</v>
      </c>
      <c r="C44" s="193"/>
      <c r="D44" s="193"/>
      <c r="E44" s="193"/>
      <c r="F44" s="193"/>
      <c r="G44" s="193"/>
      <c r="H44" s="193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4"/>
      <c r="T44" s="184"/>
      <c r="U44" s="184"/>
      <c r="V44" s="184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161"/>
      <c r="AW44" s="161"/>
      <c r="AY44" s="167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4"/>
      <c r="T45" s="184"/>
      <c r="U45" s="184"/>
      <c r="V45" s="184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161"/>
      <c r="AW45" s="161"/>
      <c r="AY45" s="167"/>
    </row>
    <row r="46" spans="2:51" x14ac:dyDescent="0.35">
      <c r="B46" s="180" t="s">
        <v>144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208"/>
      <c r="AW46" s="208"/>
      <c r="AY46" s="167"/>
    </row>
    <row r="47" spans="2:51" x14ac:dyDescent="0.35">
      <c r="B47" s="176" t="s">
        <v>190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208"/>
      <c r="AW47" s="208"/>
      <c r="AY47" s="167"/>
    </row>
    <row r="48" spans="2:51" x14ac:dyDescent="0.35">
      <c r="B48" s="180" t="s">
        <v>193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208"/>
      <c r="AW48" s="208"/>
      <c r="AY48" s="167"/>
    </row>
    <row r="49" spans="2:51" x14ac:dyDescent="0.35">
      <c r="B49" s="173" t="s">
        <v>194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213"/>
      <c r="AW49" s="213"/>
      <c r="AY49" s="167"/>
    </row>
    <row r="50" spans="2:51" x14ac:dyDescent="0.35">
      <c r="B50" s="173" t="s">
        <v>195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213"/>
      <c r="AW50" s="213"/>
      <c r="AY50" s="167"/>
    </row>
    <row r="51" spans="2:51" x14ac:dyDescent="0.35">
      <c r="B51" s="176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208"/>
      <c r="AW51" s="208"/>
      <c r="AY51" s="167"/>
    </row>
    <row r="52" spans="2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2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208"/>
      <c r="AW52" s="208"/>
      <c r="AY52" s="167"/>
    </row>
    <row r="53" spans="2:51" x14ac:dyDescent="0.35">
      <c r="B53" s="183" t="s">
        <v>151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2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208"/>
      <c r="AW53" s="208"/>
      <c r="AY53" s="167"/>
    </row>
    <row r="54" spans="2:51" x14ac:dyDescent="0.35">
      <c r="B54" s="183" t="s">
        <v>169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2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208"/>
      <c r="AW54" s="208"/>
      <c r="AY54" s="167"/>
    </row>
    <row r="55" spans="2:51" x14ac:dyDescent="0.35">
      <c r="B55" s="176" t="s">
        <v>191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2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208"/>
      <c r="AW55" s="208"/>
      <c r="AY55" s="167"/>
    </row>
    <row r="56" spans="2:51" x14ac:dyDescent="0.35">
      <c r="B56" s="176" t="s">
        <v>153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82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208"/>
      <c r="AW56" s="208"/>
      <c r="AY56" s="167"/>
    </row>
    <row r="57" spans="2:51" x14ac:dyDescent="0.35">
      <c r="B57" s="180" t="s">
        <v>132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82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208"/>
      <c r="AW57" s="208"/>
      <c r="AY57" s="167"/>
    </row>
    <row r="58" spans="2:51" x14ac:dyDescent="0.35">
      <c r="B58" s="180" t="s">
        <v>133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82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208"/>
      <c r="AW58" s="208"/>
      <c r="AY58" s="167"/>
    </row>
    <row r="59" spans="2:51" x14ac:dyDescent="0.35">
      <c r="B59" s="180" t="s">
        <v>134</v>
      </c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208"/>
      <c r="AW59" s="208"/>
      <c r="AY59" s="167"/>
    </row>
    <row r="60" spans="2:51" x14ac:dyDescent="0.35">
      <c r="B60" s="176"/>
      <c r="C60" s="177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208"/>
      <c r="AW60" s="208"/>
      <c r="AY60" s="167"/>
    </row>
    <row r="61" spans="2:51" x14ac:dyDescent="0.35">
      <c r="B61" s="176"/>
      <c r="C61" s="177"/>
      <c r="D61" s="177"/>
      <c r="E61" s="177"/>
      <c r="F61" s="177"/>
      <c r="G61" s="177"/>
      <c r="H61" s="177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208"/>
      <c r="AW61" s="208"/>
      <c r="AY61" s="167"/>
    </row>
    <row r="62" spans="2:51" x14ac:dyDescent="0.35">
      <c r="B62" s="180"/>
      <c r="C62" s="177"/>
      <c r="D62" s="177"/>
      <c r="E62" s="177"/>
      <c r="F62" s="177"/>
      <c r="G62" s="177"/>
      <c r="H62" s="177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208"/>
      <c r="AW62" s="208"/>
      <c r="AY62" s="167"/>
    </row>
    <row r="63" spans="2:51" x14ac:dyDescent="0.35">
      <c r="B63" s="180"/>
      <c r="C63" s="177"/>
      <c r="D63" s="177"/>
      <c r="E63" s="177"/>
      <c r="F63" s="177"/>
      <c r="G63" s="177"/>
      <c r="H63" s="177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208"/>
      <c r="AW63" s="208"/>
      <c r="AY63" s="167"/>
    </row>
    <row r="64" spans="2:51" x14ac:dyDescent="0.35">
      <c r="B64" s="180"/>
      <c r="C64" s="177"/>
      <c r="D64" s="177"/>
      <c r="E64" s="177"/>
      <c r="F64" s="177"/>
      <c r="G64" s="177"/>
      <c r="H64" s="177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208"/>
      <c r="AW64" s="208"/>
      <c r="AY64" s="167"/>
    </row>
    <row r="65" spans="2:51" x14ac:dyDescent="0.35">
      <c r="B65" s="18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208"/>
      <c r="AW65" s="208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208"/>
      <c r="AW66" s="208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2"/>
      <c r="U67" s="182"/>
      <c r="V67" s="182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208"/>
      <c r="AW67" s="208"/>
      <c r="AY67" s="167"/>
    </row>
    <row r="68" spans="2:51" x14ac:dyDescent="0.35">
      <c r="B68" s="160"/>
      <c r="C68" s="176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2"/>
      <c r="U68" s="182"/>
      <c r="V68" s="182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208"/>
      <c r="AW68" s="208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2"/>
      <c r="U69" s="182"/>
      <c r="V69" s="182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208"/>
      <c r="AW69" s="208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2"/>
      <c r="U70" s="182"/>
      <c r="V70" s="182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208"/>
      <c r="AW70" s="208"/>
      <c r="AY70" s="167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2"/>
      <c r="U71" s="182"/>
      <c r="V71" s="182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208"/>
      <c r="AW71" s="208"/>
      <c r="AY71" s="167"/>
    </row>
    <row r="72" spans="2:51" x14ac:dyDescent="0.35">
      <c r="B72" s="160"/>
      <c r="C72" s="180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2"/>
      <c r="U72" s="182"/>
      <c r="V72" s="182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208"/>
      <c r="AW72" s="208"/>
      <c r="AY72" s="167"/>
    </row>
    <row r="73" spans="2:51" x14ac:dyDescent="0.35">
      <c r="B73" s="160"/>
      <c r="C73" s="180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84"/>
      <c r="V73" s="184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61"/>
      <c r="AW73" s="161"/>
      <c r="AY73" s="167"/>
    </row>
    <row r="74" spans="2:51" x14ac:dyDescent="0.35">
      <c r="B74" s="160"/>
      <c r="C74" s="180"/>
      <c r="D74" s="177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Y74" s="167"/>
    </row>
    <row r="75" spans="2:51" x14ac:dyDescent="0.35">
      <c r="B75" s="160"/>
      <c r="C75" s="180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Y75" s="167"/>
    </row>
    <row r="76" spans="2:51" x14ac:dyDescent="0.35">
      <c r="B76" s="160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60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60"/>
      <c r="C78" s="173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29"/>
      <c r="AW78" s="129"/>
      <c r="AY78" s="167"/>
    </row>
    <row r="79" spans="2:51" x14ac:dyDescent="0.35">
      <c r="B79" s="160"/>
      <c r="C79" s="173"/>
      <c r="D79" s="125"/>
      <c r="E79" s="125"/>
      <c r="F79" s="125"/>
      <c r="G79" s="125"/>
      <c r="H79" s="125"/>
      <c r="I79" s="125"/>
      <c r="J79" s="178"/>
      <c r="K79" s="178"/>
      <c r="L79" s="178"/>
      <c r="M79" s="178"/>
      <c r="N79" s="178"/>
      <c r="O79" s="178"/>
      <c r="P79" s="178"/>
      <c r="Q79" s="178"/>
      <c r="R79" s="178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  <c r="AD79" s="131"/>
      <c r="AE79" s="131"/>
      <c r="AF79" s="131"/>
      <c r="AG79" s="131"/>
      <c r="AH79" s="131"/>
      <c r="AI79" s="131"/>
      <c r="AJ79" s="131"/>
      <c r="AK79" s="131"/>
      <c r="AL79" s="131"/>
      <c r="AM79" s="131"/>
      <c r="AN79" s="131"/>
      <c r="AO79" s="131"/>
      <c r="AP79" s="131"/>
      <c r="AQ79" s="131"/>
      <c r="AR79" s="131"/>
      <c r="AS79" s="131"/>
      <c r="AT79" s="131"/>
      <c r="AU79" s="131"/>
      <c r="AV79" s="131"/>
      <c r="AW79" s="131"/>
      <c r="AX79" s="131"/>
      <c r="AY79" s="167"/>
    </row>
    <row r="80" spans="2:51" x14ac:dyDescent="0.35">
      <c r="B80" s="160"/>
      <c r="C80" s="176"/>
      <c r="D80" s="125"/>
      <c r="E80" s="125"/>
      <c r="F80" s="125"/>
      <c r="G80" s="125"/>
      <c r="H80" s="125"/>
      <c r="I80" s="125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  <c r="AL80" s="130"/>
      <c r="AM80" s="130"/>
      <c r="AN80" s="130"/>
      <c r="AO80" s="130"/>
      <c r="AP80" s="130"/>
      <c r="AQ80" s="130"/>
      <c r="AR80" s="130"/>
      <c r="AS80" s="130"/>
      <c r="AT80" s="130"/>
      <c r="AU80" s="130"/>
      <c r="AV80" s="130"/>
      <c r="AW80" s="130"/>
      <c r="AX80" s="130"/>
      <c r="AY80" s="167"/>
    </row>
    <row r="81" spans="2:51" x14ac:dyDescent="0.35">
      <c r="B81" s="127"/>
      <c r="C81" s="176"/>
      <c r="D81" s="177"/>
      <c r="E81" s="177"/>
      <c r="F81" s="177"/>
      <c r="G81" s="177"/>
      <c r="H81" s="177"/>
      <c r="I81" s="177"/>
      <c r="J81" s="131"/>
      <c r="K81" s="131"/>
      <c r="L81" s="131"/>
      <c r="M81" s="131"/>
      <c r="N81" s="131"/>
      <c r="O81" s="131"/>
      <c r="P81" s="131"/>
      <c r="Q81" s="131"/>
      <c r="R81" s="131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Y81" s="167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Y82" s="167"/>
    </row>
    <row r="83" spans="2:51" x14ac:dyDescent="0.35">
      <c r="B83" s="127"/>
      <c r="C83" s="180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Y83" s="167"/>
    </row>
    <row r="84" spans="2:51" x14ac:dyDescent="0.35">
      <c r="B84" s="127"/>
      <c r="C84" s="131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Y84" s="167"/>
    </row>
    <row r="85" spans="2:51" x14ac:dyDescent="0.35">
      <c r="B85" s="127"/>
      <c r="C85" s="176"/>
      <c r="D85" s="131"/>
      <c r="E85" s="131"/>
      <c r="F85" s="131"/>
      <c r="G85" s="131"/>
      <c r="H85" s="131"/>
      <c r="I85" s="131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29"/>
      <c r="AW85" s="129"/>
      <c r="AY85" s="167"/>
    </row>
    <row r="86" spans="2:51" x14ac:dyDescent="0.35">
      <c r="B86" s="131"/>
      <c r="C86" s="180"/>
      <c r="D86" s="131"/>
      <c r="E86" s="131"/>
      <c r="F86" s="131"/>
      <c r="G86" s="131"/>
      <c r="H86" s="131"/>
      <c r="I86" s="131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V86" s="129"/>
      <c r="AW86" s="129"/>
      <c r="AX86" s="162"/>
      <c r="AY86" s="167"/>
    </row>
    <row r="87" spans="2:51" x14ac:dyDescent="0.35">
      <c r="B87" s="131"/>
      <c r="C87" s="176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V87" s="129"/>
      <c r="AW87" s="129"/>
      <c r="AX87" s="162"/>
      <c r="AY87" s="167"/>
    </row>
    <row r="88" spans="2:51" x14ac:dyDescent="0.35">
      <c r="B88" s="127"/>
      <c r="C88" s="183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84"/>
      <c r="U88" s="128"/>
      <c r="V88" s="128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V88" s="129"/>
      <c r="AW88" s="129"/>
      <c r="AX88" s="162"/>
      <c r="AY88" s="167"/>
    </row>
    <row r="89" spans="2:51" x14ac:dyDescent="0.35">
      <c r="B89" s="127"/>
      <c r="C89" s="183"/>
      <c r="D89" s="177"/>
      <c r="E89" s="177"/>
      <c r="F89" s="177"/>
      <c r="G89" s="177"/>
      <c r="H89" s="177"/>
      <c r="I89" s="177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84"/>
      <c r="U89" s="128"/>
      <c r="V89" s="128"/>
      <c r="W89" s="168"/>
      <c r="X89" s="168"/>
      <c r="Y89" s="168"/>
      <c r="Z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V89" s="129"/>
      <c r="AW89" s="129"/>
      <c r="AX89" s="162"/>
    </row>
    <row r="90" spans="2:51" x14ac:dyDescent="0.35">
      <c r="B90" s="127"/>
      <c r="C90" s="180"/>
      <c r="D90" s="177"/>
      <c r="E90" s="177"/>
      <c r="F90" s="177"/>
      <c r="G90" s="177"/>
      <c r="H90" s="177"/>
      <c r="I90" s="177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84"/>
      <c r="U90" s="128"/>
      <c r="V90" s="128"/>
      <c r="W90" s="168"/>
      <c r="X90" s="168"/>
      <c r="Y90" s="168"/>
      <c r="Z90" s="168"/>
      <c r="AA90" s="168"/>
      <c r="AB90" s="168"/>
      <c r="AC90" s="168"/>
      <c r="AD90" s="168"/>
      <c r="AE90" s="168"/>
      <c r="AM90" s="170"/>
      <c r="AN90" s="170"/>
      <c r="AO90" s="170"/>
      <c r="AP90" s="170"/>
      <c r="AQ90" s="170"/>
      <c r="AR90" s="170"/>
      <c r="AS90" s="171"/>
      <c r="AV90" s="129"/>
      <c r="AW90" s="129"/>
      <c r="AX90" s="162"/>
    </row>
    <row r="91" spans="2:51" x14ac:dyDescent="0.35">
      <c r="B91" s="127"/>
      <c r="C91" s="180"/>
      <c r="D91" s="177"/>
      <c r="E91" s="177"/>
      <c r="F91" s="177"/>
      <c r="G91" s="177"/>
      <c r="H91" s="177"/>
      <c r="I91" s="177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84"/>
      <c r="U91" s="128"/>
      <c r="V91" s="128"/>
      <c r="W91" s="168"/>
      <c r="X91" s="168"/>
      <c r="Y91" s="168"/>
      <c r="Z91" s="168"/>
      <c r="AA91" s="168"/>
      <c r="AB91" s="168"/>
      <c r="AC91" s="168"/>
      <c r="AD91" s="168"/>
      <c r="AE91" s="168"/>
      <c r="AM91" s="170"/>
      <c r="AN91" s="170"/>
      <c r="AO91" s="170"/>
      <c r="AP91" s="170"/>
      <c r="AQ91" s="170"/>
      <c r="AR91" s="170"/>
      <c r="AS91" s="171"/>
      <c r="AV91" s="129"/>
      <c r="AW91" s="129"/>
      <c r="AX91" s="162"/>
    </row>
    <row r="92" spans="2:51" x14ac:dyDescent="0.35">
      <c r="B92" s="127"/>
      <c r="C92" s="180"/>
      <c r="D92" s="177"/>
      <c r="E92" s="177"/>
      <c r="F92" s="177"/>
      <c r="G92" s="177"/>
      <c r="H92" s="177"/>
      <c r="I92" s="177"/>
      <c r="J92" s="181"/>
      <c r="K92" s="178"/>
      <c r="L92" s="178"/>
      <c r="M92" s="178"/>
      <c r="N92" s="178"/>
      <c r="O92" s="178"/>
      <c r="P92" s="178"/>
      <c r="Q92" s="178"/>
      <c r="R92" s="178"/>
      <c r="S92" s="178"/>
      <c r="T92" s="184"/>
      <c r="U92" s="128"/>
      <c r="V92" s="128"/>
      <c r="W92" s="168"/>
      <c r="X92" s="168"/>
      <c r="Y92" s="168"/>
      <c r="Z92" s="168"/>
      <c r="AA92" s="168"/>
      <c r="AB92" s="168"/>
      <c r="AC92" s="168"/>
      <c r="AD92" s="168"/>
      <c r="AE92" s="168"/>
      <c r="AM92" s="170"/>
      <c r="AN92" s="170"/>
      <c r="AO92" s="170"/>
      <c r="AP92" s="170"/>
      <c r="AQ92" s="170"/>
      <c r="AR92" s="170"/>
      <c r="AS92" s="171"/>
      <c r="AV92" s="129"/>
      <c r="AW92" s="129"/>
      <c r="AX92" s="162"/>
    </row>
    <row r="93" spans="2:51" x14ac:dyDescent="0.35">
      <c r="B93" s="127"/>
      <c r="C93" s="180"/>
      <c r="D93" s="177"/>
      <c r="E93" s="177"/>
      <c r="F93" s="177"/>
      <c r="G93" s="177"/>
      <c r="H93" s="177"/>
      <c r="I93" s="177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84"/>
      <c r="U93" s="128"/>
      <c r="V93" s="128"/>
      <c r="W93" s="168"/>
      <c r="X93" s="168"/>
      <c r="Y93" s="168"/>
      <c r="Z93" s="168"/>
      <c r="AA93" s="168"/>
      <c r="AB93" s="168"/>
      <c r="AC93" s="168"/>
      <c r="AD93" s="168"/>
      <c r="AE93" s="168"/>
      <c r="AM93" s="170"/>
      <c r="AN93" s="170"/>
      <c r="AO93" s="170"/>
      <c r="AP93" s="170"/>
      <c r="AQ93" s="170"/>
      <c r="AR93" s="170"/>
      <c r="AS93" s="171"/>
      <c r="AV93" s="132"/>
      <c r="AW93" s="129"/>
      <c r="AX93" s="162"/>
    </row>
    <row r="94" spans="2:51" x14ac:dyDescent="0.35">
      <c r="B94" s="127"/>
      <c r="C94" s="131"/>
      <c r="D94" s="177"/>
      <c r="E94" s="177"/>
      <c r="F94" s="177"/>
      <c r="G94" s="177"/>
      <c r="H94" s="177"/>
      <c r="I94" s="177"/>
      <c r="J94" s="178"/>
      <c r="K94" s="178"/>
      <c r="L94" s="178"/>
      <c r="M94" s="178"/>
      <c r="N94" s="178"/>
      <c r="O94" s="178"/>
      <c r="P94" s="178"/>
      <c r="Q94" s="178"/>
      <c r="R94" s="178"/>
      <c r="S94" s="182"/>
      <c r="T94" s="133"/>
      <c r="U94" s="133"/>
      <c r="V94" s="134"/>
      <c r="W94" s="168"/>
      <c r="X94" s="168"/>
      <c r="Y94" s="168"/>
      <c r="Z94" s="168"/>
      <c r="AA94" s="168"/>
      <c r="AB94" s="168"/>
      <c r="AC94" s="168"/>
      <c r="AD94" s="168"/>
      <c r="AE94" s="168"/>
      <c r="AM94" s="170"/>
      <c r="AN94" s="170"/>
      <c r="AO94" s="170"/>
      <c r="AP94" s="170"/>
      <c r="AQ94" s="170"/>
      <c r="AR94" s="170"/>
      <c r="AS94" s="171"/>
      <c r="AX94" s="162"/>
      <c r="AY94" s="131"/>
    </row>
    <row r="95" spans="2:51" x14ac:dyDescent="0.35">
      <c r="B95" s="127"/>
      <c r="C95" s="180"/>
      <c r="D95" s="177"/>
      <c r="E95" s="177"/>
      <c r="F95" s="177"/>
      <c r="G95" s="177"/>
      <c r="H95" s="177"/>
      <c r="I95" s="177"/>
      <c r="J95" s="181"/>
      <c r="K95" s="181"/>
      <c r="L95" s="178"/>
      <c r="M95" s="178"/>
      <c r="N95" s="178"/>
      <c r="O95" s="178"/>
      <c r="P95" s="178"/>
      <c r="Q95" s="178"/>
      <c r="R95" s="181"/>
      <c r="S95" s="182"/>
      <c r="T95" s="133"/>
      <c r="U95" s="133"/>
      <c r="V95" s="134"/>
      <c r="W95" s="168"/>
      <c r="X95" s="168"/>
      <c r="Y95" s="168"/>
      <c r="Z95" s="168"/>
      <c r="AA95" s="168"/>
      <c r="AB95" s="168"/>
      <c r="AC95" s="168"/>
      <c r="AD95" s="168"/>
      <c r="AE95" s="168"/>
      <c r="AM95" s="170"/>
      <c r="AN95" s="170"/>
      <c r="AO95" s="170"/>
      <c r="AP95" s="170"/>
      <c r="AQ95" s="170"/>
      <c r="AR95" s="170"/>
      <c r="AS95" s="171"/>
      <c r="AT95" s="162"/>
      <c r="AU95" s="162"/>
      <c r="AV95" s="162"/>
      <c r="AW95" s="162"/>
      <c r="AX95" s="162"/>
      <c r="AY95" s="130"/>
    </row>
    <row r="96" spans="2:51" x14ac:dyDescent="0.35">
      <c r="B96" s="127"/>
      <c r="C96" s="180"/>
      <c r="D96" s="177"/>
      <c r="E96" s="177"/>
      <c r="F96" s="177"/>
      <c r="G96" s="177"/>
      <c r="H96" s="177"/>
      <c r="I96" s="177"/>
      <c r="J96" s="181"/>
      <c r="K96" s="181"/>
      <c r="L96" s="178"/>
      <c r="M96" s="178"/>
      <c r="N96" s="178"/>
      <c r="O96" s="178"/>
      <c r="P96" s="178"/>
      <c r="Q96" s="178"/>
      <c r="R96" s="181"/>
      <c r="AS96" s="171"/>
      <c r="AT96" s="162"/>
      <c r="AU96" s="162"/>
      <c r="AV96" s="162"/>
      <c r="AW96" s="162"/>
      <c r="AX96" s="162"/>
    </row>
    <row r="97" spans="2:51" x14ac:dyDescent="0.35">
      <c r="B97" s="127"/>
      <c r="C97" s="173"/>
      <c r="D97" s="180"/>
      <c r="E97" s="180"/>
      <c r="F97" s="180"/>
      <c r="G97" s="180"/>
      <c r="H97" s="180"/>
      <c r="I97" s="180"/>
      <c r="AS97" s="171"/>
      <c r="AT97" s="162"/>
      <c r="AU97" s="162"/>
      <c r="AV97" s="162"/>
      <c r="AW97" s="162"/>
      <c r="AX97" s="162"/>
    </row>
    <row r="98" spans="2:51" x14ac:dyDescent="0.35">
      <c r="B98" s="127"/>
      <c r="C98" s="173"/>
      <c r="D98" s="177"/>
      <c r="E98" s="177"/>
      <c r="F98" s="177"/>
      <c r="G98" s="177"/>
      <c r="H98" s="177"/>
      <c r="I98" s="177"/>
      <c r="AS98" s="171"/>
      <c r="AT98" s="162"/>
      <c r="AU98" s="162"/>
      <c r="AV98" s="162"/>
      <c r="AW98" s="162"/>
      <c r="AX98" s="162"/>
    </row>
    <row r="99" spans="2:51" x14ac:dyDescent="0.35">
      <c r="B99" s="127"/>
      <c r="C99" s="173"/>
      <c r="D99" s="177"/>
      <c r="E99" s="177"/>
      <c r="F99" s="177"/>
      <c r="G99" s="177"/>
      <c r="H99" s="177"/>
      <c r="I99" s="177"/>
      <c r="AS99" s="171"/>
      <c r="AT99" s="162"/>
      <c r="AU99" s="162"/>
      <c r="AV99" s="162"/>
      <c r="AW99" s="162"/>
      <c r="AX99" s="162"/>
    </row>
    <row r="100" spans="2:51" x14ac:dyDescent="0.35">
      <c r="B100" s="127"/>
      <c r="C100" s="173"/>
      <c r="D100" s="180"/>
      <c r="E100" s="180"/>
      <c r="F100" s="180"/>
      <c r="G100" s="180"/>
      <c r="H100" s="180"/>
      <c r="I100" s="180"/>
      <c r="AS100" s="171"/>
      <c r="AT100" s="162"/>
      <c r="AU100" s="162"/>
      <c r="AV100" s="162"/>
      <c r="AW100" s="162"/>
      <c r="AX100" s="162"/>
    </row>
    <row r="101" spans="2:51" x14ac:dyDescent="0.35">
      <c r="B101" s="127"/>
      <c r="D101" s="180"/>
      <c r="E101" s="180"/>
      <c r="F101" s="180"/>
      <c r="G101" s="180"/>
      <c r="H101" s="180"/>
      <c r="I101" s="180"/>
      <c r="AS101" s="171"/>
      <c r="AT101" s="162"/>
      <c r="AU101" s="162"/>
      <c r="AV101" s="162"/>
      <c r="AW101" s="162"/>
      <c r="AX101" s="162"/>
      <c r="AY101" s="162"/>
    </row>
    <row r="102" spans="2:51" x14ac:dyDescent="0.35">
      <c r="B102" s="127"/>
      <c r="AS102" s="171"/>
      <c r="AT102" s="162"/>
      <c r="AU102" s="162"/>
      <c r="AV102" s="162"/>
      <c r="AW102" s="162"/>
      <c r="AX102" s="162"/>
      <c r="AY102" s="162"/>
    </row>
    <row r="103" spans="2:51" x14ac:dyDescent="0.35">
      <c r="AS103" s="171"/>
      <c r="AT103" s="162"/>
      <c r="AU103" s="162"/>
      <c r="AV103" s="162"/>
      <c r="AW103" s="162"/>
      <c r="AX103" s="162"/>
      <c r="AY103" s="162"/>
    </row>
    <row r="104" spans="2:51" x14ac:dyDescent="0.35">
      <c r="AS104" s="171"/>
      <c r="AT104" s="162"/>
      <c r="AU104" s="162"/>
      <c r="AV104" s="162"/>
      <c r="AW104" s="162"/>
      <c r="AX104" s="162"/>
      <c r="AY104" s="162"/>
    </row>
    <row r="105" spans="2:51" x14ac:dyDescent="0.35">
      <c r="AS105" s="171"/>
      <c r="AT105" s="162"/>
      <c r="AU105" s="162"/>
      <c r="AV105" s="162"/>
      <c r="AW105" s="162"/>
      <c r="AX105" s="162"/>
      <c r="AY105" s="162"/>
    </row>
    <row r="106" spans="2:51" x14ac:dyDescent="0.35">
      <c r="AS106" s="171"/>
      <c r="AT106" s="162"/>
      <c r="AU106" s="162"/>
      <c r="AV106" s="162"/>
      <c r="AW106" s="162"/>
      <c r="AX106" s="162"/>
      <c r="AY106" s="162"/>
    </row>
    <row r="107" spans="2:51" x14ac:dyDescent="0.35">
      <c r="AY107" s="162"/>
    </row>
    <row r="108" spans="2:51" x14ac:dyDescent="0.35">
      <c r="AY108" s="162"/>
    </row>
    <row r="109" spans="2:51" x14ac:dyDescent="0.35">
      <c r="AY109" s="162"/>
    </row>
    <row r="110" spans="2:51" x14ac:dyDescent="0.35">
      <c r="AY110" s="162"/>
    </row>
    <row r="111" spans="2:51" x14ac:dyDescent="0.35">
      <c r="AY111" s="162"/>
    </row>
    <row r="112" spans="2:51" x14ac:dyDescent="0.35">
      <c r="AY112" s="162"/>
    </row>
    <row r="113" spans="45:51" x14ac:dyDescent="0.35">
      <c r="AY113" s="162"/>
    </row>
    <row r="114" spans="45:51" x14ac:dyDescent="0.35">
      <c r="AY114" s="162"/>
    </row>
    <row r="115" spans="45:51" x14ac:dyDescent="0.35">
      <c r="AY115" s="162"/>
    </row>
    <row r="116" spans="45:51" x14ac:dyDescent="0.35">
      <c r="AY116" s="162"/>
    </row>
    <row r="117" spans="45:51" x14ac:dyDescent="0.35">
      <c r="AY117" s="162"/>
    </row>
    <row r="118" spans="45:51" x14ac:dyDescent="0.35">
      <c r="AY118" s="162"/>
    </row>
    <row r="119" spans="45:51" x14ac:dyDescent="0.35">
      <c r="AY119" s="162"/>
    </row>
    <row r="120" spans="45:51" x14ac:dyDescent="0.35">
      <c r="AS120" s="163"/>
      <c r="AT120" s="162"/>
      <c r="AU120" s="162"/>
      <c r="AV120" s="162"/>
      <c r="AW120" s="162"/>
      <c r="AX120" s="162"/>
      <c r="AY120" s="162"/>
    </row>
    <row r="121" spans="45:51" x14ac:dyDescent="0.35">
      <c r="AY121" s="162"/>
    </row>
    <row r="135" spans="45:51" x14ac:dyDescent="0.35">
      <c r="AS135" s="162"/>
      <c r="AT135" s="162"/>
      <c r="AU135" s="162"/>
      <c r="AV135" s="162"/>
      <c r="AW135" s="162"/>
      <c r="AX135" s="162"/>
      <c r="AY135" s="162"/>
    </row>
  </sheetData>
  <protectedRanges>
    <protectedRange sqref="B98:B102 N92:R94 C97:C100 D100:I101 D97:I98 J92:J93 J95:R96 S94:S95 S91:T93" name="Range2_6_1_1"/>
    <protectedRange sqref="K92:M93 E99:I99 J94:M94" name="Range2_2_2_1_1"/>
    <protectedRange sqref="D99" name="Range2_1_1_1_1_2_1_1"/>
    <protectedRange sqref="N79:R79 N82:R91 B88:B97 T64:T68 S60:T63 T53:T57 B65:B85 S81:T90 S69:T78 B40:B42 S40:T52" name="Range2_12_5_1_1"/>
    <protectedRange sqref="N10 L10 L6 D6 D8 AD8 AF8 O8:U8 AJ8:AR8 AF10 AR11:AR34 N20:Q23 N11:O15 P11:P14 L24:N31 E23:E34 G23:G34 P15:Q15 P24:Q31 N16:N19 Q16:Q19 Q14 R11:AG11 E11:G22 N32:U34 R12:U31 V12:V34 W12:W27 X12:AG32 W33:AG34" name="Range1_16_3_1_1"/>
    <protectedRange sqref="I84 I87:I96 E92:H96 J82:M91 J79:M79" name="Range2_2_12_2_1_1"/>
    <protectedRange sqref="C94" name="Range2_2_1_10_3_1_1"/>
    <protectedRange sqref="L16:M23" name="Range1_1_1_1_10_1_1_1"/>
    <protectedRange sqref="L32:M34" name="Range1_1_10_1_1_1"/>
    <protectedRange sqref="D92:D96" name="Range2_1_1_1_1_11_2_1_1"/>
    <protectedRange sqref="K11:L15 K16:K34 I11:I15 I16:J24 I25:I34 J25" name="Range1_1_2_1_10_2_1_1"/>
    <protectedRange sqref="M11:M15" name="Range1_2_1_2_1_10_1_1_1"/>
    <protectedRange sqref="E87:H91 E84:H84" name="Range2_2_2_9_2_1_1"/>
    <protectedRange sqref="D84 D87:D91" name="Range2_1_1_1_1_1_9_2_1_1"/>
    <protectedRange sqref="Q10:Q13" name="Range1_17_1_1_1"/>
    <protectedRange sqref="AG10" name="Range1_18_1_1_1"/>
    <protectedRange sqref="C96 C87 C85" name="Range2_4_1_1_1"/>
    <protectedRange sqref="AS16:AS26" name="Range1_1_1_1"/>
    <protectedRange sqref="P3:U5" name="Range1_16_1_1_1_1"/>
    <protectedRange sqref="C95 C88:C93 C83 C86" name="Range2_1_3_1_1"/>
    <protectedRange sqref="H11:H34" name="Range1_1_1_1_1_1_1"/>
    <protectedRange sqref="B86:B87 D85:I86 J80:R81 S79:AX80" name="Range2_2_1_10_1_1_1_2"/>
    <protectedRange sqref="C84" name="Range2_2_1_10_2_1_1_1"/>
    <protectedRange sqref="N70:R78 N61:R64 D81:H81 N40:R51" name="Range2_12_1_6_1_1"/>
    <protectedRange sqref="I66:I69 E40:M42 K48:M51 C42 I75:I78 I81:I83 D75:H77 E82:H83 J70:M78 J61:M64 I43:M47" name="Range2_2_12_1_7_1_1"/>
    <protectedRange sqref="C40:D40 D41:D42" name="Range2_3_2_1_3_1_1_2_10_1_1_1_1"/>
    <protectedRange sqref="D82:D83 C41" name="Range2_1_1_1_1_11_1_2_1_1"/>
    <protectedRange sqref="E78:H78" name="Range2_2_2_9_1_1_1_1"/>
    <protectedRange sqref="D78" name="Range2_1_1_1_1_1_9_1_1_1_1"/>
    <protectedRange sqref="C82 C77 C74 C71" name="Range2_1_1_2_1_1"/>
    <protectedRange sqref="C75 C72" name="Range2_1_4_1_1_1"/>
    <protectedRange sqref="C81 C68" name="Range2_1_2_2_1_1"/>
    <protectedRange sqref="C80" name="Range2_3_2_1_1"/>
    <protectedRange sqref="S64:S68" name="Range2_12_2_1_1_1"/>
    <protectedRange sqref="N65:R69" name="Range2_12_1_1_1_1_1"/>
    <protectedRange sqref="D70:I74 J65:M69" name="Range2_2_12_1_1_1_1_1"/>
    <protectedRange sqref="C76 C73 C70 C64" name="Range2_1_4_2_1_1_1"/>
    <protectedRange sqref="D66:H69" name="Range2_2_12_1_2_2_1_1"/>
    <protectedRange sqref="C78:C79" name="Range2_5_1_1_1"/>
    <protectedRange sqref="E79:I80" name="Range2_2_1_1_1_1"/>
    <protectedRange sqref="D79:D80" name="Range2_1_1_1_1_1_1_1_1"/>
    <protectedRange sqref="C65:C67" name="Range2_1_1_1_2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S58:T59" name="Range2_12_4_1_1_1"/>
    <protectedRange sqref="N60:R60 Q59:R59" name="Range2_12_1_4_1_1_1"/>
    <protectedRange sqref="I64:I65 J60:M60" name="Range2_2_12_1_5_1_1_1"/>
    <protectedRange sqref="D65:H65" name="Range2_2_12_1_2_1_1_1_1"/>
    <protectedRange sqref="D64:H64" name="Range2_2_12_1_3_2_1_1_1"/>
    <protectedRange sqref="N59:P59" name="Range2_12_1_2_1_1_1_1"/>
    <protectedRange sqref="J59:M59" name="Range2_2_12_1_4_1_1_1_1"/>
    <protectedRange sqref="Q52:R52" name="Range2_12_1_5_1_1_1"/>
    <protectedRange sqref="N52:P52" name="Range2_12_1_2_2_1_1_1"/>
    <protectedRange sqref="K52:M52" name="Range2_2_12_1_4_2_1_1_1"/>
    <protectedRange sqref="O24:O31" name="Range1_16_2_1_1_1"/>
    <protectedRange sqref="O16:P19" name="Range1_16_4_1_1_1"/>
    <protectedRange sqref="AY94:AY95" name="Range2_2_1_10_1_1_1_1_1"/>
    <protectedRange sqref="W28:W32" name="Range1_16_3_1_1_1"/>
    <protectedRange sqref="G52:H52" name="Range2_2_12_1_3_1_1_1_1_1_4"/>
    <protectedRange sqref="C43:H47" name="Range2_2_12_1_7_1_1_1"/>
    <protectedRange sqref="I48:J51 C52:F52" name="Range2_2_12_1_7_1_1_3"/>
    <protectedRange sqref="B51:B52" name="Range2_1_2_1_1_1_1_2"/>
    <protectedRange sqref="H48:H51 I52:J52" name="Range2_2_12_1_4_2_1_1_1_2"/>
    <protectedRange sqref="C48:G51" name="Range2_2_12_1_3_1_1_1_1_1_1"/>
    <protectedRange sqref="S53:S57 B53 B60:B64" name="Range2_12_5_1_1_2"/>
    <protectedRange sqref="Q55:R58 Q53:R53" name="Range2_12_1_6_1_1_1"/>
    <protectedRange sqref="I63" name="Range2_2_12_1_7_1_1_5"/>
    <protectedRange sqref="D63:H63" name="Range2_2_12_1_3_3_1_1_1"/>
    <protectedRange sqref="N53:P53 N55:P58" name="Range2_12_1_2_3_1_1_1"/>
    <protectedRange sqref="I59:I62 J53:M53 J55:M58" name="Range2_2_12_1_4_3_1_1_1"/>
    <protectedRange sqref="D59:H62" name="Range2_2_12_1_3_1_2_1_1_1"/>
    <protectedRange sqref="B43:B45" name="Range2_12_5_1_1_1_2"/>
    <protectedRange sqref="B46" name="Range2_12_5_1_1_1_3"/>
    <protectedRange sqref="B54 B56:B59" name="Range2_12_5_1_1_2_2"/>
    <protectedRange sqref="I58" name="Range2_2_12_1_7_1_1_5_2"/>
    <protectedRange sqref="D58:H58" name="Range2_2_12_1_3_3_1_1_1_2"/>
    <protectedRange sqref="I55:I57" name="Range2_2_12_1_4_3_1_1_1_2"/>
    <protectedRange sqref="D55:H57" name="Range2_2_12_1_3_1_2_1_1_1_2"/>
    <protectedRange sqref="I53" name="Range2_2_12_1_4_2_1_1_1_4_1_2"/>
    <protectedRange sqref="D53:H53" name="Range2_2_12_1_3_1_1_1_1_1_4_1_2"/>
    <protectedRange sqref="B55" name="Range2_12_5_1_1_2_1"/>
    <protectedRange sqref="Q54:R54" name="Range2_12_1_6_1_1_1_1"/>
    <protectedRange sqref="N54:P54" name="Range2_12_1_2_3_1_1_1_1"/>
    <protectedRange sqref="I54:M54" name="Range2_2_12_1_4_3_1_1_1_1"/>
    <protectedRange sqref="D54:H54" name="Range2_2_12_1_3_1_2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34" priority="5" operator="containsText" text="N/A">
      <formula>NOT(ISERROR(SEARCH("N/A",X11)))</formula>
    </cfRule>
    <cfRule type="cellIs" dxfId="633" priority="23" operator="equal">
      <formula>0</formula>
    </cfRule>
  </conditionalFormatting>
  <conditionalFormatting sqref="X11:AE34">
    <cfRule type="cellIs" dxfId="632" priority="22" operator="greaterThanOrEqual">
      <formula>1185</formula>
    </cfRule>
  </conditionalFormatting>
  <conditionalFormatting sqref="X11:AE34">
    <cfRule type="cellIs" dxfId="631" priority="21" operator="between">
      <formula>0.1</formula>
      <formula>1184</formula>
    </cfRule>
  </conditionalFormatting>
  <conditionalFormatting sqref="X8">
    <cfRule type="cellIs" dxfId="630" priority="20" operator="equal">
      <formula>0</formula>
    </cfRule>
  </conditionalFormatting>
  <conditionalFormatting sqref="X8">
    <cfRule type="cellIs" dxfId="629" priority="19" operator="greaterThan">
      <formula>1179</formula>
    </cfRule>
  </conditionalFormatting>
  <conditionalFormatting sqref="X8">
    <cfRule type="cellIs" dxfId="628" priority="18" operator="greaterThan">
      <formula>99</formula>
    </cfRule>
  </conditionalFormatting>
  <conditionalFormatting sqref="X8">
    <cfRule type="cellIs" dxfId="627" priority="17" operator="greaterThan">
      <formula>0.99</formula>
    </cfRule>
  </conditionalFormatting>
  <conditionalFormatting sqref="AB8">
    <cfRule type="cellIs" dxfId="626" priority="16" operator="equal">
      <formula>0</formula>
    </cfRule>
  </conditionalFormatting>
  <conditionalFormatting sqref="AB8">
    <cfRule type="cellIs" dxfId="625" priority="15" operator="greaterThan">
      <formula>1179</formula>
    </cfRule>
  </conditionalFormatting>
  <conditionalFormatting sqref="AB8">
    <cfRule type="cellIs" dxfId="624" priority="14" operator="greaterThan">
      <formula>99</formula>
    </cfRule>
  </conditionalFormatting>
  <conditionalFormatting sqref="AB8">
    <cfRule type="cellIs" dxfId="623" priority="13" operator="greaterThan">
      <formula>0.99</formula>
    </cfRule>
  </conditionalFormatting>
  <conditionalFormatting sqref="AJ11:AO11 AO12:AO32 AJ12:AN34 AO33:AP34 AQ11:AQ34">
    <cfRule type="cellIs" dxfId="622" priority="12" operator="equal">
      <formula>0</formula>
    </cfRule>
  </conditionalFormatting>
  <conditionalFormatting sqref="AJ11:AO11 AO12:AO32 AJ12:AN34 AO33:AP34 AQ11:AQ34">
    <cfRule type="cellIs" dxfId="621" priority="11" operator="greaterThan">
      <formula>1179</formula>
    </cfRule>
  </conditionalFormatting>
  <conditionalFormatting sqref="AJ11:AO11 AO12:AO32 AJ12:AN34 AO33:AP34 AQ11:AQ34">
    <cfRule type="cellIs" dxfId="620" priority="10" operator="greaterThan">
      <formula>99</formula>
    </cfRule>
  </conditionalFormatting>
  <conditionalFormatting sqref="AJ11:AO11 AO12:AO32 AJ12:AN34 AO33:AP34 AQ11:AQ34">
    <cfRule type="cellIs" dxfId="619" priority="9" operator="greaterThan">
      <formula>0.99</formula>
    </cfRule>
  </conditionalFormatting>
  <conditionalFormatting sqref="AI11:AI34">
    <cfRule type="cellIs" dxfId="618" priority="8" operator="greaterThan">
      <formula>$AI$8</formula>
    </cfRule>
  </conditionalFormatting>
  <conditionalFormatting sqref="AH11:AH34">
    <cfRule type="cellIs" dxfId="617" priority="6" operator="greaterThan">
      <formula>$AH$8</formula>
    </cfRule>
    <cfRule type="cellIs" dxfId="616" priority="7" operator="greaterThan">
      <formula>$AH$8</formula>
    </cfRule>
  </conditionalFormatting>
  <conditionalFormatting sqref="AP11:AP32">
    <cfRule type="cellIs" dxfId="615" priority="4" operator="equal">
      <formula>0</formula>
    </cfRule>
  </conditionalFormatting>
  <conditionalFormatting sqref="AP11:AP32">
    <cfRule type="cellIs" dxfId="614" priority="3" operator="greaterThan">
      <formula>1179</formula>
    </cfRule>
  </conditionalFormatting>
  <conditionalFormatting sqref="AP11:AP32">
    <cfRule type="cellIs" dxfId="613" priority="2" operator="greaterThan">
      <formula>99</formula>
    </cfRule>
  </conditionalFormatting>
  <conditionalFormatting sqref="AP11:AP32">
    <cfRule type="cellIs" dxfId="612" priority="1" operator="greaterThan">
      <formula>0.99</formula>
    </cfRule>
  </conditionalFormatting>
  <dataValidations disablePrompts="1" count="4">
    <dataValidation type="list" allowBlank="1" showInputMessage="1" showErrorMessage="1" sqref="AP8:AQ8 N10 L10 D8 O8:T8" xr:uid="{00000000-0002-0000-0600-000000000000}">
      <formula1>#REF!</formula1>
    </dataValidation>
    <dataValidation type="list" allowBlank="1" showInputMessage="1" showErrorMessage="1" sqref="P3:P5" xr:uid="{00000000-0002-0000-0600-000001000000}">
      <formula1>$AY$10:$AY$40</formula1>
    </dataValidation>
    <dataValidation type="list" allowBlank="1" showInputMessage="1" showErrorMessage="1" sqref="H11:H34" xr:uid="{00000000-0002-0000-0600-000002000000}">
      <formula1>$AV$10:$AV$19</formula1>
    </dataValidation>
    <dataValidation type="list" allowBlank="1" showInputMessage="1" showErrorMessage="1" sqref="AV31:AW31" xr:uid="{00000000-0002-0000-0600-000003000000}">
      <formula1>$AV$24:$AV$28</formula1>
    </dataValidation>
  </dataValidations>
  <hyperlinks>
    <hyperlink ref="H9:H10" location="'1'!AH8" display="Plant Status" xr:uid="{00000000-0004-0000-06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2:AY134"/>
  <sheetViews>
    <sheetView showGridLines="0" topLeftCell="C4" zoomScaleNormal="100" workbookViewId="0">
      <selection activeCell="AQ35" sqref="AQ35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3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14" t="s">
        <v>11</v>
      </c>
      <c r="I7" s="215" t="s">
        <v>12</v>
      </c>
      <c r="J7" s="215" t="s">
        <v>13</v>
      </c>
      <c r="K7" s="215" t="s">
        <v>14</v>
      </c>
      <c r="L7" s="15"/>
      <c r="M7" s="15"/>
      <c r="N7" s="15"/>
      <c r="O7" s="214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15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15" t="s">
        <v>23</v>
      </c>
      <c r="AG7" s="215" t="s">
        <v>24</v>
      </c>
      <c r="AH7" s="215" t="s">
        <v>25</v>
      </c>
      <c r="AI7" s="215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15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41859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25684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15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16" t="s">
        <v>52</v>
      </c>
      <c r="V9" s="216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18" t="s">
        <v>56</v>
      </c>
      <c r="AG9" s="218" t="s">
        <v>57</v>
      </c>
      <c r="AH9" s="341" t="s">
        <v>58</v>
      </c>
      <c r="AI9" s="357" t="s">
        <v>59</v>
      </c>
      <c r="AJ9" s="216" t="s">
        <v>60</v>
      </c>
      <c r="AK9" s="216" t="s">
        <v>61</v>
      </c>
      <c r="AL9" s="216" t="s">
        <v>62</v>
      </c>
      <c r="AM9" s="216" t="s">
        <v>63</v>
      </c>
      <c r="AN9" s="216" t="s">
        <v>64</v>
      </c>
      <c r="AO9" s="216" t="s">
        <v>65</v>
      </c>
      <c r="AP9" s="216" t="s">
        <v>66</v>
      </c>
      <c r="AQ9" s="359" t="s">
        <v>67</v>
      </c>
      <c r="AR9" s="216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16" t="s">
        <v>73</v>
      </c>
      <c r="C10" s="216" t="s">
        <v>74</v>
      </c>
      <c r="D10" s="216" t="s">
        <v>75</v>
      </c>
      <c r="E10" s="216" t="s">
        <v>76</v>
      </c>
      <c r="F10" s="216" t="s">
        <v>75</v>
      </c>
      <c r="G10" s="216" t="s">
        <v>76</v>
      </c>
      <c r="H10" s="368"/>
      <c r="I10" s="216" t="s">
        <v>76</v>
      </c>
      <c r="J10" s="216" t="s">
        <v>76</v>
      </c>
      <c r="K10" s="216" t="s">
        <v>76</v>
      </c>
      <c r="L10" s="31" t="s">
        <v>30</v>
      </c>
      <c r="M10" s="369"/>
      <c r="N10" s="31" t="s">
        <v>30</v>
      </c>
      <c r="O10" s="360"/>
      <c r="P10" s="360"/>
      <c r="Q10" s="3">
        <v>2040252</v>
      </c>
      <c r="R10" s="350"/>
      <c r="S10" s="351"/>
      <c r="T10" s="352"/>
      <c r="U10" s="216" t="s">
        <v>76</v>
      </c>
      <c r="V10" s="216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29919578</v>
      </c>
      <c r="AH10" s="341"/>
      <c r="AI10" s="358"/>
      <c r="AJ10" s="216" t="s">
        <v>85</v>
      </c>
      <c r="AK10" s="216" t="s">
        <v>85</v>
      </c>
      <c r="AL10" s="216" t="s">
        <v>85</v>
      </c>
      <c r="AM10" s="216" t="s">
        <v>85</v>
      </c>
      <c r="AN10" s="216" t="s">
        <v>85</v>
      </c>
      <c r="AO10" s="216" t="s">
        <v>85</v>
      </c>
      <c r="AP10" s="2">
        <v>6559545</v>
      </c>
      <c r="AQ10" s="360"/>
      <c r="AR10" s="217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10</v>
      </c>
      <c r="E11" s="46">
        <f>D11/1.42</f>
        <v>7.042253521126761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126</v>
      </c>
      <c r="P11" s="52">
        <v>93</v>
      </c>
      <c r="Q11" s="53">
        <v>2044287</v>
      </c>
      <c r="R11" s="53">
        <f t="shared" ref="R11:R34" si="0">Q11-Q10</f>
        <v>4035</v>
      </c>
      <c r="S11" s="54">
        <f>R11*24/1000</f>
        <v>96.84</v>
      </c>
      <c r="T11" s="54">
        <f>R11/1000</f>
        <v>4.0350000000000001</v>
      </c>
      <c r="U11" s="55">
        <v>4.8</v>
      </c>
      <c r="V11" s="55">
        <f>U11</f>
        <v>4.8</v>
      </c>
      <c r="W11" s="174" t="s">
        <v>136</v>
      </c>
      <c r="X11" s="166">
        <v>0</v>
      </c>
      <c r="Y11" s="166">
        <v>0</v>
      </c>
      <c r="Z11" s="166">
        <v>1035</v>
      </c>
      <c r="AA11" s="166">
        <v>0</v>
      </c>
      <c r="AB11" s="166">
        <v>1109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29920266</v>
      </c>
      <c r="AH11" s="60">
        <f>IF(ISBLANK(AG11),"-",AG11-AG10)</f>
        <v>688</v>
      </c>
      <c r="AI11" s="61">
        <f>AH11/T11</f>
        <v>170.5080545229244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6560751</v>
      </c>
      <c r="AQ11" s="166">
        <f t="shared" ref="AQ11:AQ34" si="1">AP11-AP10</f>
        <v>1206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11</v>
      </c>
      <c r="E12" s="46">
        <f t="shared" ref="E12:E34" si="2">D12/1.42</f>
        <v>7.746478873239437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112</v>
      </c>
      <c r="P12" s="52">
        <v>90</v>
      </c>
      <c r="Q12" s="53">
        <v>2048159</v>
      </c>
      <c r="R12" s="53">
        <f t="shared" si="0"/>
        <v>3872</v>
      </c>
      <c r="S12" s="54">
        <f t="shared" ref="S12:S34" si="5">R12*24/1000</f>
        <v>92.927999999999997</v>
      </c>
      <c r="T12" s="54">
        <f t="shared" ref="T12:T34" si="6">R12/1000</f>
        <v>3.8719999999999999</v>
      </c>
      <c r="U12" s="55">
        <v>6.5</v>
      </c>
      <c r="V12" s="55">
        <f t="shared" ref="V12:V34" si="7">U12</f>
        <v>6.5</v>
      </c>
      <c r="W12" s="174" t="s">
        <v>136</v>
      </c>
      <c r="X12" s="166">
        <v>0</v>
      </c>
      <c r="Y12" s="166">
        <v>0</v>
      </c>
      <c r="Z12" s="166">
        <v>1012</v>
      </c>
      <c r="AA12" s="166">
        <v>0</v>
      </c>
      <c r="AB12" s="166">
        <v>1110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29920912</v>
      </c>
      <c r="AH12" s="60">
        <f t="shared" ref="AH12:AH34" si="8">IF(ISBLANK(AG12),"-",AG12-AG11)</f>
        <v>646</v>
      </c>
      <c r="AI12" s="61">
        <f t="shared" ref="AI12:AI34" si="9">AH12/T12</f>
        <v>166.8388429752066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6562250</v>
      </c>
      <c r="AQ12" s="166">
        <f t="shared" si="1"/>
        <v>1499</v>
      </c>
      <c r="AR12" s="65">
        <v>0.93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14</v>
      </c>
      <c r="E13" s="46">
        <f t="shared" si="2"/>
        <v>9.8591549295774659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127</v>
      </c>
      <c r="P13" s="52">
        <v>90</v>
      </c>
      <c r="Q13" s="53">
        <v>2052039</v>
      </c>
      <c r="R13" s="53">
        <f t="shared" si="0"/>
        <v>3880</v>
      </c>
      <c r="S13" s="54">
        <f t="shared" si="5"/>
        <v>93.12</v>
      </c>
      <c r="T13" s="54">
        <f t="shared" si="6"/>
        <v>3.88</v>
      </c>
      <c r="U13" s="55">
        <v>8</v>
      </c>
      <c r="V13" s="55">
        <f t="shared" si="7"/>
        <v>8</v>
      </c>
      <c r="W13" s="174" t="s">
        <v>136</v>
      </c>
      <c r="X13" s="166">
        <v>0</v>
      </c>
      <c r="Y13" s="166">
        <v>0</v>
      </c>
      <c r="Z13" s="166">
        <v>956</v>
      </c>
      <c r="AA13" s="166">
        <v>0</v>
      </c>
      <c r="AB13" s="166">
        <v>1110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29921568</v>
      </c>
      <c r="AH13" s="60">
        <f t="shared" si="8"/>
        <v>656</v>
      </c>
      <c r="AI13" s="61">
        <f t="shared" si="9"/>
        <v>169.0721649484536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6563750</v>
      </c>
      <c r="AQ13" s="166">
        <f t="shared" si="1"/>
        <v>1500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17</v>
      </c>
      <c r="E14" s="46">
        <f t="shared" si="2"/>
        <v>11.971830985915494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100</v>
      </c>
      <c r="P14" s="52">
        <v>89</v>
      </c>
      <c r="Q14" s="52">
        <v>2055769</v>
      </c>
      <c r="R14" s="53">
        <f t="shared" si="0"/>
        <v>3730</v>
      </c>
      <c r="S14" s="54">
        <f t="shared" si="5"/>
        <v>89.52</v>
      </c>
      <c r="T14" s="54">
        <f t="shared" si="6"/>
        <v>3.73</v>
      </c>
      <c r="U14" s="55">
        <v>9.1999999999999993</v>
      </c>
      <c r="V14" s="55">
        <f t="shared" si="7"/>
        <v>9.1999999999999993</v>
      </c>
      <c r="W14" s="174" t="s">
        <v>136</v>
      </c>
      <c r="X14" s="166">
        <v>0</v>
      </c>
      <c r="Y14" s="166">
        <v>0</v>
      </c>
      <c r="Z14" s="166">
        <v>927</v>
      </c>
      <c r="AA14" s="166">
        <v>0</v>
      </c>
      <c r="AB14" s="166">
        <v>1109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29922131</v>
      </c>
      <c r="AH14" s="60">
        <f t="shared" si="8"/>
        <v>563</v>
      </c>
      <c r="AI14" s="61">
        <f t="shared" si="9"/>
        <v>150.93833780160858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6564506</v>
      </c>
      <c r="AQ14" s="166">
        <f t="shared" si="1"/>
        <v>756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25</v>
      </c>
      <c r="E15" s="46">
        <f t="shared" si="2"/>
        <v>17.605633802816904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104</v>
      </c>
      <c r="P15" s="52">
        <v>98</v>
      </c>
      <c r="Q15" s="52">
        <v>2059510</v>
      </c>
      <c r="R15" s="53">
        <f t="shared" si="0"/>
        <v>3741</v>
      </c>
      <c r="S15" s="54">
        <f t="shared" si="5"/>
        <v>89.784000000000006</v>
      </c>
      <c r="T15" s="54">
        <f t="shared" si="6"/>
        <v>3.7410000000000001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889</v>
      </c>
      <c r="AA15" s="166">
        <v>0</v>
      </c>
      <c r="AB15" s="166">
        <v>1109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29922697</v>
      </c>
      <c r="AH15" s="60">
        <f t="shared" si="8"/>
        <v>566</v>
      </c>
      <c r="AI15" s="61">
        <f t="shared" si="9"/>
        <v>151.29644480085537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6565259</v>
      </c>
      <c r="AQ15" s="166">
        <f t="shared" si="1"/>
        <v>753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8</v>
      </c>
      <c r="E16" s="46">
        <f t="shared" si="2"/>
        <v>5.6338028169014089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124</v>
      </c>
      <c r="P16" s="52">
        <v>123</v>
      </c>
      <c r="Q16" s="52">
        <v>2064004</v>
      </c>
      <c r="R16" s="53">
        <f t="shared" si="0"/>
        <v>4494</v>
      </c>
      <c r="S16" s="54">
        <f t="shared" si="5"/>
        <v>107.85599999999999</v>
      </c>
      <c r="T16" s="54">
        <f t="shared" si="6"/>
        <v>4.4939999999999998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1196</v>
      </c>
      <c r="AA16" s="166">
        <v>0</v>
      </c>
      <c r="AB16" s="166">
        <v>1170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29923402</v>
      </c>
      <c r="AH16" s="60">
        <f t="shared" si="8"/>
        <v>705</v>
      </c>
      <c r="AI16" s="61">
        <f t="shared" si="9"/>
        <v>156.87583444592792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6565259</v>
      </c>
      <c r="AQ16" s="166">
        <f t="shared" si="1"/>
        <v>0</v>
      </c>
      <c r="AR16" s="65">
        <v>1.01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10</v>
      </c>
      <c r="E17" s="46">
        <f t="shared" si="2"/>
        <v>7.042253521126761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136</v>
      </c>
      <c r="P17" s="52">
        <v>144</v>
      </c>
      <c r="Q17" s="52">
        <v>2070119</v>
      </c>
      <c r="R17" s="53">
        <f t="shared" si="0"/>
        <v>6115</v>
      </c>
      <c r="S17" s="54">
        <f t="shared" si="5"/>
        <v>146.76</v>
      </c>
      <c r="T17" s="54">
        <f t="shared" si="6"/>
        <v>6.1150000000000002</v>
      </c>
      <c r="U17" s="55">
        <v>9</v>
      </c>
      <c r="V17" s="55">
        <f t="shared" si="7"/>
        <v>9</v>
      </c>
      <c r="W17" s="174" t="s">
        <v>146</v>
      </c>
      <c r="X17" s="166">
        <v>0</v>
      </c>
      <c r="Y17" s="166">
        <v>990</v>
      </c>
      <c r="Z17" s="166">
        <v>1165</v>
      </c>
      <c r="AA17" s="166">
        <v>1185</v>
      </c>
      <c r="AB17" s="166">
        <v>1190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29924762</v>
      </c>
      <c r="AH17" s="60">
        <f t="shared" si="8"/>
        <v>1360</v>
      </c>
      <c r="AI17" s="61">
        <f t="shared" si="9"/>
        <v>222.40392477514308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6565259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8</v>
      </c>
      <c r="E18" s="46">
        <f t="shared" si="2"/>
        <v>5.6338028169014089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138</v>
      </c>
      <c r="P18" s="52">
        <v>142</v>
      </c>
      <c r="Q18" s="52">
        <v>2076322</v>
      </c>
      <c r="R18" s="53">
        <f t="shared" si="0"/>
        <v>6203</v>
      </c>
      <c r="S18" s="54">
        <f t="shared" si="5"/>
        <v>148.87200000000001</v>
      </c>
      <c r="T18" s="54">
        <f t="shared" si="6"/>
        <v>6.2030000000000003</v>
      </c>
      <c r="U18" s="55">
        <v>8.6</v>
      </c>
      <c r="V18" s="55">
        <f t="shared" si="7"/>
        <v>8.6</v>
      </c>
      <c r="W18" s="174" t="s">
        <v>146</v>
      </c>
      <c r="X18" s="166">
        <v>0</v>
      </c>
      <c r="Y18" s="166">
        <v>1035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29926132</v>
      </c>
      <c r="AH18" s="60">
        <f t="shared" si="8"/>
        <v>1370</v>
      </c>
      <c r="AI18" s="61">
        <f t="shared" si="9"/>
        <v>220.86087377075609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6565259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8</v>
      </c>
      <c r="E19" s="46">
        <f t="shared" si="2"/>
        <v>5.6338028169014089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138</v>
      </c>
      <c r="P19" s="52">
        <v>144</v>
      </c>
      <c r="Q19" s="52">
        <v>2082540</v>
      </c>
      <c r="R19" s="53">
        <f t="shared" si="0"/>
        <v>6218</v>
      </c>
      <c r="S19" s="54">
        <f t="shared" si="5"/>
        <v>149.232</v>
      </c>
      <c r="T19" s="54">
        <f t="shared" si="6"/>
        <v>6.218</v>
      </c>
      <c r="U19" s="55">
        <v>8</v>
      </c>
      <c r="V19" s="55">
        <f t="shared" si="7"/>
        <v>8</v>
      </c>
      <c r="W19" s="174" t="s">
        <v>146</v>
      </c>
      <c r="X19" s="166">
        <v>0</v>
      </c>
      <c r="Y19" s="166">
        <v>1051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29927514</v>
      </c>
      <c r="AH19" s="60">
        <f t="shared" si="8"/>
        <v>1382</v>
      </c>
      <c r="AI19" s="61">
        <f t="shared" si="9"/>
        <v>222.25796075908653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6565259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6</v>
      </c>
      <c r="E20" s="46">
        <f t="shared" si="2"/>
        <v>4.2253521126760569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127</v>
      </c>
      <c r="P20" s="52">
        <v>146</v>
      </c>
      <c r="Q20" s="52">
        <v>2088657</v>
      </c>
      <c r="R20" s="53">
        <f t="shared" si="0"/>
        <v>6117</v>
      </c>
      <c r="S20" s="54">
        <f t="shared" si="5"/>
        <v>146.80799999999999</v>
      </c>
      <c r="T20" s="54">
        <f t="shared" si="6"/>
        <v>6.117</v>
      </c>
      <c r="U20" s="55">
        <v>7.4</v>
      </c>
      <c r="V20" s="55">
        <f t="shared" si="7"/>
        <v>7.4</v>
      </c>
      <c r="W20" s="174" t="s">
        <v>146</v>
      </c>
      <c r="X20" s="166">
        <v>0</v>
      </c>
      <c r="Y20" s="166">
        <v>1185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29928914</v>
      </c>
      <c r="AH20" s="60">
        <f t="shared" si="8"/>
        <v>1400</v>
      </c>
      <c r="AI20" s="61">
        <f t="shared" si="9"/>
        <v>228.87036128821319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6565259</v>
      </c>
      <c r="AQ20" s="166">
        <f t="shared" si="1"/>
        <v>0</v>
      </c>
      <c r="AR20" s="65">
        <v>0.97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7</v>
      </c>
      <c r="E21" s="46">
        <f t="shared" si="2"/>
        <v>4.9295774647887329</v>
      </c>
      <c r="F21" s="67">
        <v>83</v>
      </c>
      <c r="G21" s="46">
        <f t="shared" si="3"/>
        <v>58.450704225352112</v>
      </c>
      <c r="H21" s="48" t="s">
        <v>89</v>
      </c>
      <c r="I21" s="48">
        <f t="shared" si="4"/>
        <v>57.04225352112676</v>
      </c>
      <c r="J21" s="49">
        <f t="shared" si="10"/>
        <v>58.450704225352112</v>
      </c>
      <c r="K21" s="48">
        <f t="shared" si="11"/>
        <v>59.870704225352114</v>
      </c>
      <c r="L21" s="50">
        <v>19</v>
      </c>
      <c r="M21" s="51" t="s">
        <v>101</v>
      </c>
      <c r="N21" s="51">
        <v>17.7</v>
      </c>
      <c r="O21" s="52">
        <v>134</v>
      </c>
      <c r="P21" s="52">
        <v>145</v>
      </c>
      <c r="Q21" s="52">
        <v>2094766</v>
      </c>
      <c r="R21" s="53">
        <f>Q21-Q20</f>
        <v>6109</v>
      </c>
      <c r="S21" s="54">
        <f t="shared" si="5"/>
        <v>146.61600000000001</v>
      </c>
      <c r="T21" s="54">
        <f t="shared" si="6"/>
        <v>6.109</v>
      </c>
      <c r="U21" s="55">
        <v>6.5</v>
      </c>
      <c r="V21" s="55">
        <f t="shared" si="7"/>
        <v>6.5</v>
      </c>
      <c r="W21" s="174" t="s">
        <v>146</v>
      </c>
      <c r="X21" s="166">
        <v>0</v>
      </c>
      <c r="Y21" s="166">
        <v>1135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29930310</v>
      </c>
      <c r="AH21" s="60">
        <f t="shared" si="8"/>
        <v>1396</v>
      </c>
      <c r="AI21" s="61">
        <f t="shared" si="9"/>
        <v>228.51530528728105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6565259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8</v>
      </c>
      <c r="E22" s="46">
        <f t="shared" si="2"/>
        <v>5.6338028169014089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136</v>
      </c>
      <c r="P22" s="52">
        <v>142</v>
      </c>
      <c r="Q22" s="52">
        <v>2100859</v>
      </c>
      <c r="R22" s="53">
        <f t="shared" si="0"/>
        <v>6093</v>
      </c>
      <c r="S22" s="54">
        <f t="shared" si="5"/>
        <v>146.232</v>
      </c>
      <c r="T22" s="54">
        <f t="shared" si="6"/>
        <v>6.093</v>
      </c>
      <c r="U22" s="55">
        <v>5.8</v>
      </c>
      <c r="V22" s="55">
        <f t="shared" si="7"/>
        <v>5.8</v>
      </c>
      <c r="W22" s="174" t="s">
        <v>146</v>
      </c>
      <c r="X22" s="166">
        <v>0</v>
      </c>
      <c r="Y22" s="166">
        <v>1053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29931682</v>
      </c>
      <c r="AH22" s="60">
        <f t="shared" si="8"/>
        <v>1372</v>
      </c>
      <c r="AI22" s="61">
        <f t="shared" si="9"/>
        <v>225.1764319711144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6565259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9</v>
      </c>
      <c r="E23" s="46">
        <f t="shared" si="2"/>
        <v>6.3380281690140849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128</v>
      </c>
      <c r="P23" s="52">
        <v>137</v>
      </c>
      <c r="Q23" s="52">
        <v>2106793</v>
      </c>
      <c r="R23" s="53">
        <f t="shared" si="0"/>
        <v>5934</v>
      </c>
      <c r="S23" s="54">
        <f t="shared" si="5"/>
        <v>142.416</v>
      </c>
      <c r="T23" s="54">
        <f t="shared" si="6"/>
        <v>5.9340000000000002</v>
      </c>
      <c r="U23" s="55">
        <v>5.4</v>
      </c>
      <c r="V23" s="55">
        <f t="shared" si="7"/>
        <v>5.4</v>
      </c>
      <c r="W23" s="174" t="s">
        <v>146</v>
      </c>
      <c r="X23" s="166">
        <v>0</v>
      </c>
      <c r="Y23" s="166">
        <v>1065</v>
      </c>
      <c r="Z23" s="166">
        <v>1156</v>
      </c>
      <c r="AA23" s="166">
        <v>1185</v>
      </c>
      <c r="AB23" s="166">
        <v>1160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29932952</v>
      </c>
      <c r="AH23" s="60">
        <f t="shared" si="8"/>
        <v>1270</v>
      </c>
      <c r="AI23" s="61">
        <f t="shared" si="9"/>
        <v>214.02089652847994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6565259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5</v>
      </c>
      <c r="E24" s="46">
        <f t="shared" si="2"/>
        <v>3.5211267605633805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128</v>
      </c>
      <c r="P24" s="52">
        <v>134</v>
      </c>
      <c r="Q24" s="52">
        <v>2112679</v>
      </c>
      <c r="R24" s="53">
        <f t="shared" si="0"/>
        <v>5886</v>
      </c>
      <c r="S24" s="54">
        <f t="shared" si="5"/>
        <v>141.26400000000001</v>
      </c>
      <c r="T24" s="54">
        <f t="shared" si="6"/>
        <v>5.8860000000000001</v>
      </c>
      <c r="U24" s="55">
        <v>5.0999999999999996</v>
      </c>
      <c r="V24" s="55">
        <f t="shared" si="7"/>
        <v>5.0999999999999996</v>
      </c>
      <c r="W24" s="174" t="s">
        <v>146</v>
      </c>
      <c r="X24" s="166">
        <v>0</v>
      </c>
      <c r="Y24" s="166">
        <v>1053</v>
      </c>
      <c r="Z24" s="166">
        <v>1175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29934206</v>
      </c>
      <c r="AH24" s="60">
        <f t="shared" si="8"/>
        <v>1254</v>
      </c>
      <c r="AI24" s="61">
        <f t="shared" si="9"/>
        <v>213.0479102956167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6565259</v>
      </c>
      <c r="AQ24" s="166">
        <f t="shared" si="1"/>
        <v>0</v>
      </c>
      <c r="AR24" s="65">
        <v>1.06</v>
      </c>
      <c r="AS24" s="64" t="s">
        <v>114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5</v>
      </c>
      <c r="E25" s="46">
        <f t="shared" si="2"/>
        <v>3.5211267605633805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132</v>
      </c>
      <c r="P25" s="52">
        <v>135</v>
      </c>
      <c r="Q25" s="52">
        <v>2118333</v>
      </c>
      <c r="R25" s="53">
        <f t="shared" si="0"/>
        <v>5654</v>
      </c>
      <c r="S25" s="54">
        <f t="shared" si="5"/>
        <v>135.696</v>
      </c>
      <c r="T25" s="54">
        <f t="shared" si="6"/>
        <v>5.6539999999999999</v>
      </c>
      <c r="U25" s="55">
        <v>4.8</v>
      </c>
      <c r="V25" s="55">
        <f t="shared" si="7"/>
        <v>4.8</v>
      </c>
      <c r="W25" s="174" t="s">
        <v>146</v>
      </c>
      <c r="X25" s="166">
        <v>0</v>
      </c>
      <c r="Y25" s="166">
        <v>1027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29935557</v>
      </c>
      <c r="AH25" s="60">
        <f t="shared" si="8"/>
        <v>1351</v>
      </c>
      <c r="AI25" s="61">
        <f t="shared" si="9"/>
        <v>238.94587902370003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6565259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5</v>
      </c>
      <c r="E26" s="46">
        <f t="shared" si="2"/>
        <v>3.5211267605633805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137</v>
      </c>
      <c r="P26" s="52">
        <v>134</v>
      </c>
      <c r="Q26" s="52">
        <v>2123588</v>
      </c>
      <c r="R26" s="53">
        <f t="shared" si="0"/>
        <v>5255</v>
      </c>
      <c r="S26" s="54">
        <f t="shared" si="5"/>
        <v>126.12</v>
      </c>
      <c r="T26" s="54">
        <f t="shared" si="6"/>
        <v>5.2549999999999999</v>
      </c>
      <c r="U26" s="55">
        <v>4.5999999999999996</v>
      </c>
      <c r="V26" s="55">
        <f t="shared" si="7"/>
        <v>4.5999999999999996</v>
      </c>
      <c r="W26" s="174" t="s">
        <v>146</v>
      </c>
      <c r="X26" s="166">
        <v>0</v>
      </c>
      <c r="Y26" s="166">
        <v>1024</v>
      </c>
      <c r="Z26" s="166">
        <v>1195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29936882</v>
      </c>
      <c r="AH26" s="60">
        <f t="shared" si="8"/>
        <v>1325</v>
      </c>
      <c r="AI26" s="61">
        <f t="shared" si="9"/>
        <v>252.14081826831588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6565259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9</v>
      </c>
      <c r="E27" s="46">
        <f t="shared" si="2"/>
        <v>6.3380281690140849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137</v>
      </c>
      <c r="P27" s="52">
        <v>138</v>
      </c>
      <c r="Q27" s="52">
        <v>2129228</v>
      </c>
      <c r="R27" s="53">
        <f t="shared" si="0"/>
        <v>5640</v>
      </c>
      <c r="S27" s="54">
        <f t="shared" si="5"/>
        <v>135.36000000000001</v>
      </c>
      <c r="T27" s="54">
        <f t="shared" si="6"/>
        <v>5.64</v>
      </c>
      <c r="U27" s="55">
        <v>4</v>
      </c>
      <c r="V27" s="55">
        <f t="shared" si="7"/>
        <v>4</v>
      </c>
      <c r="W27" s="174" t="s">
        <v>146</v>
      </c>
      <c r="X27" s="166">
        <v>0</v>
      </c>
      <c r="Y27" s="166">
        <v>1038</v>
      </c>
      <c r="Z27" s="166">
        <v>1164</v>
      </c>
      <c r="AA27" s="166">
        <v>1185</v>
      </c>
      <c r="AB27" s="166">
        <v>1169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29938102</v>
      </c>
      <c r="AH27" s="60">
        <f t="shared" si="8"/>
        <v>1220</v>
      </c>
      <c r="AI27" s="61">
        <f t="shared" si="9"/>
        <v>216.31205673758868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6565259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13</v>
      </c>
      <c r="E28" s="46">
        <f t="shared" si="2"/>
        <v>9.1549295774647899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123</v>
      </c>
      <c r="P28" s="52">
        <v>135</v>
      </c>
      <c r="Q28" s="52">
        <v>2134810</v>
      </c>
      <c r="R28" s="53">
        <f t="shared" si="0"/>
        <v>5582</v>
      </c>
      <c r="S28" s="54">
        <f t="shared" si="5"/>
        <v>133.96799999999999</v>
      </c>
      <c r="T28" s="54">
        <f t="shared" si="6"/>
        <v>5.5819999999999999</v>
      </c>
      <c r="U28" s="55">
        <v>3.4</v>
      </c>
      <c r="V28" s="55">
        <f t="shared" si="7"/>
        <v>3.4</v>
      </c>
      <c r="W28" s="174" t="s">
        <v>145</v>
      </c>
      <c r="X28" s="166">
        <v>0</v>
      </c>
      <c r="Y28" s="166">
        <v>1189</v>
      </c>
      <c r="Z28" s="166">
        <v>1196</v>
      </c>
      <c r="AA28" s="166">
        <v>0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29939289</v>
      </c>
      <c r="AH28" s="60">
        <f t="shared" si="8"/>
        <v>1187</v>
      </c>
      <c r="AI28" s="61">
        <f t="shared" si="9"/>
        <v>212.64779648871374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6565259</v>
      </c>
      <c r="AQ28" s="166">
        <f t="shared" si="1"/>
        <v>0</v>
      </c>
      <c r="AR28" s="65">
        <v>1.02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13</v>
      </c>
      <c r="E29" s="46">
        <f t="shared" si="2"/>
        <v>9.1549295774647899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118</v>
      </c>
      <c r="P29" s="52">
        <v>134</v>
      </c>
      <c r="Q29" s="52">
        <v>2140298</v>
      </c>
      <c r="R29" s="53">
        <f t="shared" si="0"/>
        <v>5488</v>
      </c>
      <c r="S29" s="54">
        <f t="shared" si="5"/>
        <v>131.71199999999999</v>
      </c>
      <c r="T29" s="54">
        <f t="shared" si="6"/>
        <v>5.4880000000000004</v>
      </c>
      <c r="U29" s="55">
        <v>2.6</v>
      </c>
      <c r="V29" s="55">
        <f t="shared" si="7"/>
        <v>2.6</v>
      </c>
      <c r="W29" s="174" t="s">
        <v>145</v>
      </c>
      <c r="X29" s="166">
        <v>0</v>
      </c>
      <c r="Y29" s="166">
        <v>1188</v>
      </c>
      <c r="Z29" s="166">
        <v>1196</v>
      </c>
      <c r="AA29" s="166">
        <v>0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29940422</v>
      </c>
      <c r="AH29" s="60">
        <f t="shared" si="8"/>
        <v>1133</v>
      </c>
      <c r="AI29" s="61">
        <f t="shared" si="9"/>
        <v>206.45043731778424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6565259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11</v>
      </c>
      <c r="E30" s="46">
        <f t="shared" si="2"/>
        <v>7.746478873239437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117</v>
      </c>
      <c r="P30" s="52">
        <v>122</v>
      </c>
      <c r="Q30" s="52">
        <v>2145694</v>
      </c>
      <c r="R30" s="53">
        <f t="shared" si="0"/>
        <v>5396</v>
      </c>
      <c r="S30" s="54">
        <f t="shared" si="5"/>
        <v>129.50399999999999</v>
      </c>
      <c r="T30" s="54">
        <f t="shared" si="6"/>
        <v>5.3959999999999999</v>
      </c>
      <c r="U30" s="55">
        <v>2</v>
      </c>
      <c r="V30" s="55">
        <f t="shared" si="7"/>
        <v>2</v>
      </c>
      <c r="W30" s="174" t="s">
        <v>145</v>
      </c>
      <c r="X30" s="166">
        <v>0</v>
      </c>
      <c r="Y30" s="166">
        <v>1189</v>
      </c>
      <c r="Z30" s="166">
        <v>1196</v>
      </c>
      <c r="AA30" s="166">
        <v>0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29941582</v>
      </c>
      <c r="AH30" s="60">
        <f t="shared" si="8"/>
        <v>1160</v>
      </c>
      <c r="AI30" s="61">
        <f t="shared" si="9"/>
        <v>214.97405485544849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6565259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11</v>
      </c>
      <c r="E31" s="46">
        <f>D31/1.42</f>
        <v>7.746478873239437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117</v>
      </c>
      <c r="P31" s="52">
        <v>124</v>
      </c>
      <c r="Q31" s="52">
        <v>2150982</v>
      </c>
      <c r="R31" s="53">
        <f t="shared" si="0"/>
        <v>5288</v>
      </c>
      <c r="S31" s="54">
        <f t="shared" si="5"/>
        <v>126.91200000000001</v>
      </c>
      <c r="T31" s="54">
        <f t="shared" si="6"/>
        <v>5.2880000000000003</v>
      </c>
      <c r="U31" s="55">
        <v>1.5</v>
      </c>
      <c r="V31" s="55">
        <f t="shared" si="7"/>
        <v>1.5</v>
      </c>
      <c r="W31" s="174" t="s">
        <v>145</v>
      </c>
      <c r="X31" s="166">
        <v>0</v>
      </c>
      <c r="Y31" s="166">
        <v>1188</v>
      </c>
      <c r="Z31" s="166">
        <v>1196</v>
      </c>
      <c r="AA31" s="166">
        <v>0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29942730</v>
      </c>
      <c r="AH31" s="60">
        <f t="shared" si="8"/>
        <v>1148</v>
      </c>
      <c r="AI31" s="61">
        <f t="shared" si="9"/>
        <v>217.09531013615734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6565259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12</v>
      </c>
      <c r="E32" s="46">
        <f t="shared" si="2"/>
        <v>8.4507042253521139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121</v>
      </c>
      <c r="P32" s="52">
        <v>122</v>
      </c>
      <c r="Q32" s="52">
        <v>2156042</v>
      </c>
      <c r="R32" s="53">
        <f t="shared" si="0"/>
        <v>5060</v>
      </c>
      <c r="S32" s="54">
        <f t="shared" si="5"/>
        <v>121.44</v>
      </c>
      <c r="T32" s="54">
        <f t="shared" si="6"/>
        <v>5.0599999999999996</v>
      </c>
      <c r="U32" s="55">
        <v>1.3</v>
      </c>
      <c r="V32" s="55">
        <f t="shared" si="7"/>
        <v>1.3</v>
      </c>
      <c r="W32" s="174" t="s">
        <v>172</v>
      </c>
      <c r="X32" s="166">
        <v>0</v>
      </c>
      <c r="Y32" s="166">
        <v>0</v>
      </c>
      <c r="Z32" s="166">
        <v>1061</v>
      </c>
      <c r="AA32" s="166">
        <v>1185</v>
      </c>
      <c r="AB32" s="166">
        <v>1078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29943784</v>
      </c>
      <c r="AH32" s="60">
        <f t="shared" si="8"/>
        <v>1054</v>
      </c>
      <c r="AI32" s="61">
        <f t="shared" si="9"/>
        <v>208.300395256917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6565259</v>
      </c>
      <c r="AQ32" s="166">
        <f t="shared" si="1"/>
        <v>0</v>
      </c>
      <c r="AR32" s="72">
        <v>0.81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8</v>
      </c>
      <c r="E33" s="46">
        <f t="shared" si="2"/>
        <v>5.6338028169014089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131</v>
      </c>
      <c r="P33" s="52">
        <v>103</v>
      </c>
      <c r="Q33" s="52">
        <v>2160379</v>
      </c>
      <c r="R33" s="53">
        <f t="shared" si="0"/>
        <v>4337</v>
      </c>
      <c r="S33" s="54">
        <f t="shared" si="5"/>
        <v>104.08799999999999</v>
      </c>
      <c r="T33" s="54">
        <f t="shared" si="6"/>
        <v>4.3369999999999997</v>
      </c>
      <c r="U33" s="55">
        <v>2.2999999999999998</v>
      </c>
      <c r="V33" s="55">
        <f t="shared" si="7"/>
        <v>2.2999999999999998</v>
      </c>
      <c r="W33" s="174" t="s">
        <v>136</v>
      </c>
      <c r="X33" s="166">
        <v>0</v>
      </c>
      <c r="Y33" s="166">
        <v>0</v>
      </c>
      <c r="Z33" s="166">
        <v>1120</v>
      </c>
      <c r="AA33" s="166">
        <v>0</v>
      </c>
      <c r="AB33" s="166">
        <v>1109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29944528</v>
      </c>
      <c r="AH33" s="60">
        <f t="shared" si="8"/>
        <v>744</v>
      </c>
      <c r="AI33" s="61">
        <f t="shared" si="9"/>
        <v>171.54715240949966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6566271</v>
      </c>
      <c r="AQ33" s="166">
        <f t="shared" si="1"/>
        <v>1012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10</v>
      </c>
      <c r="E34" s="46">
        <f t="shared" si="2"/>
        <v>7.042253521126761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129</v>
      </c>
      <c r="P34" s="52">
        <v>129</v>
      </c>
      <c r="Q34" s="52">
        <v>2164710</v>
      </c>
      <c r="R34" s="53">
        <f t="shared" si="0"/>
        <v>4331</v>
      </c>
      <c r="S34" s="54">
        <f t="shared" si="5"/>
        <v>103.944</v>
      </c>
      <c r="T34" s="54">
        <f t="shared" si="6"/>
        <v>4.3310000000000004</v>
      </c>
      <c r="U34" s="55">
        <v>2.5</v>
      </c>
      <c r="V34" s="55">
        <f t="shared" si="7"/>
        <v>2.5</v>
      </c>
      <c r="W34" s="174" t="s">
        <v>136</v>
      </c>
      <c r="X34" s="166">
        <v>0</v>
      </c>
      <c r="Y34" s="166">
        <v>0</v>
      </c>
      <c r="Z34" s="166">
        <v>1075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29945262</v>
      </c>
      <c r="AH34" s="60">
        <f t="shared" si="8"/>
        <v>734</v>
      </c>
      <c r="AI34" s="61">
        <f t="shared" si="9"/>
        <v>169.47587162318169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6567375</v>
      </c>
      <c r="AQ34" s="166">
        <f t="shared" si="1"/>
        <v>1104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124.70833333333333</v>
      </c>
      <c r="Q35" s="84">
        <f>Q34-Q10</f>
        <v>124458</v>
      </c>
      <c r="R35" s="85">
        <f>SUM(R11:R34)</f>
        <v>124458</v>
      </c>
      <c r="S35" s="86">
        <f>AVERAGE(S11:S34)</f>
        <v>124.45799999999998</v>
      </c>
      <c r="T35" s="86">
        <f>SUM(T11:T34)</f>
        <v>124.45799999999998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25684</v>
      </c>
      <c r="AH35" s="92">
        <f>SUM(AH11:AH34)</f>
        <v>25684</v>
      </c>
      <c r="AI35" s="93">
        <f>$AH$35/$T35</f>
        <v>206.36680647286639</v>
      </c>
      <c r="AJ35" s="90"/>
      <c r="AK35" s="94"/>
      <c r="AL35" s="94"/>
      <c r="AM35" s="94"/>
      <c r="AN35" s="95"/>
      <c r="AO35" s="96"/>
      <c r="AP35" s="97">
        <f>AP34-AP10</f>
        <v>7830</v>
      </c>
      <c r="AQ35" s="98">
        <f>SUM(AQ11:AQ34)</f>
        <v>7830</v>
      </c>
      <c r="AR35" s="99">
        <f>AVERAGE(AR11:AR34)</f>
        <v>0.96666666666666679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2:51" x14ac:dyDescent="0.35">
      <c r="B41" s="181" t="s">
        <v>196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219"/>
      <c r="AW41" s="219"/>
      <c r="AY41" s="167"/>
    </row>
    <row r="42" spans="2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219"/>
      <c r="AW42" s="219"/>
      <c r="AY42" s="167"/>
    </row>
    <row r="43" spans="2:51" x14ac:dyDescent="0.35">
      <c r="B43" s="180" t="s">
        <v>128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84"/>
      <c r="U43" s="184"/>
      <c r="V43" s="184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161"/>
      <c r="AW43" s="161"/>
      <c r="AY43" s="167"/>
    </row>
    <row r="44" spans="2:51" x14ac:dyDescent="0.35">
      <c r="B44" s="180" t="s">
        <v>129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2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219"/>
      <c r="AW44" s="219"/>
      <c r="AY44" s="167"/>
    </row>
    <row r="45" spans="2:51" x14ac:dyDescent="0.35">
      <c r="B45" s="180" t="s">
        <v>144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2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219"/>
      <c r="AW45" s="219"/>
      <c r="AY45" s="167"/>
    </row>
    <row r="46" spans="2:51" x14ac:dyDescent="0.35">
      <c r="B46" s="183" t="s">
        <v>197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219"/>
      <c r="AW46" s="219"/>
      <c r="AY46" s="167"/>
    </row>
    <row r="47" spans="2:51" x14ac:dyDescent="0.35">
      <c r="B47" s="176" t="s">
        <v>202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219"/>
      <c r="AW47" s="219"/>
      <c r="AY47" s="167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219"/>
      <c r="AW48" s="219"/>
      <c r="AY48" s="167"/>
    </row>
    <row r="49" spans="2:51" x14ac:dyDescent="0.35">
      <c r="B49" s="183" t="s">
        <v>149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219"/>
      <c r="AW49" s="219"/>
      <c r="AY49" s="167"/>
    </row>
    <row r="50" spans="2:51" x14ac:dyDescent="0.35">
      <c r="B50" s="176" t="s">
        <v>150</v>
      </c>
      <c r="C50" s="177"/>
      <c r="D50" s="177"/>
      <c r="E50" s="177"/>
      <c r="F50" s="177"/>
      <c r="G50" s="177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219"/>
      <c r="AW50" s="219"/>
      <c r="AY50" s="167"/>
    </row>
    <row r="51" spans="2:51" x14ac:dyDescent="0.35">
      <c r="B51" s="183" t="s">
        <v>151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219"/>
      <c r="AW51" s="219"/>
      <c r="AY51" s="167"/>
    </row>
    <row r="52" spans="2:51" x14ac:dyDescent="0.35">
      <c r="B52" s="183" t="s">
        <v>198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2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220"/>
      <c r="AW52" s="220"/>
      <c r="AY52" s="167"/>
    </row>
    <row r="53" spans="2:51" x14ac:dyDescent="0.35">
      <c r="B53" s="176" t="s">
        <v>152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2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219"/>
      <c r="AW53" s="219"/>
      <c r="AY53" s="167"/>
    </row>
    <row r="54" spans="2:51" x14ac:dyDescent="0.35">
      <c r="B54" s="176" t="s">
        <v>204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2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219"/>
      <c r="AW54" s="219"/>
      <c r="AY54" s="167"/>
    </row>
    <row r="55" spans="2:51" x14ac:dyDescent="0.35">
      <c r="B55" s="180" t="s">
        <v>199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2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219"/>
      <c r="AW55" s="219"/>
      <c r="AY55" s="167"/>
    </row>
    <row r="56" spans="2:51" x14ac:dyDescent="0.35">
      <c r="B56" s="183" t="s">
        <v>201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82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219"/>
      <c r="AW56" s="219"/>
      <c r="AY56" s="167"/>
    </row>
    <row r="57" spans="2:51" x14ac:dyDescent="0.35">
      <c r="B57" s="183" t="s">
        <v>169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82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219"/>
      <c r="AW57" s="219"/>
      <c r="AY57" s="167"/>
    </row>
    <row r="58" spans="2:51" x14ac:dyDescent="0.35">
      <c r="B58" s="176" t="s">
        <v>203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219"/>
      <c r="AW58" s="219"/>
      <c r="AY58" s="167"/>
    </row>
    <row r="59" spans="2:51" x14ac:dyDescent="0.35">
      <c r="B59" s="176" t="s">
        <v>153</v>
      </c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219"/>
      <c r="AW59" s="219"/>
      <c r="AY59" s="167"/>
    </row>
    <row r="60" spans="2:51" x14ac:dyDescent="0.35">
      <c r="B60" s="183" t="s">
        <v>200</v>
      </c>
      <c r="C60" s="177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219"/>
      <c r="AW60" s="219"/>
      <c r="AY60" s="167"/>
    </row>
    <row r="61" spans="2:51" x14ac:dyDescent="0.35">
      <c r="B61" s="180" t="s">
        <v>133</v>
      </c>
      <c r="C61" s="177"/>
      <c r="D61" s="177"/>
      <c r="E61" s="177"/>
      <c r="F61" s="177"/>
      <c r="G61" s="177"/>
      <c r="H61" s="177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219"/>
      <c r="AW61" s="219"/>
      <c r="AY61" s="167"/>
    </row>
    <row r="62" spans="2:51" x14ac:dyDescent="0.35">
      <c r="B62" s="180" t="s">
        <v>134</v>
      </c>
      <c r="C62" s="177"/>
      <c r="D62" s="177"/>
      <c r="E62" s="177"/>
      <c r="F62" s="177"/>
      <c r="G62" s="177"/>
      <c r="H62" s="177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219"/>
      <c r="AW62" s="219"/>
      <c r="AY62" s="167"/>
    </row>
    <row r="63" spans="2:51" x14ac:dyDescent="0.35">
      <c r="B63" s="180"/>
      <c r="C63" s="177"/>
      <c r="D63" s="177"/>
      <c r="E63" s="177"/>
      <c r="F63" s="177"/>
      <c r="G63" s="177"/>
      <c r="H63" s="177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219"/>
      <c r="AW63" s="219"/>
      <c r="AY63" s="167"/>
    </row>
    <row r="64" spans="2:51" x14ac:dyDescent="0.35">
      <c r="B64" s="180"/>
      <c r="C64" s="177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219"/>
      <c r="AW64" s="219"/>
      <c r="AY64" s="167"/>
    </row>
    <row r="65" spans="2:51" x14ac:dyDescent="0.35">
      <c r="B65" s="18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219"/>
      <c r="AW65" s="219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219"/>
      <c r="AW66" s="219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2"/>
      <c r="U67" s="182"/>
      <c r="V67" s="182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219"/>
      <c r="AW67" s="219"/>
      <c r="AY67" s="167"/>
    </row>
    <row r="68" spans="2:51" x14ac:dyDescent="0.35">
      <c r="B68" s="160"/>
      <c r="C68" s="176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2"/>
      <c r="U68" s="182"/>
      <c r="V68" s="182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219"/>
      <c r="AW68" s="219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2"/>
      <c r="U69" s="182"/>
      <c r="V69" s="182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V69" s="219"/>
      <c r="AW69" s="219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2"/>
      <c r="U70" s="182"/>
      <c r="V70" s="182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V70" s="219"/>
      <c r="AW70" s="219"/>
      <c r="AY70" s="167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2"/>
      <c r="U71" s="182"/>
      <c r="V71" s="182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219"/>
      <c r="AW71" s="219"/>
      <c r="AY71" s="167"/>
    </row>
    <row r="72" spans="2:51" x14ac:dyDescent="0.35">
      <c r="B72" s="160"/>
      <c r="C72" s="180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84"/>
      <c r="V72" s="184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61"/>
      <c r="AW72" s="161"/>
      <c r="AY72" s="167"/>
    </row>
    <row r="73" spans="2:51" x14ac:dyDescent="0.35">
      <c r="B73" s="160"/>
      <c r="C73" s="180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Y73" s="167"/>
    </row>
    <row r="74" spans="2:51" x14ac:dyDescent="0.35">
      <c r="B74" s="160"/>
      <c r="C74" s="180"/>
      <c r="D74" s="177"/>
      <c r="E74" s="177"/>
      <c r="F74" s="177"/>
      <c r="G74" s="177"/>
      <c r="H74" s="177"/>
      <c r="I74" s="177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84"/>
      <c r="U74" s="128"/>
      <c r="V74" s="128"/>
      <c r="W74" s="168"/>
      <c r="X74" s="168"/>
      <c r="Y74" s="168"/>
      <c r="Z74" s="168"/>
      <c r="AA74" s="168"/>
      <c r="AB74" s="168"/>
      <c r="AC74" s="168"/>
      <c r="AD74" s="168"/>
      <c r="AE74" s="168"/>
      <c r="AM74" s="170"/>
      <c r="AN74" s="170"/>
      <c r="AO74" s="170"/>
      <c r="AP74" s="170"/>
      <c r="AQ74" s="170"/>
      <c r="AR74" s="170"/>
      <c r="AS74" s="171"/>
      <c r="AY74" s="167"/>
    </row>
    <row r="75" spans="2:51" x14ac:dyDescent="0.35">
      <c r="B75" s="160"/>
      <c r="C75" s="180"/>
      <c r="D75" s="177"/>
      <c r="E75" s="177"/>
      <c r="F75" s="177"/>
      <c r="G75" s="177"/>
      <c r="H75" s="177"/>
      <c r="I75" s="177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84"/>
      <c r="U75" s="128"/>
      <c r="V75" s="128"/>
      <c r="W75" s="168"/>
      <c r="X75" s="168"/>
      <c r="Y75" s="168"/>
      <c r="Z75" s="168"/>
      <c r="AA75" s="168"/>
      <c r="AB75" s="168"/>
      <c r="AC75" s="168"/>
      <c r="AD75" s="168"/>
      <c r="AE75" s="168"/>
      <c r="AM75" s="170"/>
      <c r="AN75" s="170"/>
      <c r="AO75" s="170"/>
      <c r="AP75" s="170"/>
      <c r="AQ75" s="170"/>
      <c r="AR75" s="170"/>
      <c r="AS75" s="171"/>
      <c r="AV75" s="129"/>
      <c r="AW75" s="129"/>
      <c r="AY75" s="167"/>
    </row>
    <row r="76" spans="2:51" x14ac:dyDescent="0.35">
      <c r="B76" s="160"/>
      <c r="C76" s="180"/>
      <c r="D76" s="177"/>
      <c r="E76" s="177"/>
      <c r="F76" s="177"/>
      <c r="G76" s="177"/>
      <c r="H76" s="177"/>
      <c r="I76" s="177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60"/>
      <c r="C77" s="180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60"/>
      <c r="C78" s="173"/>
      <c r="D78" s="177"/>
      <c r="E78" s="177"/>
      <c r="F78" s="177"/>
      <c r="G78" s="125"/>
      <c r="H78" s="125"/>
      <c r="I78" s="125"/>
      <c r="J78" s="178"/>
      <c r="K78" s="178"/>
      <c r="L78" s="178"/>
      <c r="M78" s="178"/>
      <c r="N78" s="178"/>
      <c r="O78" s="178"/>
      <c r="P78" s="178"/>
      <c r="Q78" s="178"/>
      <c r="R78" s="178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67"/>
    </row>
    <row r="79" spans="2:51" x14ac:dyDescent="0.35">
      <c r="B79" s="160"/>
      <c r="C79" s="173"/>
      <c r="D79" s="125"/>
      <c r="E79" s="125"/>
      <c r="F79" s="125"/>
      <c r="G79" s="125"/>
      <c r="H79" s="125"/>
      <c r="I79" s="125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  <c r="AL79" s="130"/>
      <c r="AM79" s="130"/>
      <c r="AN79" s="130"/>
      <c r="AO79" s="130"/>
      <c r="AP79" s="130"/>
      <c r="AQ79" s="130"/>
      <c r="AR79" s="130"/>
      <c r="AS79" s="130"/>
      <c r="AT79" s="130"/>
      <c r="AU79" s="130"/>
      <c r="AV79" s="130"/>
      <c r="AW79" s="130"/>
      <c r="AX79" s="130"/>
      <c r="AY79" s="167"/>
    </row>
    <row r="80" spans="2:51" x14ac:dyDescent="0.35">
      <c r="B80" s="160"/>
      <c r="C80" s="176"/>
      <c r="D80" s="125"/>
      <c r="E80" s="125"/>
      <c r="F80" s="125"/>
      <c r="G80" s="177"/>
      <c r="H80" s="177"/>
      <c r="I80" s="177"/>
      <c r="J80" s="131"/>
      <c r="K80" s="131"/>
      <c r="L80" s="131"/>
      <c r="M80" s="131"/>
      <c r="N80" s="131"/>
      <c r="O80" s="131"/>
      <c r="P80" s="131"/>
      <c r="Q80" s="131"/>
      <c r="R80" s="131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Y80" s="167"/>
    </row>
    <row r="81" spans="2:51" x14ac:dyDescent="0.35">
      <c r="B81" s="127"/>
      <c r="C81" s="176"/>
      <c r="D81" s="177"/>
      <c r="E81" s="177"/>
      <c r="F81" s="177"/>
      <c r="G81" s="177"/>
      <c r="H81" s="177"/>
      <c r="I81" s="177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Y81" s="167"/>
    </row>
    <row r="82" spans="2:51" x14ac:dyDescent="0.35">
      <c r="B82" s="127"/>
      <c r="C82" s="180"/>
      <c r="D82" s="177"/>
      <c r="E82" s="177"/>
      <c r="F82" s="177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Y82" s="167"/>
    </row>
    <row r="83" spans="2:51" x14ac:dyDescent="0.35">
      <c r="B83" s="127"/>
      <c r="C83" s="180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Y83" s="167"/>
    </row>
    <row r="84" spans="2:51" x14ac:dyDescent="0.35">
      <c r="B84" s="127"/>
      <c r="C84" s="131"/>
      <c r="D84" s="177"/>
      <c r="E84" s="177"/>
      <c r="F84" s="177"/>
      <c r="G84" s="131"/>
      <c r="H84" s="131"/>
      <c r="I84" s="131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Y84" s="167"/>
    </row>
    <row r="85" spans="2:51" x14ac:dyDescent="0.35">
      <c r="B85" s="127"/>
      <c r="C85" s="176"/>
      <c r="D85" s="131"/>
      <c r="E85" s="131"/>
      <c r="F85" s="131"/>
      <c r="G85" s="131"/>
      <c r="H85" s="131"/>
      <c r="I85" s="131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29"/>
      <c r="AW85" s="129"/>
      <c r="AX85" s="162"/>
      <c r="AY85" s="167"/>
    </row>
    <row r="86" spans="2:51" x14ac:dyDescent="0.35">
      <c r="B86" s="131"/>
      <c r="C86" s="180"/>
      <c r="D86" s="131"/>
      <c r="E86" s="131"/>
      <c r="F86" s="131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V86" s="129"/>
      <c r="AW86" s="129"/>
      <c r="AX86" s="162"/>
      <c r="AY86" s="167"/>
    </row>
    <row r="87" spans="2:51" x14ac:dyDescent="0.35">
      <c r="B87" s="131"/>
      <c r="C87" s="176"/>
      <c r="D87" s="177"/>
      <c r="E87" s="177"/>
      <c r="F87" s="177"/>
      <c r="G87" s="177"/>
      <c r="H87" s="177"/>
      <c r="I87" s="177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V87" s="129"/>
      <c r="AW87" s="129"/>
      <c r="AX87" s="162"/>
      <c r="AY87" s="167"/>
    </row>
    <row r="88" spans="2:51" x14ac:dyDescent="0.35">
      <c r="B88" s="127"/>
      <c r="C88" s="183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84"/>
      <c r="U88" s="128"/>
      <c r="V88" s="128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V88" s="129"/>
      <c r="AW88" s="129"/>
      <c r="AX88" s="162"/>
    </row>
    <row r="89" spans="2:51" x14ac:dyDescent="0.35">
      <c r="B89" s="127"/>
      <c r="C89" s="183"/>
      <c r="D89" s="177"/>
      <c r="E89" s="177"/>
      <c r="F89" s="177"/>
      <c r="G89" s="177"/>
      <c r="H89" s="177"/>
      <c r="I89" s="177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84"/>
      <c r="U89" s="128"/>
      <c r="V89" s="128"/>
      <c r="W89" s="168"/>
      <c r="X89" s="168"/>
      <c r="Y89" s="168"/>
      <c r="Z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V89" s="129"/>
      <c r="AW89" s="129"/>
      <c r="AX89" s="162"/>
    </row>
    <row r="90" spans="2:51" x14ac:dyDescent="0.35">
      <c r="B90" s="127"/>
      <c r="C90" s="180"/>
      <c r="D90" s="177"/>
      <c r="E90" s="177"/>
      <c r="F90" s="177"/>
      <c r="G90" s="177"/>
      <c r="H90" s="177"/>
      <c r="I90" s="177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84"/>
      <c r="U90" s="128"/>
      <c r="V90" s="128"/>
      <c r="W90" s="168"/>
      <c r="X90" s="168"/>
      <c r="Y90" s="168"/>
      <c r="Z90" s="168"/>
      <c r="AA90" s="168"/>
      <c r="AB90" s="168"/>
      <c r="AC90" s="168"/>
      <c r="AD90" s="168"/>
      <c r="AE90" s="168"/>
      <c r="AM90" s="170"/>
      <c r="AN90" s="170"/>
      <c r="AO90" s="170"/>
      <c r="AP90" s="170"/>
      <c r="AQ90" s="170"/>
      <c r="AR90" s="170"/>
      <c r="AS90" s="171"/>
      <c r="AV90" s="129"/>
      <c r="AW90" s="129"/>
      <c r="AX90" s="162"/>
    </row>
    <row r="91" spans="2:51" x14ac:dyDescent="0.35">
      <c r="B91" s="127"/>
      <c r="C91" s="180"/>
      <c r="D91" s="177"/>
      <c r="E91" s="177"/>
      <c r="F91" s="177"/>
      <c r="G91" s="177"/>
      <c r="H91" s="177"/>
      <c r="I91" s="177"/>
      <c r="J91" s="181"/>
      <c r="K91" s="178"/>
      <c r="L91" s="178"/>
      <c r="M91" s="178"/>
      <c r="N91" s="178"/>
      <c r="O91" s="178"/>
      <c r="P91" s="178"/>
      <c r="Q91" s="178"/>
      <c r="R91" s="178"/>
      <c r="S91" s="178"/>
      <c r="T91" s="184"/>
      <c r="U91" s="128"/>
      <c r="V91" s="128"/>
      <c r="W91" s="168"/>
      <c r="X91" s="168"/>
      <c r="Y91" s="168"/>
      <c r="Z91" s="168"/>
      <c r="AA91" s="168"/>
      <c r="AB91" s="168"/>
      <c r="AC91" s="168"/>
      <c r="AD91" s="168"/>
      <c r="AE91" s="168"/>
      <c r="AM91" s="170"/>
      <c r="AN91" s="170"/>
      <c r="AO91" s="170"/>
      <c r="AP91" s="170"/>
      <c r="AQ91" s="170"/>
      <c r="AR91" s="170"/>
      <c r="AS91" s="171"/>
      <c r="AV91" s="129"/>
      <c r="AW91" s="129"/>
      <c r="AX91" s="162"/>
    </row>
    <row r="92" spans="2:51" x14ac:dyDescent="0.35">
      <c r="B92" s="127"/>
      <c r="C92" s="180"/>
      <c r="D92" s="177"/>
      <c r="E92" s="177"/>
      <c r="F92" s="177"/>
      <c r="G92" s="177"/>
      <c r="H92" s="177"/>
      <c r="I92" s="177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84"/>
      <c r="U92" s="128"/>
      <c r="V92" s="128"/>
      <c r="W92" s="168"/>
      <c r="X92" s="168"/>
      <c r="Y92" s="168"/>
      <c r="Z92" s="168"/>
      <c r="AA92" s="168"/>
      <c r="AB92" s="168"/>
      <c r="AC92" s="168"/>
      <c r="AD92" s="168"/>
      <c r="AE92" s="168"/>
      <c r="AM92" s="170"/>
      <c r="AN92" s="170"/>
      <c r="AO92" s="170"/>
      <c r="AP92" s="170"/>
      <c r="AQ92" s="170"/>
      <c r="AR92" s="170"/>
      <c r="AS92" s="171"/>
      <c r="AV92" s="132"/>
      <c r="AW92" s="129"/>
      <c r="AX92" s="162"/>
    </row>
    <row r="93" spans="2:51" x14ac:dyDescent="0.35">
      <c r="B93" s="127"/>
      <c r="C93" s="180"/>
      <c r="D93" s="177"/>
      <c r="E93" s="177"/>
      <c r="F93" s="177"/>
      <c r="G93" s="177"/>
      <c r="H93" s="177"/>
      <c r="I93" s="177"/>
      <c r="J93" s="178"/>
      <c r="K93" s="178"/>
      <c r="L93" s="178"/>
      <c r="M93" s="178"/>
      <c r="N93" s="178"/>
      <c r="O93" s="178"/>
      <c r="P93" s="178"/>
      <c r="Q93" s="178"/>
      <c r="R93" s="178"/>
      <c r="S93" s="182"/>
      <c r="T93" s="133"/>
      <c r="U93" s="133"/>
      <c r="V93" s="134"/>
      <c r="W93" s="168"/>
      <c r="X93" s="168"/>
      <c r="Y93" s="168"/>
      <c r="Z93" s="168"/>
      <c r="AA93" s="168"/>
      <c r="AB93" s="168"/>
      <c r="AC93" s="168"/>
      <c r="AD93" s="168"/>
      <c r="AE93" s="168"/>
      <c r="AM93" s="170"/>
      <c r="AN93" s="170"/>
      <c r="AO93" s="170"/>
      <c r="AP93" s="170"/>
      <c r="AQ93" s="170"/>
      <c r="AR93" s="170"/>
      <c r="AS93" s="171"/>
      <c r="AX93" s="162"/>
      <c r="AY93" s="131"/>
    </row>
    <row r="94" spans="2:51" x14ac:dyDescent="0.35">
      <c r="B94" s="127"/>
      <c r="C94" s="131"/>
      <c r="D94" s="177"/>
      <c r="E94" s="177"/>
      <c r="F94" s="177"/>
      <c r="G94" s="177"/>
      <c r="H94" s="177"/>
      <c r="I94" s="177"/>
      <c r="J94" s="181"/>
      <c r="K94" s="181"/>
      <c r="L94" s="178"/>
      <c r="M94" s="178"/>
      <c r="N94" s="178"/>
      <c r="O94" s="178"/>
      <c r="P94" s="178"/>
      <c r="Q94" s="178"/>
      <c r="R94" s="181"/>
      <c r="S94" s="182"/>
      <c r="T94" s="133"/>
      <c r="U94" s="133"/>
      <c r="V94" s="134"/>
      <c r="W94" s="168"/>
      <c r="X94" s="168"/>
      <c r="Y94" s="168"/>
      <c r="Z94" s="168"/>
      <c r="AA94" s="168"/>
      <c r="AB94" s="168"/>
      <c r="AC94" s="168"/>
      <c r="AD94" s="168"/>
      <c r="AE94" s="168"/>
      <c r="AM94" s="170"/>
      <c r="AN94" s="170"/>
      <c r="AO94" s="170"/>
      <c r="AP94" s="170"/>
      <c r="AQ94" s="170"/>
      <c r="AR94" s="170"/>
      <c r="AS94" s="171"/>
      <c r="AT94" s="162"/>
      <c r="AU94" s="162"/>
      <c r="AV94" s="162"/>
      <c r="AW94" s="162"/>
      <c r="AX94" s="162"/>
      <c r="AY94" s="130"/>
    </row>
    <row r="95" spans="2:51" x14ac:dyDescent="0.35">
      <c r="B95" s="127"/>
      <c r="C95" s="180"/>
      <c r="D95" s="177"/>
      <c r="E95" s="177"/>
      <c r="F95" s="177"/>
      <c r="G95" s="177"/>
      <c r="H95" s="177"/>
      <c r="I95" s="177"/>
      <c r="J95" s="181"/>
      <c r="K95" s="181"/>
      <c r="L95" s="178"/>
      <c r="M95" s="178"/>
      <c r="N95" s="178"/>
      <c r="O95" s="178"/>
      <c r="P95" s="178"/>
      <c r="Q95" s="178"/>
      <c r="R95" s="181"/>
      <c r="AS95" s="171"/>
      <c r="AT95" s="162"/>
      <c r="AU95" s="162"/>
      <c r="AV95" s="162"/>
      <c r="AW95" s="162"/>
      <c r="AX95" s="162"/>
    </row>
    <row r="96" spans="2:51" x14ac:dyDescent="0.35">
      <c r="B96" s="127"/>
      <c r="C96" s="180"/>
      <c r="D96" s="177"/>
      <c r="E96" s="177"/>
      <c r="F96" s="177"/>
      <c r="G96" s="180"/>
      <c r="H96" s="180"/>
      <c r="I96" s="180"/>
      <c r="AS96" s="171"/>
      <c r="AT96" s="162"/>
      <c r="AU96" s="162"/>
      <c r="AV96" s="162"/>
      <c r="AW96" s="162"/>
      <c r="AX96" s="162"/>
    </row>
    <row r="97" spans="2:51" x14ac:dyDescent="0.35">
      <c r="B97" s="127"/>
      <c r="C97" s="173"/>
      <c r="D97" s="180"/>
      <c r="E97" s="180"/>
      <c r="F97" s="180"/>
      <c r="G97" s="177"/>
      <c r="H97" s="177"/>
      <c r="I97" s="177"/>
      <c r="AS97" s="171"/>
      <c r="AT97" s="162"/>
      <c r="AU97" s="162"/>
      <c r="AV97" s="162"/>
      <c r="AW97" s="162"/>
      <c r="AX97" s="162"/>
    </row>
    <row r="98" spans="2:51" x14ac:dyDescent="0.35">
      <c r="B98" s="127"/>
      <c r="C98" s="173"/>
      <c r="D98" s="177"/>
      <c r="E98" s="177"/>
      <c r="F98" s="177"/>
      <c r="G98" s="177"/>
      <c r="H98" s="177"/>
      <c r="I98" s="177"/>
      <c r="AS98" s="171"/>
      <c r="AT98" s="162"/>
      <c r="AU98" s="162"/>
      <c r="AV98" s="162"/>
      <c r="AW98" s="162"/>
      <c r="AX98" s="162"/>
    </row>
    <row r="99" spans="2:51" x14ac:dyDescent="0.35">
      <c r="B99" s="127"/>
      <c r="C99" s="173"/>
      <c r="D99" s="177"/>
      <c r="E99" s="177"/>
      <c r="F99" s="177"/>
      <c r="G99" s="180"/>
      <c r="H99" s="180"/>
      <c r="I99" s="180"/>
      <c r="AS99" s="171"/>
      <c r="AT99" s="162"/>
      <c r="AU99" s="162"/>
      <c r="AV99" s="162"/>
      <c r="AW99" s="162"/>
      <c r="AX99" s="162"/>
    </row>
    <row r="100" spans="2:51" x14ac:dyDescent="0.35">
      <c r="B100" s="127"/>
      <c r="C100" s="173"/>
      <c r="D100" s="180"/>
      <c r="E100" s="180"/>
      <c r="F100" s="180"/>
      <c r="G100" s="180"/>
      <c r="H100" s="180"/>
      <c r="I100" s="180"/>
      <c r="AS100" s="171"/>
      <c r="AT100" s="162"/>
      <c r="AU100" s="162"/>
      <c r="AV100" s="162"/>
      <c r="AW100" s="162"/>
      <c r="AX100" s="162"/>
      <c r="AY100" s="162"/>
    </row>
    <row r="101" spans="2:51" x14ac:dyDescent="0.35">
      <c r="B101" s="127"/>
      <c r="D101" s="180"/>
      <c r="E101" s="180"/>
      <c r="F101" s="180"/>
      <c r="AS101" s="171"/>
      <c r="AT101" s="162"/>
      <c r="AU101" s="162"/>
      <c r="AV101" s="162"/>
      <c r="AW101" s="162"/>
      <c r="AX101" s="162"/>
      <c r="AY101" s="162"/>
    </row>
    <row r="102" spans="2:51" x14ac:dyDescent="0.35">
      <c r="B102" s="127"/>
      <c r="AS102" s="171"/>
      <c r="AT102" s="162"/>
      <c r="AU102" s="162"/>
      <c r="AV102" s="162"/>
      <c r="AW102" s="162"/>
      <c r="AX102" s="162"/>
      <c r="AY102" s="162"/>
    </row>
    <row r="103" spans="2:51" x14ac:dyDescent="0.35">
      <c r="AS103" s="171"/>
      <c r="AT103" s="162"/>
      <c r="AU103" s="162"/>
      <c r="AV103" s="162"/>
      <c r="AW103" s="162"/>
      <c r="AX103" s="162"/>
      <c r="AY103" s="162"/>
    </row>
    <row r="104" spans="2:51" x14ac:dyDescent="0.35">
      <c r="AS104" s="171"/>
      <c r="AT104" s="162"/>
      <c r="AU104" s="162"/>
      <c r="AV104" s="162"/>
      <c r="AW104" s="162"/>
      <c r="AX104" s="162"/>
      <c r="AY104" s="162"/>
    </row>
    <row r="105" spans="2:51" x14ac:dyDescent="0.35">
      <c r="AS105" s="171"/>
      <c r="AT105" s="162"/>
      <c r="AU105" s="162"/>
      <c r="AV105" s="162"/>
      <c r="AW105" s="162"/>
      <c r="AX105" s="162"/>
      <c r="AY105" s="162"/>
    </row>
    <row r="106" spans="2:51" x14ac:dyDescent="0.35">
      <c r="AY106" s="162"/>
    </row>
    <row r="107" spans="2:51" x14ac:dyDescent="0.35">
      <c r="AY107" s="162"/>
    </row>
    <row r="108" spans="2:51" x14ac:dyDescent="0.35">
      <c r="AY108" s="162"/>
    </row>
    <row r="109" spans="2:51" x14ac:dyDescent="0.35">
      <c r="AY109" s="162"/>
    </row>
    <row r="110" spans="2:51" x14ac:dyDescent="0.35">
      <c r="AY110" s="162"/>
    </row>
    <row r="111" spans="2:51" x14ac:dyDescent="0.35">
      <c r="AY111" s="162"/>
    </row>
    <row r="112" spans="2:51" x14ac:dyDescent="0.35">
      <c r="AY112" s="162"/>
    </row>
    <row r="113" spans="45:51" x14ac:dyDescent="0.35">
      <c r="AY113" s="162"/>
    </row>
    <row r="114" spans="45:51" x14ac:dyDescent="0.35">
      <c r="AY114" s="162"/>
    </row>
    <row r="115" spans="45:51" x14ac:dyDescent="0.35">
      <c r="AY115" s="162"/>
    </row>
    <row r="116" spans="45:51" x14ac:dyDescent="0.35">
      <c r="AY116" s="162"/>
    </row>
    <row r="117" spans="45:51" x14ac:dyDescent="0.35">
      <c r="AY117" s="162"/>
    </row>
    <row r="118" spans="45:51" x14ac:dyDescent="0.35">
      <c r="AY118" s="162"/>
    </row>
    <row r="119" spans="45:51" x14ac:dyDescent="0.35">
      <c r="AS119" s="163"/>
      <c r="AT119" s="162"/>
      <c r="AU119" s="162"/>
      <c r="AV119" s="162"/>
      <c r="AW119" s="162"/>
      <c r="AX119" s="162"/>
      <c r="AY119" s="162"/>
    </row>
    <row r="120" spans="45:51" x14ac:dyDescent="0.35">
      <c r="AY120" s="162"/>
    </row>
    <row r="134" spans="45:51" x14ac:dyDescent="0.35">
      <c r="AS134" s="162"/>
      <c r="AT134" s="162"/>
      <c r="AU134" s="162"/>
      <c r="AV134" s="162"/>
      <c r="AW134" s="162"/>
      <c r="AX134" s="162"/>
      <c r="AY134" s="162"/>
    </row>
  </sheetData>
  <protectedRanges>
    <protectedRange sqref="B98:B102 N91:R93 C97:C100 J91:J92 J94:R95 S93:S94 S90:T92 G99:I100 G96:I97 D97:F98 D100:F101" name="Range2_6_1_1"/>
    <protectedRange sqref="K91:M92 J93:M93 E99:F99 G98:I98" name="Range2_2_2_1_1"/>
    <protectedRange sqref="D99" name="Range2_1_1_1_1_2_1_1"/>
    <protectedRange sqref="N78:R78 N81:R90 B88:B97 T63:T67 S59:T62 T51:T56 B65:B85 S80:T89 S68:T77 B40:B42 S40:T50" name="Range2_12_5_1_1"/>
    <protectedRange sqref="N10 L10 L6 D6 D8 AD8 AF8 O8:U8 AJ8:AR8 AF10 AR11:AR34 N20:Q23 N11:O15 P11:P14 L24:N31 E23:E34 G23:G34 P15:Q15 P24:Q31 N16:N19 Q16:Q19 Q14 R11:AG11 E11:G22 N32:U34 R12:U31 V12:V34 W33:AG34 X12:AG32 W12:W27" name="Range1_16_3_1_1"/>
    <protectedRange sqref="I83 I86:I95 J81:M90 J78:M78 E92:F96 G91:H95" name="Range2_2_12_2_1_1"/>
    <protectedRange sqref="C94" name="Range2_2_1_10_3_1_1"/>
    <protectedRange sqref="L16:M23" name="Range1_1_1_1_10_1_1_1"/>
    <protectedRange sqref="L32:M34" name="Range1_1_10_1_1_1"/>
    <protectedRange sqref="D92:D96" name="Range2_1_1_1_1_11_2_1_1"/>
    <protectedRange sqref="K11:L15 K16:K34 I11:I15 I16:J24 I25:I34 J25" name="Range1_1_2_1_10_2_1_1"/>
    <protectedRange sqref="M11:M15" name="Range1_2_1_2_1_10_1_1_1"/>
    <protectedRange sqref="G83:H83 G86:H90 E84:F84 E87:F91" name="Range2_2_2_9_2_1_1"/>
    <protectedRange sqref="D84 D87:D91" name="Range2_1_1_1_1_1_9_2_1_1"/>
    <protectedRange sqref="Q10:Q13" name="Range1_17_1_1_1"/>
    <protectedRange sqref="AG10" name="Range1_18_1_1_1"/>
    <protectedRange sqref="C96 C87 C85" name="Range2_4_1_1_1"/>
    <protectedRange sqref="AS16:AS26" name="Range1_1_1_1"/>
    <protectedRange sqref="P3:U5" name="Range1_16_1_1_1_1"/>
    <protectedRange sqref="C95 C88:C93 C83 C86" name="Range2_1_3_1_1"/>
    <protectedRange sqref="H11:H34" name="Range1_1_1_1_1_1_1"/>
    <protectedRange sqref="B86:B87 J79:R80 S78:AX79 D85:F86 G84:I85" name="Range2_2_1_10_1_1_1_2"/>
    <protectedRange sqref="C84" name="Range2_2_1_10_2_1_1_1"/>
    <protectedRange sqref="N69:R77 N61:R63 N40:R49 D81:F81 G80:H80" name="Range2_12_1_6_1_1"/>
    <protectedRange sqref="I65:I68 E40:M42 K46:M49 C42 I74:I77 I80:I82 J69:M77 J61:M63 I43:M45 G81:H82 G74:H76 E82:F83 D75:F77" name="Range2_2_12_1_7_1_1"/>
    <protectedRange sqref="C40:D40 D41:D42" name="Range2_3_2_1_3_1_1_2_10_1_1_1_1"/>
    <protectedRange sqref="D82:D83 C41" name="Range2_1_1_1_1_11_1_2_1_1"/>
    <protectedRange sqref="E78:F78 G77:H77" name="Range2_2_2_9_1_1_1_1"/>
    <protectedRange sqref="D78" name="Range2_1_1_1_1_1_9_1_1_1_1"/>
    <protectedRange sqref="C82 C77 C74 C71" name="Range2_1_1_2_1_1"/>
    <protectedRange sqref="C75 C72" name="Range2_1_4_1_1_1"/>
    <protectedRange sqref="C81 C68" name="Range2_1_2_2_1_1"/>
    <protectedRange sqref="C80" name="Range2_3_2_1_1"/>
    <protectedRange sqref="S63:S67" name="Range2_12_2_1_1_1"/>
    <protectedRange sqref="N64:R68" name="Range2_12_1_1_1_1_1"/>
    <protectedRange sqref="J64:M68 D70:F74 G69:I73" name="Range2_2_12_1_1_1_1_1"/>
    <protectedRange sqref="C76 C73 C70 C64" name="Range2_1_4_2_1_1_1"/>
    <protectedRange sqref="D66:F69 G65:H68" name="Range2_2_12_1_2_2_1_1"/>
    <protectedRange sqref="C78:C79" name="Range2_5_1_1_1"/>
    <protectedRange sqref="E79:F80 G78:I79" name="Range2_2_1_1_1_1"/>
    <protectedRange sqref="D79:D80" name="Range2_1_1_1_1_1_1_1_1"/>
    <protectedRange sqref="C65:C67" name="Range2_1_1_1_2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S57:T58" name="Range2_12_4_1_1_1"/>
    <protectedRange sqref="I63:I64" name="Range2_2_12_1_5_1_1_1"/>
    <protectedRange sqref="D65:F65 G64:H64" name="Range2_2_12_1_2_1_1_1_1"/>
    <protectedRange sqref="D64:F64 G63:H63" name="Range2_2_12_1_3_2_1_1_1"/>
    <protectedRange sqref="Q50:R50" name="Range2_12_1_5_1_1_1"/>
    <protectedRange sqref="N50:P50" name="Range2_12_1_2_2_1_1_1"/>
    <protectedRange sqref="K50:M50" name="Range2_2_12_1_4_2_1_1_1"/>
    <protectedRange sqref="O24:O31" name="Range1_16_2_1_1_1"/>
    <protectedRange sqref="O16:P19" name="Range1_16_4_1_1_1"/>
    <protectedRange sqref="AY93:AY94" name="Range2_2_1_10_1_1_1_1_1"/>
    <protectedRange sqref="W28:W32" name="Range1_16_3_1_1_1"/>
    <protectedRange sqref="G50:H50" name="Range2_2_12_1_3_1_1_1_1_1_4"/>
    <protectedRange sqref="C43:H45" name="Range2_2_12_1_7_1_1_1"/>
    <protectedRange sqref="I46:J49 C50:F50" name="Range2_2_12_1_7_1_1_3"/>
    <protectedRange sqref="H46:H49 I50:J50" name="Range2_2_12_1_4_2_1_1_1_2"/>
    <protectedRange sqref="C46:G49" name="Range2_2_12_1_3_1_1_1_1_1_1"/>
    <protectedRange sqref="S51:S56 B63:B64" name="Range2_12_5_1_1_2"/>
    <protectedRange sqref="Q51:R52" name="Range2_12_1_6_1_1_1"/>
    <protectedRange sqref="I62" name="Range2_2_12_1_7_1_1_5"/>
    <protectedRange sqref="D63:F63 G62:H62" name="Range2_2_12_1_3_3_1_1_1"/>
    <protectedRange sqref="N51:P52" name="Range2_12_1_2_3_1_1_1"/>
    <protectedRange sqref="I61 J51:M52" name="Range2_2_12_1_4_3_1_1_1"/>
    <protectedRange sqref="D62:F62 G61:H61" name="Range2_2_12_1_3_1_2_1_1_1"/>
    <protectedRange sqref="B43:B44 B46 B49" name="Range2_12_5_1_1_1_2"/>
    <protectedRange sqref="B45" name="Range2_12_5_1_1_1_3"/>
    <protectedRange sqref="B51:B52" name="Range2_12_5_1_1_2_2"/>
    <protectedRange sqref="I51:I52" name="Range2_2_12_1_4_2_1_1_1_4_1_2"/>
    <protectedRange sqref="D51:H52" name="Range2_2_12_1_3_1_1_1_1_1_4_1_2"/>
    <protectedRange sqref="Q53:R53" name="Range2_12_1_6_1_1_1_1"/>
    <protectedRange sqref="N53:P53" name="Range2_12_1_2_3_1_1_1_1"/>
    <protectedRange sqref="I53:M53" name="Range2_2_12_1_4_3_1_1_1_1"/>
    <protectedRange sqref="D53:H53" name="Range2_2_12_1_3_1_2_1_1_1_1"/>
    <protectedRange sqref="Q60:R60" name="Range2_12_1_4_1_1_1_1"/>
    <protectedRange sqref="N60:P60" name="Range2_12_1_2_1_1_1_1_1"/>
    <protectedRange sqref="J60:M60" name="Range2_2_12_1_4_1_1_1_1_1"/>
    <protectedRange sqref="B60 B56" name="Range2_12_5_1_1_2_1"/>
    <protectedRange sqref="Q56:R59 Q54:R54" name="Range2_12_1_6_1_1_1_2"/>
    <protectedRange sqref="N54:P54 N56:P59" name="Range2_12_1_2_3_1_1_1_2"/>
    <protectedRange sqref="I60 J54:M54 J56:M59" name="Range2_2_12_1_4_3_1_1_1_3"/>
    <protectedRange sqref="D61:F61 G60:H60" name="Range2_2_12_1_3_1_2_1_1_1_3"/>
    <protectedRange sqref="B55 B59 B61:B62 B57" name="Range2_12_5_1_1_2_2_1"/>
    <protectedRange sqref="I59" name="Range2_2_12_1_7_1_1_5_2_1"/>
    <protectedRange sqref="D60:F60 G59:H59" name="Range2_2_12_1_3_3_1_1_1_2_1"/>
    <protectedRange sqref="I56:I58" name="Range2_2_12_1_4_3_1_1_1_2_1"/>
    <protectedRange sqref="D54:E54 D57:E58 F58:F59 F56 G57:H58 F55:H55" name="Range2_2_12_1_3_1_2_1_1_1_2_1"/>
    <protectedRange sqref="I54" name="Range2_2_12_1_4_2_1_1_1_4_1_2_1"/>
    <protectedRange sqref="D59:E59 F54:H54 D55:E55" name="Range2_2_12_1_3_1_1_1_1_1_4_1_2_1"/>
    <protectedRange sqref="B58" name="Range2_12_5_1_1_2_1_1"/>
    <protectedRange sqref="Q55:R55" name="Range2_12_1_6_1_1_1_1_1"/>
    <protectedRange sqref="N55:P55" name="Range2_12_1_2_3_1_1_1_1_1"/>
    <protectedRange sqref="I55:M55" name="Range2_2_12_1_4_3_1_1_1_1_1"/>
    <protectedRange sqref="D56:E56 F57 G56:H56" name="Range2_2_12_1_3_1_2_1_1_1_1_1"/>
  </protectedRanges>
  <mergeCells count="42"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11" priority="5" operator="containsText" text="N/A">
      <formula>NOT(ISERROR(SEARCH("N/A",X11)))</formula>
    </cfRule>
    <cfRule type="cellIs" dxfId="610" priority="23" operator="equal">
      <formula>0</formula>
    </cfRule>
  </conditionalFormatting>
  <conditionalFormatting sqref="X11:AE34">
    <cfRule type="cellIs" dxfId="609" priority="22" operator="greaterThanOrEqual">
      <formula>1185</formula>
    </cfRule>
  </conditionalFormatting>
  <conditionalFormatting sqref="X11:AE34">
    <cfRule type="cellIs" dxfId="608" priority="21" operator="between">
      <formula>0.1</formula>
      <formula>1184</formula>
    </cfRule>
  </conditionalFormatting>
  <conditionalFormatting sqref="X8">
    <cfRule type="cellIs" dxfId="607" priority="20" operator="equal">
      <formula>0</formula>
    </cfRule>
  </conditionalFormatting>
  <conditionalFormatting sqref="X8">
    <cfRule type="cellIs" dxfId="606" priority="19" operator="greaterThan">
      <formula>1179</formula>
    </cfRule>
  </conditionalFormatting>
  <conditionalFormatting sqref="X8">
    <cfRule type="cellIs" dxfId="605" priority="18" operator="greaterThan">
      <formula>99</formula>
    </cfRule>
  </conditionalFormatting>
  <conditionalFormatting sqref="X8">
    <cfRule type="cellIs" dxfId="604" priority="17" operator="greaterThan">
      <formula>0.99</formula>
    </cfRule>
  </conditionalFormatting>
  <conditionalFormatting sqref="AB8">
    <cfRule type="cellIs" dxfId="603" priority="16" operator="equal">
      <formula>0</formula>
    </cfRule>
  </conditionalFormatting>
  <conditionalFormatting sqref="AB8">
    <cfRule type="cellIs" dxfId="602" priority="15" operator="greaterThan">
      <formula>1179</formula>
    </cfRule>
  </conditionalFormatting>
  <conditionalFormatting sqref="AB8">
    <cfRule type="cellIs" dxfId="601" priority="14" operator="greaterThan">
      <formula>99</formula>
    </cfRule>
  </conditionalFormatting>
  <conditionalFormatting sqref="AB8">
    <cfRule type="cellIs" dxfId="600" priority="13" operator="greaterThan">
      <formula>0.99</formula>
    </cfRule>
  </conditionalFormatting>
  <conditionalFormatting sqref="AJ11:AO11 AO12:AO32 AJ12:AN34 AO33:AP34 AQ11:AQ34">
    <cfRule type="cellIs" dxfId="599" priority="12" operator="equal">
      <formula>0</formula>
    </cfRule>
  </conditionalFormatting>
  <conditionalFormatting sqref="AJ11:AO11 AO12:AO32 AJ12:AN34 AO33:AP34 AQ11:AQ34">
    <cfRule type="cellIs" dxfId="598" priority="11" operator="greaterThan">
      <formula>1179</formula>
    </cfRule>
  </conditionalFormatting>
  <conditionalFormatting sqref="AJ11:AO11 AO12:AO32 AJ12:AN34 AO33:AP34 AQ11:AQ34">
    <cfRule type="cellIs" dxfId="597" priority="10" operator="greaterThan">
      <formula>99</formula>
    </cfRule>
  </conditionalFormatting>
  <conditionalFormatting sqref="AJ11:AO11 AO12:AO32 AJ12:AN34 AO33:AP34 AQ11:AQ34">
    <cfRule type="cellIs" dxfId="596" priority="9" operator="greaterThan">
      <formula>0.99</formula>
    </cfRule>
  </conditionalFormatting>
  <conditionalFormatting sqref="AI11:AI34">
    <cfRule type="cellIs" dxfId="595" priority="8" operator="greaterThan">
      <formula>$AI$8</formula>
    </cfRule>
  </conditionalFormatting>
  <conditionalFormatting sqref="AH11:AH34">
    <cfRule type="cellIs" dxfId="594" priority="6" operator="greaterThan">
      <formula>$AH$8</formula>
    </cfRule>
    <cfRule type="cellIs" dxfId="593" priority="7" operator="greaterThan">
      <formula>$AH$8</formula>
    </cfRule>
  </conditionalFormatting>
  <conditionalFormatting sqref="AP11:AP32">
    <cfRule type="cellIs" dxfId="592" priority="4" operator="equal">
      <formula>0</formula>
    </cfRule>
  </conditionalFormatting>
  <conditionalFormatting sqref="AP11:AP32">
    <cfRule type="cellIs" dxfId="591" priority="3" operator="greaterThan">
      <formula>1179</formula>
    </cfRule>
  </conditionalFormatting>
  <conditionalFormatting sqref="AP11:AP32">
    <cfRule type="cellIs" dxfId="590" priority="2" operator="greaterThan">
      <formula>99</formula>
    </cfRule>
  </conditionalFormatting>
  <conditionalFormatting sqref="AP11:AP32">
    <cfRule type="cellIs" dxfId="589" priority="1" operator="greaterThan">
      <formula>0.99</formula>
    </cfRule>
  </conditionalFormatting>
  <dataValidations count="4">
    <dataValidation type="list" allowBlank="1" showInputMessage="1" showErrorMessage="1" sqref="AP8:AQ8 O8:T8 N10 L10 D8" xr:uid="{00000000-0002-0000-0700-000000000000}">
      <formula1>#REF!</formula1>
    </dataValidation>
    <dataValidation type="list" allowBlank="1" showInputMessage="1" showErrorMessage="1" sqref="AV31:AW31" xr:uid="{00000000-0002-0000-0700-000001000000}">
      <formula1>$AV$24:$AV$28</formula1>
    </dataValidation>
    <dataValidation type="list" allowBlank="1" showInputMessage="1" showErrorMessage="1" sqref="H11:H34" xr:uid="{00000000-0002-0000-0700-000002000000}">
      <formula1>$AV$10:$AV$19</formula1>
    </dataValidation>
    <dataValidation type="list" allowBlank="1" showInputMessage="1" showErrorMessage="1" sqref="P3:P5" xr:uid="{00000000-0002-0000-0700-000003000000}">
      <formula1>$AY$10:$AY$40</formula1>
    </dataValidation>
  </dataValidations>
  <hyperlinks>
    <hyperlink ref="H9:H10" location="'1'!AH8" display="Plant Status" xr:uid="{00000000-0004-0000-0700-000000000000}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AY130"/>
  <sheetViews>
    <sheetView showGridLines="0" topLeftCell="A26" zoomScaleNormal="100" workbookViewId="0">
      <selection activeCell="A49" sqref="A49"/>
    </sheetView>
  </sheetViews>
  <sheetFormatPr defaultColWidth="9.1796875" defaultRowHeight="14.5" x14ac:dyDescent="0.35"/>
  <cols>
    <col min="1" max="1" width="7.1796875" style="162" customWidth="1"/>
    <col min="2" max="2" width="10.26953125" style="162" customWidth="1"/>
    <col min="3" max="3" width="11.7265625" style="162" customWidth="1"/>
    <col min="4" max="7" width="9.1796875" style="162"/>
    <col min="8" max="8" width="19.1796875" style="162" customWidth="1"/>
    <col min="9" max="10" width="9.1796875" style="162"/>
    <col min="11" max="11" width="9" style="162" customWidth="1"/>
    <col min="12" max="14" width="9.1796875" style="162" hidden="1" customWidth="1"/>
    <col min="15" max="16" width="9.1796875" style="162"/>
    <col min="17" max="18" width="9.1796875" style="162" customWidth="1"/>
    <col min="19" max="32" width="9.1796875" style="162"/>
    <col min="33" max="33" width="10.453125" style="162" bestFit="1" customWidth="1"/>
    <col min="34" max="44" width="9.1796875" style="162"/>
    <col min="45" max="45" width="83.81640625" style="15" customWidth="1"/>
    <col min="46" max="47" width="9.1796875" style="163"/>
    <col min="48" max="48" width="29.7265625" style="163" customWidth="1"/>
    <col min="49" max="49" width="22" style="163" customWidth="1"/>
    <col min="50" max="50" width="9.1796875" style="163"/>
    <col min="51" max="51" width="38.54296875" style="163" bestFit="1" customWidth="1"/>
    <col min="52" max="16384" width="9.1796875" style="162"/>
  </cols>
  <sheetData>
    <row r="2" spans="2:51" ht="21" x14ac:dyDescent="0.35">
      <c r="B2" s="4"/>
      <c r="C2" s="163"/>
      <c r="D2" s="163"/>
      <c r="E2" s="6"/>
      <c r="F2" s="6"/>
      <c r="G2" s="163"/>
      <c r="H2" s="7"/>
      <c r="I2" s="7"/>
      <c r="J2" s="163"/>
      <c r="K2" s="7"/>
      <c r="L2" s="7"/>
      <c r="M2" s="163"/>
      <c r="N2" s="163"/>
      <c r="O2" s="8"/>
      <c r="P2" s="9" t="s">
        <v>0</v>
      </c>
      <c r="Q2" s="9"/>
      <c r="R2" s="10"/>
      <c r="S2" s="11"/>
      <c r="T2" s="12"/>
      <c r="U2" s="12"/>
      <c r="V2" s="13"/>
      <c r="W2" s="14"/>
      <c r="X2" s="12"/>
      <c r="Y2" s="12"/>
      <c r="Z2" s="12"/>
      <c r="AA2" s="12"/>
      <c r="AB2" s="12"/>
      <c r="AC2" s="12"/>
      <c r="AD2" s="12"/>
      <c r="AE2" s="12"/>
      <c r="AM2" s="163"/>
      <c r="AN2" s="163"/>
      <c r="AO2" s="163"/>
      <c r="AP2" s="163"/>
      <c r="AQ2" s="163"/>
      <c r="AR2" s="163"/>
    </row>
    <row r="3" spans="2:51" ht="21" x14ac:dyDescent="0.35">
      <c r="B3" s="16" t="s">
        <v>1</v>
      </c>
      <c r="C3" s="16"/>
      <c r="D3" s="16"/>
      <c r="E3" s="163"/>
      <c r="F3" s="7"/>
      <c r="G3" s="7"/>
      <c r="H3" s="163"/>
      <c r="I3" s="163"/>
      <c r="J3" s="163"/>
      <c r="K3" s="17"/>
      <c r="L3" s="18"/>
      <c r="M3" s="163"/>
      <c r="N3" s="163"/>
      <c r="O3" s="19" t="s">
        <v>2</v>
      </c>
      <c r="P3" s="381" t="s">
        <v>137</v>
      </c>
      <c r="Q3" s="382"/>
      <c r="R3" s="382"/>
      <c r="S3" s="382"/>
      <c r="T3" s="382"/>
      <c r="U3" s="383"/>
      <c r="V3" s="20"/>
      <c r="W3" s="20"/>
      <c r="X3" s="20"/>
      <c r="Y3" s="20"/>
      <c r="Z3" s="20"/>
      <c r="AH3" s="163"/>
      <c r="AI3" s="163"/>
      <c r="AJ3" s="163"/>
      <c r="AK3" s="163"/>
      <c r="AL3" s="15"/>
      <c r="AM3" s="163"/>
      <c r="AN3" s="163"/>
      <c r="AO3" s="163"/>
      <c r="AP3" s="163"/>
      <c r="AQ3" s="163"/>
      <c r="AR3" s="163"/>
      <c r="AS3" s="163"/>
    </row>
    <row r="4" spans="2:51" x14ac:dyDescent="0.35">
      <c r="B4" s="21" t="s">
        <v>4</v>
      </c>
      <c r="C4" s="21"/>
      <c r="D4" s="21"/>
      <c r="E4" s="163"/>
      <c r="F4" s="22"/>
      <c r="G4" s="163"/>
      <c r="H4" s="163"/>
      <c r="I4" s="163"/>
      <c r="J4" s="163"/>
      <c r="K4" s="163"/>
      <c r="L4" s="163"/>
      <c r="M4" s="163"/>
      <c r="N4" s="163"/>
      <c r="O4" s="19" t="s">
        <v>5</v>
      </c>
      <c r="P4" s="381" t="s">
        <v>140</v>
      </c>
      <c r="Q4" s="382"/>
      <c r="R4" s="382"/>
      <c r="S4" s="382"/>
      <c r="T4" s="382"/>
      <c r="U4" s="383"/>
      <c r="V4" s="20"/>
      <c r="W4" s="20"/>
      <c r="X4" s="20"/>
      <c r="Y4" s="20"/>
      <c r="Z4" s="20"/>
      <c r="AH4" s="163"/>
      <c r="AI4" s="163"/>
      <c r="AJ4" s="163"/>
      <c r="AK4" s="163"/>
      <c r="AL4" s="15"/>
      <c r="AM4" s="163"/>
      <c r="AN4" s="163"/>
      <c r="AO4" s="163"/>
      <c r="AP4" s="163"/>
      <c r="AQ4" s="163"/>
      <c r="AR4" s="163"/>
      <c r="AS4" s="163"/>
    </row>
    <row r="5" spans="2:51" x14ac:dyDescent="0.35">
      <c r="B5" s="163"/>
      <c r="C5" s="163"/>
      <c r="D5" s="163"/>
      <c r="E5" s="23"/>
      <c r="F5" s="23"/>
      <c r="G5" s="163"/>
      <c r="H5" s="163"/>
      <c r="I5" s="163"/>
      <c r="J5" s="163"/>
      <c r="K5" s="163"/>
      <c r="L5" s="163"/>
      <c r="M5" s="163"/>
      <c r="N5" s="163"/>
      <c r="O5" s="19" t="s">
        <v>6</v>
      </c>
      <c r="P5" s="381" t="s">
        <v>139</v>
      </c>
      <c r="Q5" s="382"/>
      <c r="R5" s="382"/>
      <c r="S5" s="382"/>
      <c r="T5" s="382"/>
      <c r="U5" s="383"/>
      <c r="V5" s="20"/>
      <c r="W5" s="20"/>
      <c r="X5" s="20"/>
      <c r="Y5" s="20"/>
      <c r="Z5" s="20"/>
      <c r="AH5" s="163"/>
      <c r="AI5" s="163"/>
      <c r="AJ5" s="163"/>
      <c r="AK5" s="163"/>
      <c r="AL5" s="15"/>
      <c r="AM5" s="163"/>
      <c r="AN5" s="163"/>
      <c r="AO5" s="163"/>
      <c r="AP5" s="163"/>
      <c r="AQ5" s="163"/>
      <c r="AR5" s="163"/>
      <c r="AS5" s="163"/>
    </row>
    <row r="6" spans="2:51" x14ac:dyDescent="0.35">
      <c r="B6" s="381" t="s">
        <v>7</v>
      </c>
      <c r="C6" s="383"/>
      <c r="D6" s="384" t="s">
        <v>8</v>
      </c>
      <c r="E6" s="385"/>
      <c r="F6" s="385"/>
      <c r="G6" s="385"/>
      <c r="H6" s="386"/>
      <c r="I6" s="163"/>
      <c r="J6" s="163"/>
      <c r="K6" s="19"/>
      <c r="L6" s="387">
        <v>41686</v>
      </c>
      <c r="M6" s="387"/>
      <c r="N6" s="24"/>
      <c r="O6" s="24"/>
      <c r="P6" s="25"/>
      <c r="Q6" s="25"/>
      <c r="R6" s="25"/>
      <c r="S6" s="25"/>
      <c r="T6" s="25"/>
      <c r="U6" s="25"/>
      <c r="V6" s="25"/>
      <c r="W6" s="26"/>
      <c r="X6" s="26"/>
      <c r="Y6" s="26"/>
      <c r="Z6" s="26"/>
      <c r="AA6" s="26"/>
      <c r="AB6" s="26"/>
      <c r="AC6" s="26"/>
      <c r="AD6" s="26"/>
      <c r="AE6" s="26"/>
      <c r="AJ6" s="27"/>
      <c r="AM6" s="28"/>
      <c r="AN6" s="28"/>
      <c r="AO6" s="28"/>
      <c r="AP6" s="28"/>
      <c r="AQ6" s="28"/>
      <c r="AR6" s="28"/>
      <c r="AS6" s="29"/>
    </row>
    <row r="7" spans="2:51" ht="24" x14ac:dyDescent="0.35">
      <c r="B7" s="370" t="s">
        <v>9</v>
      </c>
      <c r="C7" s="371"/>
      <c r="D7" s="370" t="s">
        <v>10</v>
      </c>
      <c r="E7" s="372"/>
      <c r="F7" s="372"/>
      <c r="G7" s="371"/>
      <c r="H7" s="221" t="s">
        <v>11</v>
      </c>
      <c r="I7" s="222" t="s">
        <v>12</v>
      </c>
      <c r="J7" s="222" t="s">
        <v>13</v>
      </c>
      <c r="K7" s="222" t="s">
        <v>14</v>
      </c>
      <c r="L7" s="15"/>
      <c r="M7" s="15"/>
      <c r="N7" s="15"/>
      <c r="O7" s="221" t="s">
        <v>15</v>
      </c>
      <c r="P7" s="370" t="s">
        <v>16</v>
      </c>
      <c r="Q7" s="372"/>
      <c r="R7" s="372"/>
      <c r="S7" s="372"/>
      <c r="T7" s="371"/>
      <c r="U7" s="369" t="s">
        <v>17</v>
      </c>
      <c r="V7" s="369"/>
      <c r="W7" s="222" t="s">
        <v>18</v>
      </c>
      <c r="X7" s="370" t="s">
        <v>19</v>
      </c>
      <c r="Y7" s="371"/>
      <c r="Z7" s="370" t="s">
        <v>20</v>
      </c>
      <c r="AA7" s="371"/>
      <c r="AB7" s="370" t="s">
        <v>21</v>
      </c>
      <c r="AC7" s="371"/>
      <c r="AD7" s="370" t="s">
        <v>22</v>
      </c>
      <c r="AE7" s="371"/>
      <c r="AF7" s="222" t="s">
        <v>23</v>
      </c>
      <c r="AG7" s="222" t="s">
        <v>24</v>
      </c>
      <c r="AH7" s="222" t="s">
        <v>25</v>
      </c>
      <c r="AI7" s="222" t="s">
        <v>26</v>
      </c>
      <c r="AJ7" s="370" t="s">
        <v>27</v>
      </c>
      <c r="AK7" s="372"/>
      <c r="AL7" s="372"/>
      <c r="AM7" s="372"/>
      <c r="AN7" s="371"/>
      <c r="AO7" s="370" t="s">
        <v>28</v>
      </c>
      <c r="AP7" s="372"/>
      <c r="AQ7" s="371"/>
      <c r="AR7" s="222" t="s">
        <v>29</v>
      </c>
      <c r="AS7" s="30"/>
      <c r="AT7" s="15"/>
      <c r="AU7" s="15"/>
      <c r="AV7" s="15"/>
      <c r="AW7" s="15"/>
      <c r="AX7" s="15"/>
      <c r="AY7" s="15"/>
    </row>
    <row r="8" spans="2:51" x14ac:dyDescent="0.35">
      <c r="B8" s="373">
        <v>41860</v>
      </c>
      <c r="C8" s="374"/>
      <c r="D8" s="375" t="s">
        <v>30</v>
      </c>
      <c r="E8" s="376"/>
      <c r="F8" s="376"/>
      <c r="G8" s="377"/>
      <c r="H8" s="31"/>
      <c r="I8" s="375" t="s">
        <v>30</v>
      </c>
      <c r="J8" s="376"/>
      <c r="K8" s="377"/>
      <c r="L8" s="32"/>
      <c r="M8" s="32"/>
      <c r="N8" s="32"/>
      <c r="O8" s="31" t="s">
        <v>31</v>
      </c>
      <c r="P8" s="31" t="s">
        <v>31</v>
      </c>
      <c r="Q8" s="31" t="s">
        <v>32</v>
      </c>
      <c r="R8" s="31" t="s">
        <v>32</v>
      </c>
      <c r="S8" s="31" t="s">
        <v>31</v>
      </c>
      <c r="T8" s="31" t="s">
        <v>33</v>
      </c>
      <c r="U8" s="378" t="s">
        <v>34</v>
      </c>
      <c r="V8" s="378"/>
      <c r="W8" s="33" t="s">
        <v>35</v>
      </c>
      <c r="X8" s="361">
        <v>0</v>
      </c>
      <c r="Y8" s="362"/>
      <c r="Z8" s="379" t="s">
        <v>36</v>
      </c>
      <c r="AA8" s="380"/>
      <c r="AB8" s="361">
        <v>1185</v>
      </c>
      <c r="AC8" s="362"/>
      <c r="AD8" s="363">
        <v>800</v>
      </c>
      <c r="AE8" s="364"/>
      <c r="AF8" s="31"/>
      <c r="AG8" s="33">
        <f>AG34-AG10</f>
        <v>27708</v>
      </c>
      <c r="AH8" s="34"/>
      <c r="AI8" s="34"/>
      <c r="AJ8" s="31" t="s">
        <v>37</v>
      </c>
      <c r="AK8" s="31" t="s">
        <v>37</v>
      </c>
      <c r="AL8" s="31" t="s">
        <v>37</v>
      </c>
      <c r="AM8" s="31" t="s">
        <v>37</v>
      </c>
      <c r="AN8" s="31" t="s">
        <v>37</v>
      </c>
      <c r="AO8" s="31" t="s">
        <v>37</v>
      </c>
      <c r="AP8" s="31" t="s">
        <v>32</v>
      </c>
      <c r="AQ8" s="31" t="s">
        <v>32</v>
      </c>
      <c r="AR8" s="31" t="s">
        <v>38</v>
      </c>
      <c r="AS8" s="30"/>
      <c r="AV8" s="35" t="s">
        <v>39</v>
      </c>
    </row>
    <row r="9" spans="2:51" ht="60" x14ac:dyDescent="0.35">
      <c r="B9" s="353" t="s">
        <v>40</v>
      </c>
      <c r="C9" s="353"/>
      <c r="D9" s="365" t="s">
        <v>41</v>
      </c>
      <c r="E9" s="366"/>
      <c r="F9" s="367" t="s">
        <v>42</v>
      </c>
      <c r="G9" s="366"/>
      <c r="H9" s="368" t="s">
        <v>43</v>
      </c>
      <c r="I9" s="353" t="s">
        <v>44</v>
      </c>
      <c r="J9" s="353"/>
      <c r="K9" s="353"/>
      <c r="L9" s="222" t="s">
        <v>45</v>
      </c>
      <c r="M9" s="369" t="s">
        <v>46</v>
      </c>
      <c r="N9" s="36" t="s">
        <v>47</v>
      </c>
      <c r="O9" s="359" t="s">
        <v>48</v>
      </c>
      <c r="P9" s="359" t="s">
        <v>49</v>
      </c>
      <c r="Q9" s="37" t="s">
        <v>50</v>
      </c>
      <c r="R9" s="347" t="s">
        <v>51</v>
      </c>
      <c r="S9" s="348"/>
      <c r="T9" s="349"/>
      <c r="U9" s="223" t="s">
        <v>52</v>
      </c>
      <c r="V9" s="223" t="s">
        <v>53</v>
      </c>
      <c r="W9" s="353" t="s">
        <v>54</v>
      </c>
      <c r="X9" s="354" t="s">
        <v>55</v>
      </c>
      <c r="Y9" s="355"/>
      <c r="Z9" s="355"/>
      <c r="AA9" s="355"/>
      <c r="AB9" s="355"/>
      <c r="AC9" s="355"/>
      <c r="AD9" s="355"/>
      <c r="AE9" s="356"/>
      <c r="AF9" s="225" t="s">
        <v>56</v>
      </c>
      <c r="AG9" s="225" t="s">
        <v>57</v>
      </c>
      <c r="AH9" s="341" t="s">
        <v>58</v>
      </c>
      <c r="AI9" s="357" t="s">
        <v>59</v>
      </c>
      <c r="AJ9" s="223" t="s">
        <v>60</v>
      </c>
      <c r="AK9" s="223" t="s">
        <v>61</v>
      </c>
      <c r="AL9" s="223" t="s">
        <v>62</v>
      </c>
      <c r="AM9" s="223" t="s">
        <v>63</v>
      </c>
      <c r="AN9" s="223" t="s">
        <v>64</v>
      </c>
      <c r="AO9" s="223" t="s">
        <v>65</v>
      </c>
      <c r="AP9" s="223" t="s">
        <v>66</v>
      </c>
      <c r="AQ9" s="359" t="s">
        <v>67</v>
      </c>
      <c r="AR9" s="223" t="s">
        <v>68</v>
      </c>
      <c r="AS9" s="341" t="s">
        <v>69</v>
      </c>
      <c r="AV9" s="38" t="s">
        <v>70</v>
      </c>
      <c r="AW9" s="38" t="s">
        <v>71</v>
      </c>
      <c r="AY9" s="39" t="s">
        <v>72</v>
      </c>
    </row>
    <row r="10" spans="2:51" x14ac:dyDescent="0.35">
      <c r="B10" s="223" t="s">
        <v>73</v>
      </c>
      <c r="C10" s="223" t="s">
        <v>74</v>
      </c>
      <c r="D10" s="223" t="s">
        <v>75</v>
      </c>
      <c r="E10" s="223" t="s">
        <v>76</v>
      </c>
      <c r="F10" s="223" t="s">
        <v>75</v>
      </c>
      <c r="G10" s="223" t="s">
        <v>76</v>
      </c>
      <c r="H10" s="368"/>
      <c r="I10" s="223" t="s">
        <v>76</v>
      </c>
      <c r="J10" s="223" t="s">
        <v>76</v>
      </c>
      <c r="K10" s="223" t="s">
        <v>76</v>
      </c>
      <c r="L10" s="31" t="s">
        <v>30</v>
      </c>
      <c r="M10" s="369"/>
      <c r="N10" s="31" t="s">
        <v>30</v>
      </c>
      <c r="O10" s="360"/>
      <c r="P10" s="360"/>
      <c r="Q10" s="3">
        <v>2164710</v>
      </c>
      <c r="R10" s="350"/>
      <c r="S10" s="351"/>
      <c r="T10" s="352"/>
      <c r="U10" s="223" t="s">
        <v>76</v>
      </c>
      <c r="V10" s="223" t="s">
        <v>76</v>
      </c>
      <c r="W10" s="353"/>
      <c r="X10" s="40" t="s">
        <v>77</v>
      </c>
      <c r="Y10" s="40" t="s">
        <v>78</v>
      </c>
      <c r="Z10" s="40" t="s">
        <v>79</v>
      </c>
      <c r="AA10" s="40" t="s">
        <v>80</v>
      </c>
      <c r="AB10" s="40" t="s">
        <v>81</v>
      </c>
      <c r="AC10" s="40" t="s">
        <v>82</v>
      </c>
      <c r="AD10" s="40" t="s">
        <v>83</v>
      </c>
      <c r="AE10" s="40" t="s">
        <v>84</v>
      </c>
      <c r="AF10" s="41"/>
      <c r="AG10" s="1">
        <v>29945262</v>
      </c>
      <c r="AH10" s="341"/>
      <c r="AI10" s="358"/>
      <c r="AJ10" s="223" t="s">
        <v>85</v>
      </c>
      <c r="AK10" s="223" t="s">
        <v>85</v>
      </c>
      <c r="AL10" s="223" t="s">
        <v>85</v>
      </c>
      <c r="AM10" s="223" t="s">
        <v>85</v>
      </c>
      <c r="AN10" s="223" t="s">
        <v>85</v>
      </c>
      <c r="AO10" s="223" t="s">
        <v>85</v>
      </c>
      <c r="AP10" s="2">
        <v>6567375</v>
      </c>
      <c r="AQ10" s="360"/>
      <c r="AR10" s="224" t="s">
        <v>86</v>
      </c>
      <c r="AS10" s="341"/>
      <c r="AV10" s="42" t="s">
        <v>87</v>
      </c>
      <c r="AW10" s="42" t="s">
        <v>88</v>
      </c>
      <c r="AY10" s="43"/>
    </row>
    <row r="11" spans="2:51" x14ac:dyDescent="0.35">
      <c r="B11" s="44">
        <v>2</v>
      </c>
      <c r="C11" s="44">
        <v>4.1666666666666664E-2</v>
      </c>
      <c r="D11" s="45">
        <v>10</v>
      </c>
      <c r="E11" s="46">
        <f>D11/1.42</f>
        <v>7.042253521126761</v>
      </c>
      <c r="F11" s="164">
        <v>66</v>
      </c>
      <c r="G11" s="46">
        <f>F11/1.42</f>
        <v>46.478873239436624</v>
      </c>
      <c r="H11" s="48" t="s">
        <v>89</v>
      </c>
      <c r="I11" s="48">
        <f>J11-(2/1.42)</f>
        <v>41.549295774647888</v>
      </c>
      <c r="J11" s="49">
        <f>(F11-5)/1.42</f>
        <v>42.95774647887324</v>
      </c>
      <c r="K11" s="48">
        <f>J11+(6/1.42)</f>
        <v>47.183098591549296</v>
      </c>
      <c r="L11" s="50">
        <v>14</v>
      </c>
      <c r="M11" s="51" t="s">
        <v>90</v>
      </c>
      <c r="N11" s="51">
        <v>11.4</v>
      </c>
      <c r="O11" s="52">
        <v>131</v>
      </c>
      <c r="P11" s="52">
        <v>90</v>
      </c>
      <c r="Q11" s="53">
        <v>2168735</v>
      </c>
      <c r="R11" s="53">
        <f t="shared" ref="R11:R34" si="0">Q11-Q10</f>
        <v>4025</v>
      </c>
      <c r="S11" s="54">
        <f>R11*24/1000</f>
        <v>96.6</v>
      </c>
      <c r="T11" s="54">
        <f>R11/1000</f>
        <v>4.0250000000000004</v>
      </c>
      <c r="U11" s="55">
        <v>5.5</v>
      </c>
      <c r="V11" s="55">
        <f>U11</f>
        <v>5.5</v>
      </c>
      <c r="W11" s="174" t="s">
        <v>136</v>
      </c>
      <c r="X11" s="166">
        <v>0</v>
      </c>
      <c r="Y11" s="166">
        <v>0</v>
      </c>
      <c r="Z11" s="166">
        <v>1010</v>
      </c>
      <c r="AA11" s="166">
        <v>0</v>
      </c>
      <c r="AB11" s="166">
        <v>1100</v>
      </c>
      <c r="AC11" s="58" t="s">
        <v>91</v>
      </c>
      <c r="AD11" s="58" t="s">
        <v>91</v>
      </c>
      <c r="AE11" s="58" t="s">
        <v>91</v>
      </c>
      <c r="AF11" s="59" t="s">
        <v>91</v>
      </c>
      <c r="AG11" s="59">
        <v>29945940</v>
      </c>
      <c r="AH11" s="60">
        <f>IF(ISBLANK(AG11),"-",AG11-AG10)</f>
        <v>678</v>
      </c>
      <c r="AI11" s="61">
        <f>AH11/T11</f>
        <v>168.44720496894408</v>
      </c>
      <c r="AJ11" s="62">
        <v>0</v>
      </c>
      <c r="AK11" s="62">
        <v>0</v>
      </c>
      <c r="AL11" s="62">
        <v>1</v>
      </c>
      <c r="AM11" s="62">
        <v>0</v>
      </c>
      <c r="AN11" s="62">
        <v>1</v>
      </c>
      <c r="AO11" s="62">
        <v>0.35</v>
      </c>
      <c r="AP11" s="166">
        <v>6568422</v>
      </c>
      <c r="AQ11" s="166">
        <f t="shared" ref="AQ11:AQ34" si="1">AP11-AP10</f>
        <v>1047</v>
      </c>
      <c r="AR11" s="63"/>
      <c r="AS11" s="64" t="s">
        <v>114</v>
      </c>
      <c r="AV11" s="42" t="s">
        <v>89</v>
      </c>
      <c r="AW11" s="42" t="s">
        <v>92</v>
      </c>
      <c r="AY11" s="135" t="s">
        <v>138</v>
      </c>
    </row>
    <row r="12" spans="2:51" x14ac:dyDescent="0.35">
      <c r="B12" s="44">
        <v>2.0416666666666701</v>
      </c>
      <c r="C12" s="44">
        <v>8.3333333333333329E-2</v>
      </c>
      <c r="D12" s="45">
        <v>13</v>
      </c>
      <c r="E12" s="46">
        <f t="shared" ref="E12:E34" si="2">D12/1.42</f>
        <v>9.1549295774647899</v>
      </c>
      <c r="F12" s="164">
        <v>66</v>
      </c>
      <c r="G12" s="46">
        <f t="shared" ref="G12:G34" si="3">F12/1.42</f>
        <v>46.478873239436624</v>
      </c>
      <c r="H12" s="48" t="s">
        <v>89</v>
      </c>
      <c r="I12" s="48">
        <f t="shared" ref="I12:I34" si="4">J12-(2/1.42)</f>
        <v>41.549295774647888</v>
      </c>
      <c r="J12" s="49">
        <f>(F12-5)/1.42</f>
        <v>42.95774647887324</v>
      </c>
      <c r="K12" s="48">
        <f>J12+(6/1.42)</f>
        <v>47.183098591549296</v>
      </c>
      <c r="L12" s="50">
        <v>14</v>
      </c>
      <c r="M12" s="51" t="s">
        <v>90</v>
      </c>
      <c r="N12" s="51">
        <v>11.2</v>
      </c>
      <c r="O12" s="52">
        <v>129</v>
      </c>
      <c r="P12" s="52">
        <v>94</v>
      </c>
      <c r="Q12" s="53">
        <v>2172765</v>
      </c>
      <c r="R12" s="53">
        <f t="shared" si="0"/>
        <v>4030</v>
      </c>
      <c r="S12" s="54">
        <f t="shared" ref="S12:S34" si="5">R12*24/1000</f>
        <v>96.72</v>
      </c>
      <c r="T12" s="54">
        <f t="shared" ref="T12:T34" si="6">R12/1000</f>
        <v>4.03</v>
      </c>
      <c r="U12" s="55">
        <v>6.1</v>
      </c>
      <c r="V12" s="55">
        <f t="shared" ref="V12:V34" si="7">U12</f>
        <v>6.1</v>
      </c>
      <c r="W12" s="174" t="s">
        <v>136</v>
      </c>
      <c r="X12" s="166">
        <v>0</v>
      </c>
      <c r="Y12" s="166">
        <v>0</v>
      </c>
      <c r="Z12" s="166">
        <v>1007</v>
      </c>
      <c r="AA12" s="166">
        <v>0</v>
      </c>
      <c r="AB12" s="166">
        <v>1109</v>
      </c>
      <c r="AC12" s="58" t="s">
        <v>91</v>
      </c>
      <c r="AD12" s="58" t="s">
        <v>91</v>
      </c>
      <c r="AE12" s="58" t="s">
        <v>91</v>
      </c>
      <c r="AF12" s="59" t="s">
        <v>91</v>
      </c>
      <c r="AG12" s="59">
        <v>29946620</v>
      </c>
      <c r="AH12" s="60">
        <f t="shared" ref="AH12:AH34" si="8">IF(ISBLANK(AG12),"-",AG12-AG11)</f>
        <v>680</v>
      </c>
      <c r="AI12" s="61">
        <f t="shared" ref="AI12:AI34" si="9">AH12/T12</f>
        <v>168.73449131513647</v>
      </c>
      <c r="AJ12" s="62">
        <v>0</v>
      </c>
      <c r="AK12" s="62">
        <v>0</v>
      </c>
      <c r="AL12" s="62">
        <v>1</v>
      </c>
      <c r="AM12" s="62">
        <v>0</v>
      </c>
      <c r="AN12" s="62">
        <v>1</v>
      </c>
      <c r="AO12" s="62">
        <v>0.35</v>
      </c>
      <c r="AP12" s="166">
        <v>6569745</v>
      </c>
      <c r="AQ12" s="166">
        <f t="shared" si="1"/>
        <v>1323</v>
      </c>
      <c r="AR12" s="65">
        <v>0.93</v>
      </c>
      <c r="AS12" s="64" t="s">
        <v>114</v>
      </c>
      <c r="AV12" s="42" t="s">
        <v>93</v>
      </c>
      <c r="AW12" s="42" t="s">
        <v>94</v>
      </c>
      <c r="AY12" s="135" t="s">
        <v>3</v>
      </c>
    </row>
    <row r="13" spans="2:51" x14ac:dyDescent="0.35">
      <c r="B13" s="44">
        <v>2.0833333333333299</v>
      </c>
      <c r="C13" s="44">
        <v>0.125</v>
      </c>
      <c r="D13" s="45">
        <v>11</v>
      </c>
      <c r="E13" s="46">
        <f t="shared" si="2"/>
        <v>7.746478873239437</v>
      </c>
      <c r="F13" s="164">
        <v>66</v>
      </c>
      <c r="G13" s="46">
        <f t="shared" si="3"/>
        <v>46.478873239436624</v>
      </c>
      <c r="H13" s="48" t="s">
        <v>89</v>
      </c>
      <c r="I13" s="48">
        <f t="shared" si="4"/>
        <v>41.549295774647888</v>
      </c>
      <c r="J13" s="49">
        <f>(F13-5)/1.42</f>
        <v>42.95774647887324</v>
      </c>
      <c r="K13" s="48">
        <f>J13+(6/1.42)</f>
        <v>47.183098591549296</v>
      </c>
      <c r="L13" s="50">
        <v>14</v>
      </c>
      <c r="M13" s="51" t="s">
        <v>90</v>
      </c>
      <c r="N13" s="51">
        <v>11.2</v>
      </c>
      <c r="O13" s="52">
        <v>133</v>
      </c>
      <c r="P13" s="52">
        <v>93</v>
      </c>
      <c r="Q13" s="53">
        <v>2176736</v>
      </c>
      <c r="R13" s="53">
        <f t="shared" si="0"/>
        <v>3971</v>
      </c>
      <c r="S13" s="54">
        <f t="shared" si="5"/>
        <v>95.304000000000002</v>
      </c>
      <c r="T13" s="54">
        <f t="shared" si="6"/>
        <v>3.9710000000000001</v>
      </c>
      <c r="U13" s="55">
        <v>8.1999999999999993</v>
      </c>
      <c r="V13" s="55">
        <f t="shared" si="7"/>
        <v>8.1999999999999993</v>
      </c>
      <c r="W13" s="174" t="s">
        <v>136</v>
      </c>
      <c r="X13" s="166">
        <v>0</v>
      </c>
      <c r="Y13" s="166">
        <v>0</v>
      </c>
      <c r="Z13" s="166">
        <v>1002</v>
      </c>
      <c r="AA13" s="166">
        <v>0</v>
      </c>
      <c r="AB13" s="166">
        <v>1109</v>
      </c>
      <c r="AC13" s="58" t="s">
        <v>91</v>
      </c>
      <c r="AD13" s="58" t="s">
        <v>91</v>
      </c>
      <c r="AE13" s="58" t="s">
        <v>91</v>
      </c>
      <c r="AF13" s="59" t="s">
        <v>91</v>
      </c>
      <c r="AG13" s="59">
        <v>29947258</v>
      </c>
      <c r="AH13" s="60">
        <f t="shared" si="8"/>
        <v>638</v>
      </c>
      <c r="AI13" s="61">
        <f t="shared" si="9"/>
        <v>160.66481994459832</v>
      </c>
      <c r="AJ13" s="62">
        <v>0</v>
      </c>
      <c r="AK13" s="62">
        <v>0</v>
      </c>
      <c r="AL13" s="62">
        <v>1</v>
      </c>
      <c r="AM13" s="62">
        <v>0</v>
      </c>
      <c r="AN13" s="62">
        <v>1</v>
      </c>
      <c r="AO13" s="62">
        <v>0.35</v>
      </c>
      <c r="AP13" s="166">
        <v>6571177</v>
      </c>
      <c r="AQ13" s="166">
        <f t="shared" si="1"/>
        <v>1432</v>
      </c>
      <c r="AR13" s="63"/>
      <c r="AS13" s="64" t="s">
        <v>114</v>
      </c>
      <c r="AV13" s="42" t="s">
        <v>95</v>
      </c>
      <c r="AW13" s="42" t="s">
        <v>96</v>
      </c>
      <c r="AY13" s="135" t="s">
        <v>140</v>
      </c>
    </row>
    <row r="14" spans="2:51" x14ac:dyDescent="0.35">
      <c r="B14" s="44">
        <v>2.125</v>
      </c>
      <c r="C14" s="44">
        <v>0.16666666666666699</v>
      </c>
      <c r="D14" s="45">
        <v>15</v>
      </c>
      <c r="E14" s="46">
        <f t="shared" si="2"/>
        <v>10.563380281690142</v>
      </c>
      <c r="F14" s="164">
        <v>66</v>
      </c>
      <c r="G14" s="46">
        <f t="shared" si="3"/>
        <v>46.478873239436624</v>
      </c>
      <c r="H14" s="48" t="s">
        <v>89</v>
      </c>
      <c r="I14" s="48">
        <f t="shared" si="4"/>
        <v>41.549295774647888</v>
      </c>
      <c r="J14" s="49">
        <f>(F14-5)/1.42</f>
        <v>42.95774647887324</v>
      </c>
      <c r="K14" s="48">
        <f>J14+(6/1.42)</f>
        <v>47.183098591549296</v>
      </c>
      <c r="L14" s="50">
        <v>14</v>
      </c>
      <c r="M14" s="51" t="s">
        <v>90</v>
      </c>
      <c r="N14" s="51">
        <v>12.8</v>
      </c>
      <c r="O14" s="52">
        <v>115</v>
      </c>
      <c r="P14" s="52">
        <v>91</v>
      </c>
      <c r="Q14" s="52">
        <v>2180709</v>
      </c>
      <c r="R14" s="53">
        <f t="shared" si="0"/>
        <v>3973</v>
      </c>
      <c r="S14" s="54">
        <f t="shared" si="5"/>
        <v>95.352000000000004</v>
      </c>
      <c r="T14" s="54">
        <f t="shared" si="6"/>
        <v>3.9729999999999999</v>
      </c>
      <c r="U14" s="55">
        <v>9.1</v>
      </c>
      <c r="V14" s="55">
        <f t="shared" si="7"/>
        <v>9.1</v>
      </c>
      <c r="W14" s="174" t="s">
        <v>136</v>
      </c>
      <c r="X14" s="166">
        <v>0</v>
      </c>
      <c r="Y14" s="166">
        <v>0</v>
      </c>
      <c r="Z14" s="166">
        <v>981</v>
      </c>
      <c r="AA14" s="166">
        <v>0</v>
      </c>
      <c r="AB14" s="166">
        <v>1110</v>
      </c>
      <c r="AC14" s="58" t="s">
        <v>91</v>
      </c>
      <c r="AD14" s="58" t="s">
        <v>91</v>
      </c>
      <c r="AE14" s="58" t="s">
        <v>91</v>
      </c>
      <c r="AF14" s="59" t="s">
        <v>91</v>
      </c>
      <c r="AG14" s="59">
        <v>29947903</v>
      </c>
      <c r="AH14" s="60">
        <f t="shared" si="8"/>
        <v>645</v>
      </c>
      <c r="AI14" s="61">
        <f t="shared" si="9"/>
        <v>162.34583438207903</v>
      </c>
      <c r="AJ14" s="62">
        <v>0</v>
      </c>
      <c r="AK14" s="62">
        <v>0</v>
      </c>
      <c r="AL14" s="62">
        <v>1</v>
      </c>
      <c r="AM14" s="62">
        <v>0</v>
      </c>
      <c r="AN14" s="62">
        <v>1</v>
      </c>
      <c r="AO14" s="62">
        <v>0.35</v>
      </c>
      <c r="AP14" s="166">
        <v>6572620</v>
      </c>
      <c r="AQ14" s="166">
        <f t="shared" si="1"/>
        <v>1443</v>
      </c>
      <c r="AR14" s="63"/>
      <c r="AS14" s="64" t="s">
        <v>114</v>
      </c>
      <c r="AT14" s="66"/>
      <c r="AV14" s="42" t="s">
        <v>97</v>
      </c>
      <c r="AW14" s="42" t="s">
        <v>98</v>
      </c>
      <c r="AY14" s="135" t="s">
        <v>139</v>
      </c>
    </row>
    <row r="15" spans="2:51" x14ac:dyDescent="0.35">
      <c r="B15" s="44">
        <v>2.1666666666666701</v>
      </c>
      <c r="C15" s="44">
        <v>0.20833333333333301</v>
      </c>
      <c r="D15" s="45">
        <v>24</v>
      </c>
      <c r="E15" s="46">
        <f t="shared" si="2"/>
        <v>16.901408450704228</v>
      </c>
      <c r="F15" s="164">
        <v>66</v>
      </c>
      <c r="G15" s="46">
        <f t="shared" si="3"/>
        <v>46.478873239436624</v>
      </c>
      <c r="H15" s="48" t="s">
        <v>89</v>
      </c>
      <c r="I15" s="48">
        <f t="shared" si="4"/>
        <v>41.549295774647888</v>
      </c>
      <c r="J15" s="49">
        <f>(F15-5)/1.42</f>
        <v>42.95774647887324</v>
      </c>
      <c r="K15" s="48">
        <f>J15+(6/1.42)</f>
        <v>47.183098591549296</v>
      </c>
      <c r="L15" s="50">
        <v>18</v>
      </c>
      <c r="M15" s="51" t="s">
        <v>90</v>
      </c>
      <c r="N15" s="51">
        <v>13.1</v>
      </c>
      <c r="O15" s="52">
        <v>98</v>
      </c>
      <c r="P15" s="52">
        <v>97</v>
      </c>
      <c r="Q15" s="52">
        <v>2184539</v>
      </c>
      <c r="R15" s="53">
        <f t="shared" si="0"/>
        <v>3830</v>
      </c>
      <c r="S15" s="54">
        <f t="shared" si="5"/>
        <v>91.92</v>
      </c>
      <c r="T15" s="54">
        <f t="shared" si="6"/>
        <v>3.83</v>
      </c>
      <c r="U15" s="55">
        <v>9.5</v>
      </c>
      <c r="V15" s="55">
        <f t="shared" si="7"/>
        <v>9.5</v>
      </c>
      <c r="W15" s="174" t="s">
        <v>136</v>
      </c>
      <c r="X15" s="166">
        <v>0</v>
      </c>
      <c r="Y15" s="166">
        <v>0</v>
      </c>
      <c r="Z15" s="58">
        <v>862</v>
      </c>
      <c r="AA15" s="166">
        <v>0</v>
      </c>
      <c r="AB15" s="166">
        <v>1110</v>
      </c>
      <c r="AC15" s="58" t="s">
        <v>91</v>
      </c>
      <c r="AD15" s="58" t="s">
        <v>91</v>
      </c>
      <c r="AE15" s="58" t="s">
        <v>91</v>
      </c>
      <c r="AF15" s="59" t="s">
        <v>91</v>
      </c>
      <c r="AG15" s="59">
        <v>29948460</v>
      </c>
      <c r="AH15" s="60">
        <f t="shared" si="8"/>
        <v>557</v>
      </c>
      <c r="AI15" s="61">
        <f t="shared" si="9"/>
        <v>145.43080939947779</v>
      </c>
      <c r="AJ15" s="62">
        <v>0</v>
      </c>
      <c r="AK15" s="62">
        <v>0</v>
      </c>
      <c r="AL15" s="62">
        <v>1</v>
      </c>
      <c r="AM15" s="62">
        <v>0</v>
      </c>
      <c r="AN15" s="62">
        <v>1</v>
      </c>
      <c r="AO15" s="62">
        <v>0.35</v>
      </c>
      <c r="AP15" s="166">
        <v>6573025</v>
      </c>
      <c r="AQ15" s="166">
        <f t="shared" si="1"/>
        <v>405</v>
      </c>
      <c r="AR15" s="63"/>
      <c r="AS15" s="64" t="s">
        <v>114</v>
      </c>
      <c r="AV15" s="42" t="s">
        <v>99</v>
      </c>
      <c r="AW15" s="42" t="s">
        <v>100</v>
      </c>
      <c r="AY15" s="135" t="s">
        <v>141</v>
      </c>
    </row>
    <row r="16" spans="2:51" x14ac:dyDescent="0.35">
      <c r="B16" s="44">
        <v>2.2083333333333299</v>
      </c>
      <c r="C16" s="44">
        <v>0.25</v>
      </c>
      <c r="D16" s="45">
        <v>19</v>
      </c>
      <c r="E16" s="46">
        <f t="shared" si="2"/>
        <v>13.380281690140846</v>
      </c>
      <c r="F16" s="67">
        <v>68</v>
      </c>
      <c r="G16" s="46">
        <f t="shared" si="3"/>
        <v>47.887323943661976</v>
      </c>
      <c r="H16" s="48" t="s">
        <v>89</v>
      </c>
      <c r="I16" s="48">
        <f t="shared" si="4"/>
        <v>46.478873239436624</v>
      </c>
      <c r="J16" s="49">
        <f t="shared" ref="J16:J25" si="10">F16/1.42</f>
        <v>47.887323943661976</v>
      </c>
      <c r="K16" s="48">
        <f>J16+1.42</f>
        <v>49.307323943661977</v>
      </c>
      <c r="L16" s="50">
        <v>19</v>
      </c>
      <c r="M16" s="51" t="s">
        <v>101</v>
      </c>
      <c r="N16" s="51">
        <v>13.1</v>
      </c>
      <c r="O16" s="52">
        <v>117</v>
      </c>
      <c r="P16" s="52">
        <v>115</v>
      </c>
      <c r="Q16" s="52">
        <v>2189208</v>
      </c>
      <c r="R16" s="53">
        <f t="shared" si="0"/>
        <v>4669</v>
      </c>
      <c r="S16" s="54">
        <f t="shared" si="5"/>
        <v>112.056</v>
      </c>
      <c r="T16" s="54">
        <f t="shared" si="6"/>
        <v>4.6689999999999996</v>
      </c>
      <c r="U16" s="55">
        <v>9.5</v>
      </c>
      <c r="V16" s="55">
        <f t="shared" si="7"/>
        <v>9.5</v>
      </c>
      <c r="W16" s="174" t="s">
        <v>136</v>
      </c>
      <c r="X16" s="166">
        <v>0</v>
      </c>
      <c r="Y16" s="166">
        <v>0</v>
      </c>
      <c r="Z16" s="166">
        <v>1076</v>
      </c>
      <c r="AA16" s="166">
        <v>0</v>
      </c>
      <c r="AB16" s="166">
        <v>1110</v>
      </c>
      <c r="AC16" s="58" t="s">
        <v>91</v>
      </c>
      <c r="AD16" s="58" t="s">
        <v>91</v>
      </c>
      <c r="AE16" s="58" t="s">
        <v>91</v>
      </c>
      <c r="AF16" s="59" t="s">
        <v>91</v>
      </c>
      <c r="AG16" s="59">
        <v>29949122</v>
      </c>
      <c r="AH16" s="60">
        <f t="shared" si="8"/>
        <v>662</v>
      </c>
      <c r="AI16" s="61">
        <f t="shared" si="9"/>
        <v>141.78624973227673</v>
      </c>
      <c r="AJ16" s="62">
        <v>0</v>
      </c>
      <c r="AK16" s="62">
        <v>0</v>
      </c>
      <c r="AL16" s="62">
        <v>1</v>
      </c>
      <c r="AM16" s="62">
        <v>0</v>
      </c>
      <c r="AN16" s="62">
        <v>1</v>
      </c>
      <c r="AO16" s="62">
        <v>0</v>
      </c>
      <c r="AP16" s="166">
        <v>6573025</v>
      </c>
      <c r="AQ16" s="166">
        <f t="shared" si="1"/>
        <v>0</v>
      </c>
      <c r="AR16" s="65">
        <v>0.96</v>
      </c>
      <c r="AS16" s="64" t="s">
        <v>102</v>
      </c>
      <c r="AV16" s="42" t="s">
        <v>103</v>
      </c>
      <c r="AW16" s="42" t="s">
        <v>104</v>
      </c>
      <c r="AY16" s="135" t="s">
        <v>137</v>
      </c>
    </row>
    <row r="17" spans="2:51" x14ac:dyDescent="0.35">
      <c r="B17" s="44">
        <v>2.25</v>
      </c>
      <c r="C17" s="44">
        <v>0.29166666666666702</v>
      </c>
      <c r="D17" s="45">
        <v>9</v>
      </c>
      <c r="E17" s="46">
        <f t="shared" si="2"/>
        <v>6.3380281690140849</v>
      </c>
      <c r="F17" s="67">
        <v>83</v>
      </c>
      <c r="G17" s="46">
        <f t="shared" si="3"/>
        <v>58.450704225352112</v>
      </c>
      <c r="H17" s="48" t="s">
        <v>89</v>
      </c>
      <c r="I17" s="48">
        <f t="shared" si="4"/>
        <v>57.04225352112676</v>
      </c>
      <c r="J17" s="49">
        <f t="shared" si="10"/>
        <v>58.450704225352112</v>
      </c>
      <c r="K17" s="48">
        <f t="shared" ref="K17:K22" si="11">J17+1.42</f>
        <v>59.870704225352114</v>
      </c>
      <c r="L17" s="50">
        <v>19</v>
      </c>
      <c r="M17" s="51" t="s">
        <v>101</v>
      </c>
      <c r="N17" s="51">
        <v>16.7</v>
      </c>
      <c r="O17" s="52">
        <v>142</v>
      </c>
      <c r="P17" s="52">
        <v>147</v>
      </c>
      <c r="Q17" s="52">
        <v>2195023</v>
      </c>
      <c r="R17" s="53">
        <f t="shared" si="0"/>
        <v>5815</v>
      </c>
      <c r="S17" s="54">
        <f t="shared" si="5"/>
        <v>139.56</v>
      </c>
      <c r="T17" s="54">
        <f t="shared" si="6"/>
        <v>5.8150000000000004</v>
      </c>
      <c r="U17" s="55">
        <v>9.5</v>
      </c>
      <c r="V17" s="55">
        <f t="shared" si="7"/>
        <v>9.5</v>
      </c>
      <c r="W17" s="174" t="s">
        <v>146</v>
      </c>
      <c r="X17" s="166">
        <v>0</v>
      </c>
      <c r="Y17" s="166">
        <v>971</v>
      </c>
      <c r="Z17" s="166">
        <v>1196</v>
      </c>
      <c r="AA17" s="166">
        <v>1185</v>
      </c>
      <c r="AB17" s="166">
        <v>1199</v>
      </c>
      <c r="AC17" s="58" t="s">
        <v>91</v>
      </c>
      <c r="AD17" s="58" t="s">
        <v>91</v>
      </c>
      <c r="AE17" s="58" t="s">
        <v>91</v>
      </c>
      <c r="AF17" s="59" t="s">
        <v>91</v>
      </c>
      <c r="AG17" s="59">
        <v>29950386</v>
      </c>
      <c r="AH17" s="60">
        <f t="shared" si="8"/>
        <v>1264</v>
      </c>
      <c r="AI17" s="61">
        <f t="shared" si="9"/>
        <v>217.36887360275148</v>
      </c>
      <c r="AJ17" s="62">
        <v>0</v>
      </c>
      <c r="AK17" s="62">
        <v>1</v>
      </c>
      <c r="AL17" s="62">
        <v>1</v>
      </c>
      <c r="AM17" s="62">
        <v>1</v>
      </c>
      <c r="AN17" s="62">
        <v>1</v>
      </c>
      <c r="AO17" s="62">
        <v>0</v>
      </c>
      <c r="AP17" s="166">
        <v>6573025</v>
      </c>
      <c r="AQ17" s="166">
        <f t="shared" si="1"/>
        <v>0</v>
      </c>
      <c r="AR17" s="63"/>
      <c r="AS17" s="64" t="s">
        <v>102</v>
      </c>
      <c r="AT17" s="66"/>
      <c r="AV17" s="42" t="s">
        <v>105</v>
      </c>
      <c r="AW17" s="42" t="s">
        <v>106</v>
      </c>
      <c r="AY17" s="167"/>
    </row>
    <row r="18" spans="2:51" x14ac:dyDescent="0.35">
      <c r="B18" s="44">
        <v>2.2916666666666701</v>
      </c>
      <c r="C18" s="44">
        <v>0.33333333333333298</v>
      </c>
      <c r="D18" s="45">
        <v>8</v>
      </c>
      <c r="E18" s="46">
        <f t="shared" si="2"/>
        <v>5.6338028169014089</v>
      </c>
      <c r="F18" s="67">
        <v>83</v>
      </c>
      <c r="G18" s="46">
        <f t="shared" si="3"/>
        <v>58.450704225352112</v>
      </c>
      <c r="H18" s="48" t="s">
        <v>89</v>
      </c>
      <c r="I18" s="48">
        <f t="shared" si="4"/>
        <v>57.04225352112676</v>
      </c>
      <c r="J18" s="49">
        <f t="shared" si="10"/>
        <v>58.450704225352112</v>
      </c>
      <c r="K18" s="48">
        <f t="shared" si="11"/>
        <v>59.870704225352114</v>
      </c>
      <c r="L18" s="50">
        <v>19</v>
      </c>
      <c r="M18" s="51" t="s">
        <v>101</v>
      </c>
      <c r="N18" s="51">
        <v>17.3</v>
      </c>
      <c r="O18" s="52">
        <v>136</v>
      </c>
      <c r="P18" s="52">
        <v>146</v>
      </c>
      <c r="Q18" s="52">
        <v>2201122</v>
      </c>
      <c r="R18" s="53">
        <f t="shared" si="0"/>
        <v>6099</v>
      </c>
      <c r="S18" s="54">
        <f t="shared" si="5"/>
        <v>146.376</v>
      </c>
      <c r="T18" s="54">
        <f t="shared" si="6"/>
        <v>6.0990000000000002</v>
      </c>
      <c r="U18" s="55">
        <v>9.1</v>
      </c>
      <c r="V18" s="55">
        <f t="shared" si="7"/>
        <v>9.1</v>
      </c>
      <c r="W18" s="174" t="s">
        <v>146</v>
      </c>
      <c r="X18" s="166">
        <v>0</v>
      </c>
      <c r="Y18" s="166">
        <v>1059</v>
      </c>
      <c r="Z18" s="166">
        <v>1196</v>
      </c>
      <c r="AA18" s="166">
        <v>1185</v>
      </c>
      <c r="AB18" s="166">
        <v>1199</v>
      </c>
      <c r="AC18" s="58" t="s">
        <v>91</v>
      </c>
      <c r="AD18" s="58" t="s">
        <v>91</v>
      </c>
      <c r="AE18" s="58" t="s">
        <v>91</v>
      </c>
      <c r="AF18" s="59" t="s">
        <v>91</v>
      </c>
      <c r="AG18" s="59">
        <v>29951746</v>
      </c>
      <c r="AH18" s="60">
        <f t="shared" si="8"/>
        <v>1360</v>
      </c>
      <c r="AI18" s="61">
        <f t="shared" si="9"/>
        <v>222.98737497950484</v>
      </c>
      <c r="AJ18" s="62">
        <v>0</v>
      </c>
      <c r="AK18" s="62">
        <v>1</v>
      </c>
      <c r="AL18" s="62">
        <v>1</v>
      </c>
      <c r="AM18" s="62">
        <v>1</v>
      </c>
      <c r="AN18" s="62">
        <v>1</v>
      </c>
      <c r="AO18" s="62">
        <v>0</v>
      </c>
      <c r="AP18" s="166">
        <v>6573025</v>
      </c>
      <c r="AQ18" s="166">
        <f t="shared" si="1"/>
        <v>0</v>
      </c>
      <c r="AR18" s="63"/>
      <c r="AS18" s="64" t="s">
        <v>102</v>
      </c>
      <c r="AV18" s="42" t="s">
        <v>107</v>
      </c>
      <c r="AW18" s="42" t="s">
        <v>108</v>
      </c>
      <c r="AY18" s="167"/>
    </row>
    <row r="19" spans="2:51" x14ac:dyDescent="0.35">
      <c r="B19" s="44">
        <v>2.3333333333333299</v>
      </c>
      <c r="C19" s="44">
        <v>0.375</v>
      </c>
      <c r="D19" s="45">
        <v>7</v>
      </c>
      <c r="E19" s="46">
        <f t="shared" si="2"/>
        <v>4.9295774647887329</v>
      </c>
      <c r="F19" s="67">
        <v>83</v>
      </c>
      <c r="G19" s="46">
        <f t="shared" si="3"/>
        <v>58.450704225352112</v>
      </c>
      <c r="H19" s="48" t="s">
        <v>89</v>
      </c>
      <c r="I19" s="48">
        <f t="shared" si="4"/>
        <v>57.04225352112676</v>
      </c>
      <c r="J19" s="49">
        <f t="shared" si="10"/>
        <v>58.450704225352112</v>
      </c>
      <c r="K19" s="48">
        <f t="shared" si="11"/>
        <v>59.870704225352114</v>
      </c>
      <c r="L19" s="50">
        <v>19</v>
      </c>
      <c r="M19" s="51" t="s">
        <v>101</v>
      </c>
      <c r="N19" s="51">
        <v>18.399999999999999</v>
      </c>
      <c r="O19" s="52">
        <v>130</v>
      </c>
      <c r="P19" s="52">
        <v>152</v>
      </c>
      <c r="Q19" s="52">
        <v>2207360</v>
      </c>
      <c r="R19" s="53">
        <f t="shared" si="0"/>
        <v>6238</v>
      </c>
      <c r="S19" s="54">
        <f t="shared" si="5"/>
        <v>149.71199999999999</v>
      </c>
      <c r="T19" s="54">
        <f t="shared" si="6"/>
        <v>6.2380000000000004</v>
      </c>
      <c r="U19" s="55">
        <v>8.3000000000000007</v>
      </c>
      <c r="V19" s="55">
        <f t="shared" si="7"/>
        <v>8.3000000000000007</v>
      </c>
      <c r="W19" s="174" t="s">
        <v>146</v>
      </c>
      <c r="X19" s="166">
        <v>0</v>
      </c>
      <c r="Y19" s="166">
        <v>1148</v>
      </c>
      <c r="Z19" s="166">
        <v>1196</v>
      </c>
      <c r="AA19" s="166">
        <v>1185</v>
      </c>
      <c r="AB19" s="166">
        <v>1199</v>
      </c>
      <c r="AC19" s="58" t="s">
        <v>91</v>
      </c>
      <c r="AD19" s="58" t="s">
        <v>91</v>
      </c>
      <c r="AE19" s="58" t="s">
        <v>91</v>
      </c>
      <c r="AF19" s="59" t="s">
        <v>91</v>
      </c>
      <c r="AG19" s="59">
        <v>29953152</v>
      </c>
      <c r="AH19" s="60">
        <f t="shared" si="8"/>
        <v>1406</v>
      </c>
      <c r="AI19" s="61">
        <f t="shared" si="9"/>
        <v>225.39275408784866</v>
      </c>
      <c r="AJ19" s="62">
        <v>0</v>
      </c>
      <c r="AK19" s="62">
        <v>1</v>
      </c>
      <c r="AL19" s="62">
        <v>1</v>
      </c>
      <c r="AM19" s="62">
        <v>1</v>
      </c>
      <c r="AN19" s="62">
        <v>1</v>
      </c>
      <c r="AO19" s="62">
        <v>0</v>
      </c>
      <c r="AP19" s="166">
        <v>6573025</v>
      </c>
      <c r="AQ19" s="166">
        <f t="shared" si="1"/>
        <v>0</v>
      </c>
      <c r="AR19" s="63"/>
      <c r="AS19" s="64" t="s">
        <v>102</v>
      </c>
      <c r="AV19" s="42" t="s">
        <v>109</v>
      </c>
      <c r="AW19" s="42" t="s">
        <v>110</v>
      </c>
      <c r="AY19" s="167"/>
    </row>
    <row r="20" spans="2:51" x14ac:dyDescent="0.35">
      <c r="B20" s="44">
        <v>2.375</v>
      </c>
      <c r="C20" s="44">
        <v>0.41666666666666669</v>
      </c>
      <c r="D20" s="45">
        <v>6</v>
      </c>
      <c r="E20" s="46">
        <f t="shared" si="2"/>
        <v>4.2253521126760569</v>
      </c>
      <c r="F20" s="67">
        <v>83</v>
      </c>
      <c r="G20" s="46">
        <f t="shared" si="3"/>
        <v>58.450704225352112</v>
      </c>
      <c r="H20" s="48" t="s">
        <v>89</v>
      </c>
      <c r="I20" s="48">
        <f t="shared" si="4"/>
        <v>57.04225352112676</v>
      </c>
      <c r="J20" s="49">
        <f t="shared" si="10"/>
        <v>58.450704225352112</v>
      </c>
      <c r="K20" s="48">
        <f t="shared" si="11"/>
        <v>59.870704225352114</v>
      </c>
      <c r="L20" s="50">
        <v>19</v>
      </c>
      <c r="M20" s="51" t="s">
        <v>101</v>
      </c>
      <c r="N20" s="51">
        <v>17.7</v>
      </c>
      <c r="O20" s="52">
        <v>128</v>
      </c>
      <c r="P20" s="52">
        <v>149</v>
      </c>
      <c r="Q20" s="52">
        <v>2213654</v>
      </c>
      <c r="R20" s="53">
        <f t="shared" si="0"/>
        <v>6294</v>
      </c>
      <c r="S20" s="54">
        <f t="shared" si="5"/>
        <v>151.05600000000001</v>
      </c>
      <c r="T20" s="54">
        <f t="shared" si="6"/>
        <v>6.2939999999999996</v>
      </c>
      <c r="U20" s="55">
        <v>7.2</v>
      </c>
      <c r="V20" s="55">
        <f t="shared" si="7"/>
        <v>7.2</v>
      </c>
      <c r="W20" s="174" t="s">
        <v>146</v>
      </c>
      <c r="X20" s="166">
        <v>0</v>
      </c>
      <c r="Y20" s="166">
        <v>1180</v>
      </c>
      <c r="Z20" s="166">
        <v>1196</v>
      </c>
      <c r="AA20" s="166">
        <v>1185</v>
      </c>
      <c r="AB20" s="166">
        <v>1199</v>
      </c>
      <c r="AC20" s="58" t="s">
        <v>91</v>
      </c>
      <c r="AD20" s="58" t="s">
        <v>91</v>
      </c>
      <c r="AE20" s="58" t="s">
        <v>91</v>
      </c>
      <c r="AF20" s="59" t="s">
        <v>91</v>
      </c>
      <c r="AG20" s="59">
        <v>29954544</v>
      </c>
      <c r="AH20" s="60">
        <f t="shared" si="8"/>
        <v>1392</v>
      </c>
      <c r="AI20" s="61">
        <f t="shared" si="9"/>
        <v>221.16301239275501</v>
      </c>
      <c r="AJ20" s="62">
        <v>0</v>
      </c>
      <c r="AK20" s="62">
        <v>1</v>
      </c>
      <c r="AL20" s="62">
        <v>1</v>
      </c>
      <c r="AM20" s="62">
        <v>1</v>
      </c>
      <c r="AN20" s="62">
        <v>1</v>
      </c>
      <c r="AO20" s="62">
        <v>0</v>
      </c>
      <c r="AP20" s="166">
        <v>6573025</v>
      </c>
      <c r="AQ20" s="166">
        <f t="shared" si="1"/>
        <v>0</v>
      </c>
      <c r="AR20" s="65">
        <v>1.0900000000000001</v>
      </c>
      <c r="AS20" s="64" t="s">
        <v>102</v>
      </c>
      <c r="AY20" s="167"/>
    </row>
    <row r="21" spans="2:51" x14ac:dyDescent="0.35">
      <c r="B21" s="44">
        <v>2.4166666666666701</v>
      </c>
      <c r="C21" s="44">
        <v>0.45833333333333298</v>
      </c>
      <c r="D21" s="45">
        <v>5</v>
      </c>
      <c r="E21" s="46">
        <f t="shared" si="2"/>
        <v>3.5211267605633805</v>
      </c>
      <c r="F21" s="67">
        <v>82</v>
      </c>
      <c r="G21" s="46">
        <f t="shared" si="3"/>
        <v>57.74647887323944</v>
      </c>
      <c r="H21" s="48" t="s">
        <v>89</v>
      </c>
      <c r="I21" s="48">
        <f t="shared" si="4"/>
        <v>56.338028169014088</v>
      </c>
      <c r="J21" s="49">
        <f t="shared" si="10"/>
        <v>57.74647887323944</v>
      </c>
      <c r="K21" s="48">
        <f t="shared" si="11"/>
        <v>59.166478873239441</v>
      </c>
      <c r="L21" s="50">
        <v>19</v>
      </c>
      <c r="M21" s="51" t="s">
        <v>101</v>
      </c>
      <c r="N21" s="51">
        <v>17.7</v>
      </c>
      <c r="O21" s="52">
        <v>126</v>
      </c>
      <c r="P21" s="52">
        <v>147</v>
      </c>
      <c r="Q21" s="52">
        <v>2219866</v>
      </c>
      <c r="R21" s="53">
        <f>Q21-Q20</f>
        <v>6212</v>
      </c>
      <c r="S21" s="54">
        <f t="shared" si="5"/>
        <v>149.08799999999999</v>
      </c>
      <c r="T21" s="54">
        <f t="shared" si="6"/>
        <v>6.2119999999999997</v>
      </c>
      <c r="U21" s="55">
        <v>6.4</v>
      </c>
      <c r="V21" s="55">
        <f t="shared" si="7"/>
        <v>6.4</v>
      </c>
      <c r="W21" s="174" t="s">
        <v>146</v>
      </c>
      <c r="X21" s="166">
        <v>0</v>
      </c>
      <c r="Y21" s="166">
        <v>1190</v>
      </c>
      <c r="Z21" s="166">
        <v>1196</v>
      </c>
      <c r="AA21" s="166">
        <v>1185</v>
      </c>
      <c r="AB21" s="166">
        <v>1199</v>
      </c>
      <c r="AC21" s="58" t="s">
        <v>91</v>
      </c>
      <c r="AD21" s="58" t="s">
        <v>91</v>
      </c>
      <c r="AE21" s="58" t="s">
        <v>91</v>
      </c>
      <c r="AF21" s="59" t="s">
        <v>91</v>
      </c>
      <c r="AG21" s="59">
        <v>29956022</v>
      </c>
      <c r="AH21" s="60">
        <f t="shared" si="8"/>
        <v>1478</v>
      </c>
      <c r="AI21" s="61">
        <f t="shared" si="9"/>
        <v>237.92659368963297</v>
      </c>
      <c r="AJ21" s="62">
        <v>0</v>
      </c>
      <c r="AK21" s="62">
        <v>1</v>
      </c>
      <c r="AL21" s="62">
        <v>1</v>
      </c>
      <c r="AM21" s="62">
        <v>1</v>
      </c>
      <c r="AN21" s="62">
        <v>1</v>
      </c>
      <c r="AO21" s="62">
        <v>0</v>
      </c>
      <c r="AP21" s="166">
        <v>6573025</v>
      </c>
      <c r="AQ21" s="166">
        <f t="shared" si="1"/>
        <v>0</v>
      </c>
      <c r="AR21" s="63"/>
      <c r="AS21" s="64" t="s">
        <v>102</v>
      </c>
      <c r="AY21" s="167"/>
    </row>
    <row r="22" spans="2:51" x14ac:dyDescent="0.35">
      <c r="B22" s="44">
        <v>2.4583333333333299</v>
      </c>
      <c r="C22" s="44">
        <v>0.5</v>
      </c>
      <c r="D22" s="45">
        <v>6</v>
      </c>
      <c r="E22" s="46">
        <f t="shared" si="2"/>
        <v>4.2253521126760569</v>
      </c>
      <c r="F22" s="67">
        <v>83</v>
      </c>
      <c r="G22" s="46">
        <f t="shared" si="3"/>
        <v>58.450704225352112</v>
      </c>
      <c r="H22" s="48" t="s">
        <v>89</v>
      </c>
      <c r="I22" s="48">
        <f t="shared" si="4"/>
        <v>57.04225352112676</v>
      </c>
      <c r="J22" s="49">
        <f t="shared" si="10"/>
        <v>58.450704225352112</v>
      </c>
      <c r="K22" s="48">
        <f t="shared" si="11"/>
        <v>59.870704225352114</v>
      </c>
      <c r="L22" s="50">
        <v>19</v>
      </c>
      <c r="M22" s="51" t="s">
        <v>101</v>
      </c>
      <c r="N22" s="51">
        <v>17.3</v>
      </c>
      <c r="O22" s="52">
        <v>127</v>
      </c>
      <c r="P22" s="52">
        <v>148</v>
      </c>
      <c r="Q22" s="52">
        <v>2226022</v>
      </c>
      <c r="R22" s="53">
        <f t="shared" si="0"/>
        <v>6156</v>
      </c>
      <c r="S22" s="54">
        <f t="shared" si="5"/>
        <v>147.744</v>
      </c>
      <c r="T22" s="54">
        <f t="shared" si="6"/>
        <v>6.1559999999999997</v>
      </c>
      <c r="U22" s="55">
        <v>5.4</v>
      </c>
      <c r="V22" s="55">
        <f t="shared" si="7"/>
        <v>5.4</v>
      </c>
      <c r="W22" s="174" t="s">
        <v>146</v>
      </c>
      <c r="X22" s="166">
        <v>0</v>
      </c>
      <c r="Y22" s="166">
        <v>1190</v>
      </c>
      <c r="Z22" s="166">
        <v>1196</v>
      </c>
      <c r="AA22" s="166">
        <v>1185</v>
      </c>
      <c r="AB22" s="166">
        <v>1199</v>
      </c>
      <c r="AC22" s="58" t="s">
        <v>91</v>
      </c>
      <c r="AD22" s="58" t="s">
        <v>91</v>
      </c>
      <c r="AE22" s="58" t="s">
        <v>91</v>
      </c>
      <c r="AF22" s="59" t="s">
        <v>91</v>
      </c>
      <c r="AG22" s="59">
        <v>29957470</v>
      </c>
      <c r="AH22" s="60">
        <f t="shared" si="8"/>
        <v>1448</v>
      </c>
      <c r="AI22" s="61">
        <f t="shared" si="9"/>
        <v>235.21767381416507</v>
      </c>
      <c r="AJ22" s="62">
        <v>0</v>
      </c>
      <c r="AK22" s="62">
        <v>1</v>
      </c>
      <c r="AL22" s="62">
        <v>1</v>
      </c>
      <c r="AM22" s="62">
        <v>1</v>
      </c>
      <c r="AN22" s="62">
        <v>1</v>
      </c>
      <c r="AO22" s="62">
        <v>0</v>
      </c>
      <c r="AP22" s="166">
        <v>6573025</v>
      </c>
      <c r="AQ22" s="166">
        <f t="shared" si="1"/>
        <v>0</v>
      </c>
      <c r="AR22" s="63"/>
      <c r="AS22" s="64" t="s">
        <v>102</v>
      </c>
      <c r="AV22" s="69" t="s">
        <v>111</v>
      </c>
      <c r="AY22" s="167"/>
    </row>
    <row r="23" spans="2:51" x14ac:dyDescent="0.35">
      <c r="B23" s="44">
        <v>2.5</v>
      </c>
      <c r="C23" s="44">
        <v>0.54166666666666696</v>
      </c>
      <c r="D23" s="45">
        <v>5</v>
      </c>
      <c r="E23" s="46">
        <f t="shared" si="2"/>
        <v>3.5211267605633805</v>
      </c>
      <c r="F23" s="164">
        <v>81</v>
      </c>
      <c r="G23" s="46">
        <f t="shared" si="3"/>
        <v>57.04225352112676</v>
      </c>
      <c r="H23" s="48" t="s">
        <v>89</v>
      </c>
      <c r="I23" s="48">
        <f t="shared" si="4"/>
        <v>55.633802816901408</v>
      </c>
      <c r="J23" s="49">
        <f t="shared" si="10"/>
        <v>57.04225352112676</v>
      </c>
      <c r="K23" s="48">
        <f>J23+(6/1.42)</f>
        <v>61.267605633802816</v>
      </c>
      <c r="L23" s="50">
        <v>19</v>
      </c>
      <c r="M23" s="51" t="s">
        <v>101</v>
      </c>
      <c r="N23" s="51">
        <v>17.5</v>
      </c>
      <c r="O23" s="52">
        <v>127</v>
      </c>
      <c r="P23" s="52">
        <v>142</v>
      </c>
      <c r="Q23" s="52">
        <v>2231952</v>
      </c>
      <c r="R23" s="53">
        <f t="shared" si="0"/>
        <v>5930</v>
      </c>
      <c r="S23" s="54">
        <f t="shared" si="5"/>
        <v>142.32</v>
      </c>
      <c r="T23" s="54">
        <f t="shared" si="6"/>
        <v>5.93</v>
      </c>
      <c r="U23" s="55">
        <v>4.7</v>
      </c>
      <c r="V23" s="55">
        <f t="shared" si="7"/>
        <v>4.7</v>
      </c>
      <c r="W23" s="174" t="s">
        <v>146</v>
      </c>
      <c r="X23" s="166">
        <v>0</v>
      </c>
      <c r="Y23" s="166">
        <v>1112</v>
      </c>
      <c r="Z23" s="166">
        <v>1196</v>
      </c>
      <c r="AA23" s="166">
        <v>1185</v>
      </c>
      <c r="AB23" s="166">
        <v>1199</v>
      </c>
      <c r="AC23" s="58" t="s">
        <v>91</v>
      </c>
      <c r="AD23" s="58" t="s">
        <v>91</v>
      </c>
      <c r="AE23" s="58" t="s">
        <v>91</v>
      </c>
      <c r="AF23" s="59" t="s">
        <v>91</v>
      </c>
      <c r="AG23" s="59">
        <v>29958842</v>
      </c>
      <c r="AH23" s="60">
        <f t="shared" si="8"/>
        <v>1372</v>
      </c>
      <c r="AI23" s="61">
        <f t="shared" si="9"/>
        <v>231.36593591905566</v>
      </c>
      <c r="AJ23" s="62">
        <v>0</v>
      </c>
      <c r="AK23" s="62">
        <v>1</v>
      </c>
      <c r="AL23" s="62">
        <v>1</v>
      </c>
      <c r="AM23" s="62">
        <v>1</v>
      </c>
      <c r="AN23" s="62">
        <v>1</v>
      </c>
      <c r="AO23" s="62">
        <v>0</v>
      </c>
      <c r="AP23" s="166">
        <v>6573025</v>
      </c>
      <c r="AQ23" s="166">
        <f t="shared" si="1"/>
        <v>0</v>
      </c>
      <c r="AR23" s="63"/>
      <c r="AS23" s="64" t="s">
        <v>114</v>
      </c>
      <c r="AT23" s="66"/>
      <c r="AV23" s="70" t="s">
        <v>112</v>
      </c>
      <c r="AW23" s="71" t="s">
        <v>113</v>
      </c>
      <c r="AY23" s="167"/>
    </row>
    <row r="24" spans="2:51" x14ac:dyDescent="0.35">
      <c r="B24" s="44">
        <v>2.5416666666666701</v>
      </c>
      <c r="C24" s="44">
        <v>0.58333333333333404</v>
      </c>
      <c r="D24" s="45">
        <v>3</v>
      </c>
      <c r="E24" s="46">
        <f t="shared" si="2"/>
        <v>2.1126760563380285</v>
      </c>
      <c r="F24" s="164">
        <v>81</v>
      </c>
      <c r="G24" s="46">
        <f t="shared" si="3"/>
        <v>57.04225352112676</v>
      </c>
      <c r="H24" s="48" t="s">
        <v>89</v>
      </c>
      <c r="I24" s="48">
        <f t="shared" si="4"/>
        <v>55.633802816901408</v>
      </c>
      <c r="J24" s="49">
        <f t="shared" si="10"/>
        <v>57.04225352112676</v>
      </c>
      <c r="K24" s="48">
        <f t="shared" ref="K24:K34" si="12">J24+(6/1.42)</f>
        <v>61.267605633802816</v>
      </c>
      <c r="L24" s="50">
        <v>18</v>
      </c>
      <c r="M24" s="51" t="s">
        <v>101</v>
      </c>
      <c r="N24" s="51">
        <v>17.3</v>
      </c>
      <c r="O24" s="52">
        <v>127</v>
      </c>
      <c r="P24" s="52">
        <v>142</v>
      </c>
      <c r="Q24" s="52">
        <v>2237897</v>
      </c>
      <c r="R24" s="53">
        <f t="shared" si="0"/>
        <v>5945</v>
      </c>
      <c r="S24" s="54">
        <f t="shared" si="5"/>
        <v>142.68</v>
      </c>
      <c r="T24" s="54">
        <f t="shared" si="6"/>
        <v>5.9450000000000003</v>
      </c>
      <c r="U24" s="55">
        <v>3.9</v>
      </c>
      <c r="V24" s="55">
        <f t="shared" si="7"/>
        <v>3.9</v>
      </c>
      <c r="W24" s="174" t="s">
        <v>146</v>
      </c>
      <c r="X24" s="166">
        <v>0</v>
      </c>
      <c r="Y24" s="166">
        <v>1188</v>
      </c>
      <c r="Z24" s="166">
        <v>1196</v>
      </c>
      <c r="AA24" s="166">
        <v>1185</v>
      </c>
      <c r="AB24" s="166">
        <v>1199</v>
      </c>
      <c r="AC24" s="58" t="s">
        <v>91</v>
      </c>
      <c r="AD24" s="58" t="s">
        <v>91</v>
      </c>
      <c r="AE24" s="58" t="s">
        <v>91</v>
      </c>
      <c r="AF24" s="59" t="s">
        <v>91</v>
      </c>
      <c r="AG24" s="59">
        <v>29960381</v>
      </c>
      <c r="AH24" s="60">
        <f t="shared" si="8"/>
        <v>1539</v>
      </c>
      <c r="AI24" s="61">
        <f t="shared" si="9"/>
        <v>258.87300252312866</v>
      </c>
      <c r="AJ24" s="62">
        <v>0</v>
      </c>
      <c r="AK24" s="62">
        <v>1</v>
      </c>
      <c r="AL24" s="62">
        <v>1</v>
      </c>
      <c r="AM24" s="62">
        <v>1</v>
      </c>
      <c r="AN24" s="62">
        <v>1</v>
      </c>
      <c r="AO24" s="62">
        <v>0</v>
      </c>
      <c r="AP24" s="166">
        <v>6573025</v>
      </c>
      <c r="AQ24" s="166">
        <f t="shared" si="1"/>
        <v>0</v>
      </c>
      <c r="AR24" s="65">
        <v>0.92</v>
      </c>
      <c r="AS24" s="64" t="s">
        <v>114</v>
      </c>
      <c r="AV24" s="73" t="s">
        <v>30</v>
      </c>
      <c r="AW24" s="73">
        <v>14.7</v>
      </c>
      <c r="AY24" s="167"/>
    </row>
    <row r="25" spans="2:51" x14ac:dyDescent="0.35">
      <c r="B25" s="44">
        <v>2.5833333333333299</v>
      </c>
      <c r="C25" s="44">
        <v>0.625</v>
      </c>
      <c r="D25" s="45">
        <v>3</v>
      </c>
      <c r="E25" s="46">
        <f t="shared" si="2"/>
        <v>2.1126760563380285</v>
      </c>
      <c r="F25" s="164">
        <v>81</v>
      </c>
      <c r="G25" s="46">
        <f t="shared" si="3"/>
        <v>57.04225352112676</v>
      </c>
      <c r="H25" s="48" t="s">
        <v>89</v>
      </c>
      <c r="I25" s="48">
        <f t="shared" si="4"/>
        <v>55.633802816901408</v>
      </c>
      <c r="J25" s="49">
        <f t="shared" si="10"/>
        <v>57.04225352112676</v>
      </c>
      <c r="K25" s="48">
        <f t="shared" si="12"/>
        <v>61.267605633802816</v>
      </c>
      <c r="L25" s="50">
        <v>18</v>
      </c>
      <c r="M25" s="51" t="s">
        <v>101</v>
      </c>
      <c r="N25" s="51">
        <v>16.899999999999999</v>
      </c>
      <c r="O25" s="52">
        <v>127</v>
      </c>
      <c r="P25" s="52">
        <v>140</v>
      </c>
      <c r="Q25" s="52">
        <v>2243541</v>
      </c>
      <c r="R25" s="53">
        <f t="shared" si="0"/>
        <v>5644</v>
      </c>
      <c r="S25" s="54">
        <f t="shared" si="5"/>
        <v>135.45599999999999</v>
      </c>
      <c r="T25" s="54">
        <f t="shared" si="6"/>
        <v>5.6440000000000001</v>
      </c>
      <c r="U25" s="55">
        <v>3.3</v>
      </c>
      <c r="V25" s="55">
        <f t="shared" si="7"/>
        <v>3.3</v>
      </c>
      <c r="W25" s="174" t="s">
        <v>146</v>
      </c>
      <c r="X25" s="166">
        <v>0</v>
      </c>
      <c r="Y25" s="166">
        <v>1188</v>
      </c>
      <c r="Z25" s="166">
        <v>1196</v>
      </c>
      <c r="AA25" s="166">
        <v>1185</v>
      </c>
      <c r="AB25" s="166">
        <v>1199</v>
      </c>
      <c r="AC25" s="58" t="s">
        <v>91</v>
      </c>
      <c r="AD25" s="58" t="s">
        <v>91</v>
      </c>
      <c r="AE25" s="58" t="s">
        <v>91</v>
      </c>
      <c r="AF25" s="59" t="s">
        <v>91</v>
      </c>
      <c r="AG25" s="59">
        <v>29961720</v>
      </c>
      <c r="AH25" s="60">
        <f t="shared" si="8"/>
        <v>1339</v>
      </c>
      <c r="AI25" s="61">
        <f t="shared" si="9"/>
        <v>237.24309000708718</v>
      </c>
      <c r="AJ25" s="62">
        <v>0</v>
      </c>
      <c r="AK25" s="62">
        <v>1</v>
      </c>
      <c r="AL25" s="62">
        <v>1</v>
      </c>
      <c r="AM25" s="62">
        <v>1</v>
      </c>
      <c r="AN25" s="62">
        <v>1</v>
      </c>
      <c r="AO25" s="62">
        <v>0</v>
      </c>
      <c r="AP25" s="166">
        <v>6573025</v>
      </c>
      <c r="AQ25" s="166">
        <f t="shared" si="1"/>
        <v>0</v>
      </c>
      <c r="AR25" s="63"/>
      <c r="AS25" s="64" t="s">
        <v>114</v>
      </c>
      <c r="AV25" s="73" t="s">
        <v>75</v>
      </c>
      <c r="AW25" s="73">
        <v>10.36</v>
      </c>
      <c r="AY25" s="167"/>
    </row>
    <row r="26" spans="2:51" x14ac:dyDescent="0.35">
      <c r="B26" s="44">
        <v>2.625</v>
      </c>
      <c r="C26" s="44">
        <v>0.66666666666666696</v>
      </c>
      <c r="D26" s="45">
        <v>3</v>
      </c>
      <c r="E26" s="46">
        <f t="shared" si="2"/>
        <v>2.1126760563380285</v>
      </c>
      <c r="F26" s="164">
        <v>81</v>
      </c>
      <c r="G26" s="46">
        <f t="shared" si="3"/>
        <v>57.04225352112676</v>
      </c>
      <c r="H26" s="48" t="s">
        <v>89</v>
      </c>
      <c r="I26" s="48">
        <f t="shared" si="4"/>
        <v>53.521126760563384</v>
      </c>
      <c r="J26" s="49">
        <f>(F26-3)/1.42</f>
        <v>54.929577464788736</v>
      </c>
      <c r="K26" s="48">
        <f t="shared" si="12"/>
        <v>59.154929577464792</v>
      </c>
      <c r="L26" s="50">
        <v>18</v>
      </c>
      <c r="M26" s="51" t="s">
        <v>101</v>
      </c>
      <c r="N26" s="51">
        <v>16.7</v>
      </c>
      <c r="O26" s="52">
        <v>135</v>
      </c>
      <c r="P26" s="52">
        <v>142</v>
      </c>
      <c r="Q26" s="52">
        <v>2249243</v>
      </c>
      <c r="R26" s="53">
        <f t="shared" si="0"/>
        <v>5702</v>
      </c>
      <c r="S26" s="54">
        <f t="shared" si="5"/>
        <v>136.84800000000001</v>
      </c>
      <c r="T26" s="54">
        <f t="shared" si="6"/>
        <v>5.702</v>
      </c>
      <c r="U26" s="55">
        <v>2.7</v>
      </c>
      <c r="V26" s="55">
        <f t="shared" si="7"/>
        <v>2.7</v>
      </c>
      <c r="W26" s="174" t="s">
        <v>146</v>
      </c>
      <c r="X26" s="166">
        <v>0</v>
      </c>
      <c r="Y26" s="166">
        <v>1188</v>
      </c>
      <c r="Z26" s="166">
        <v>1196</v>
      </c>
      <c r="AA26" s="166">
        <v>1185</v>
      </c>
      <c r="AB26" s="166">
        <v>1199</v>
      </c>
      <c r="AC26" s="58" t="s">
        <v>91</v>
      </c>
      <c r="AD26" s="58" t="s">
        <v>91</v>
      </c>
      <c r="AE26" s="58" t="s">
        <v>91</v>
      </c>
      <c r="AF26" s="59" t="s">
        <v>91</v>
      </c>
      <c r="AG26" s="59">
        <v>29963120</v>
      </c>
      <c r="AH26" s="60">
        <f t="shared" si="8"/>
        <v>1400</v>
      </c>
      <c r="AI26" s="61">
        <f t="shared" si="9"/>
        <v>245.52788495264821</v>
      </c>
      <c r="AJ26" s="62">
        <v>0</v>
      </c>
      <c r="AK26" s="62">
        <v>1</v>
      </c>
      <c r="AL26" s="62">
        <v>1</v>
      </c>
      <c r="AM26" s="62">
        <v>1</v>
      </c>
      <c r="AN26" s="62">
        <v>1</v>
      </c>
      <c r="AO26" s="62">
        <v>0</v>
      </c>
      <c r="AP26" s="166">
        <v>6573025</v>
      </c>
      <c r="AQ26" s="166">
        <f t="shared" si="1"/>
        <v>0</v>
      </c>
      <c r="AR26" s="63"/>
      <c r="AS26" s="64" t="s">
        <v>114</v>
      </c>
      <c r="AV26" s="73" t="s">
        <v>115</v>
      </c>
      <c r="AW26" s="73">
        <v>1.01325</v>
      </c>
      <c r="AY26" s="167"/>
    </row>
    <row r="27" spans="2:51" x14ac:dyDescent="0.35">
      <c r="B27" s="44">
        <v>2.6666666666666701</v>
      </c>
      <c r="C27" s="44">
        <v>0.70833333333333404</v>
      </c>
      <c r="D27" s="45">
        <v>4</v>
      </c>
      <c r="E27" s="46">
        <f t="shared" si="2"/>
        <v>2.8169014084507045</v>
      </c>
      <c r="F27" s="164">
        <v>81</v>
      </c>
      <c r="G27" s="46">
        <f t="shared" si="3"/>
        <v>57.04225352112676</v>
      </c>
      <c r="H27" s="48" t="s">
        <v>89</v>
      </c>
      <c r="I27" s="48">
        <f t="shared" si="4"/>
        <v>53.521126760563384</v>
      </c>
      <c r="J27" s="49">
        <f t="shared" ref="J27:J32" si="13">(F27-3)/1.42</f>
        <v>54.929577464788736</v>
      </c>
      <c r="K27" s="48">
        <f t="shared" si="12"/>
        <v>59.154929577464792</v>
      </c>
      <c r="L27" s="50">
        <v>18</v>
      </c>
      <c r="M27" s="51" t="s">
        <v>101</v>
      </c>
      <c r="N27" s="51">
        <v>16.7</v>
      </c>
      <c r="O27" s="52">
        <v>136</v>
      </c>
      <c r="P27" s="52">
        <v>143</v>
      </c>
      <c r="Q27" s="52">
        <v>2255106</v>
      </c>
      <c r="R27" s="53">
        <f t="shared" si="0"/>
        <v>5863</v>
      </c>
      <c r="S27" s="54">
        <f t="shared" si="5"/>
        <v>140.71199999999999</v>
      </c>
      <c r="T27" s="54">
        <f t="shared" si="6"/>
        <v>5.8630000000000004</v>
      </c>
      <c r="U27" s="55">
        <v>2.2000000000000002</v>
      </c>
      <c r="V27" s="55">
        <f t="shared" si="7"/>
        <v>2.2000000000000002</v>
      </c>
      <c r="W27" s="174" t="s">
        <v>146</v>
      </c>
      <c r="X27" s="166">
        <v>0</v>
      </c>
      <c r="Y27" s="166">
        <v>1188</v>
      </c>
      <c r="Z27" s="166">
        <v>1196</v>
      </c>
      <c r="AA27" s="166">
        <v>1185</v>
      </c>
      <c r="AB27" s="166">
        <v>1199</v>
      </c>
      <c r="AC27" s="58" t="s">
        <v>91</v>
      </c>
      <c r="AD27" s="58" t="s">
        <v>91</v>
      </c>
      <c r="AE27" s="58" t="s">
        <v>91</v>
      </c>
      <c r="AF27" s="59" t="s">
        <v>91</v>
      </c>
      <c r="AG27" s="59">
        <v>29964570</v>
      </c>
      <c r="AH27" s="60">
        <f t="shared" si="8"/>
        <v>1450</v>
      </c>
      <c r="AI27" s="61">
        <f t="shared" si="9"/>
        <v>247.31366194780827</v>
      </c>
      <c r="AJ27" s="62">
        <v>0</v>
      </c>
      <c r="AK27" s="62">
        <v>1</v>
      </c>
      <c r="AL27" s="62">
        <v>1</v>
      </c>
      <c r="AM27" s="62">
        <v>1</v>
      </c>
      <c r="AN27" s="62">
        <v>1</v>
      </c>
      <c r="AO27" s="62">
        <v>0</v>
      </c>
      <c r="AP27" s="166">
        <v>6573025</v>
      </c>
      <c r="AQ27" s="166">
        <f t="shared" si="1"/>
        <v>0</v>
      </c>
      <c r="AR27" s="63"/>
      <c r="AS27" s="64" t="s">
        <v>114</v>
      </c>
      <c r="AV27" s="73" t="s">
        <v>116</v>
      </c>
      <c r="AW27" s="73">
        <v>1</v>
      </c>
      <c r="AY27" s="167"/>
    </row>
    <row r="28" spans="2:51" x14ac:dyDescent="0.35">
      <c r="B28" s="44">
        <v>2.7083333333333299</v>
      </c>
      <c r="C28" s="44">
        <v>0.750000000000002</v>
      </c>
      <c r="D28" s="45">
        <v>5</v>
      </c>
      <c r="E28" s="46">
        <f t="shared" si="2"/>
        <v>3.5211267605633805</v>
      </c>
      <c r="F28" s="164">
        <v>78</v>
      </c>
      <c r="G28" s="46">
        <f t="shared" si="3"/>
        <v>54.929577464788736</v>
      </c>
      <c r="H28" s="48" t="s">
        <v>89</v>
      </c>
      <c r="I28" s="48">
        <f t="shared" si="4"/>
        <v>51.408450704225352</v>
      </c>
      <c r="J28" s="49">
        <f t="shared" si="13"/>
        <v>52.816901408450704</v>
      </c>
      <c r="K28" s="48">
        <f t="shared" si="12"/>
        <v>57.04225352112676</v>
      </c>
      <c r="L28" s="50">
        <v>18</v>
      </c>
      <c r="M28" s="51" t="s">
        <v>101</v>
      </c>
      <c r="N28" s="51">
        <v>16.7</v>
      </c>
      <c r="O28" s="52">
        <v>143</v>
      </c>
      <c r="P28" s="52">
        <v>142</v>
      </c>
      <c r="Q28" s="52">
        <v>2260818</v>
      </c>
      <c r="R28" s="53">
        <f t="shared" si="0"/>
        <v>5712</v>
      </c>
      <c r="S28" s="54">
        <f t="shared" si="5"/>
        <v>137.08799999999999</v>
      </c>
      <c r="T28" s="54">
        <f t="shared" si="6"/>
        <v>5.7119999999999997</v>
      </c>
      <c r="U28" s="55">
        <v>2.4</v>
      </c>
      <c r="V28" s="55">
        <f t="shared" si="7"/>
        <v>2.4</v>
      </c>
      <c r="W28" s="174" t="s">
        <v>146</v>
      </c>
      <c r="X28" s="166">
        <v>0</v>
      </c>
      <c r="Y28" s="166">
        <v>1188</v>
      </c>
      <c r="Z28" s="166">
        <v>1196</v>
      </c>
      <c r="AA28" s="166">
        <v>1185</v>
      </c>
      <c r="AB28" s="166">
        <v>1199</v>
      </c>
      <c r="AC28" s="58" t="s">
        <v>91</v>
      </c>
      <c r="AD28" s="58" t="s">
        <v>91</v>
      </c>
      <c r="AE28" s="58" t="s">
        <v>91</v>
      </c>
      <c r="AF28" s="59" t="s">
        <v>91</v>
      </c>
      <c r="AG28" s="59">
        <v>29966078</v>
      </c>
      <c r="AH28" s="60">
        <f t="shared" si="8"/>
        <v>1508</v>
      </c>
      <c r="AI28" s="61">
        <f t="shared" si="9"/>
        <v>264.00560224089639</v>
      </c>
      <c r="AJ28" s="62">
        <v>0</v>
      </c>
      <c r="AK28" s="62">
        <v>1</v>
      </c>
      <c r="AL28" s="62">
        <v>1</v>
      </c>
      <c r="AM28" s="62">
        <v>0</v>
      </c>
      <c r="AN28" s="62">
        <v>1</v>
      </c>
      <c r="AO28" s="62">
        <v>0</v>
      </c>
      <c r="AP28" s="166">
        <v>6573025</v>
      </c>
      <c r="AQ28" s="166">
        <f t="shared" si="1"/>
        <v>0</v>
      </c>
      <c r="AR28" s="65">
        <v>0.99</v>
      </c>
      <c r="AS28" s="64" t="s">
        <v>114</v>
      </c>
      <c r="AV28" s="73" t="s">
        <v>117</v>
      </c>
      <c r="AW28" s="73">
        <v>101.325</v>
      </c>
      <c r="AY28" s="167"/>
    </row>
    <row r="29" spans="2:51" x14ac:dyDescent="0.35">
      <c r="B29" s="44">
        <v>2.75</v>
      </c>
      <c r="C29" s="44">
        <v>0.79166666666666896</v>
      </c>
      <c r="D29" s="45">
        <v>4</v>
      </c>
      <c r="E29" s="46">
        <f t="shared" si="2"/>
        <v>2.8169014084507045</v>
      </c>
      <c r="F29" s="164">
        <v>78</v>
      </c>
      <c r="G29" s="46">
        <f t="shared" si="3"/>
        <v>54.929577464788736</v>
      </c>
      <c r="H29" s="48" t="s">
        <v>89</v>
      </c>
      <c r="I29" s="48">
        <f t="shared" si="4"/>
        <v>51.408450704225352</v>
      </c>
      <c r="J29" s="49">
        <f t="shared" si="13"/>
        <v>52.816901408450704</v>
      </c>
      <c r="K29" s="48">
        <f t="shared" si="12"/>
        <v>57.04225352112676</v>
      </c>
      <c r="L29" s="50">
        <v>18</v>
      </c>
      <c r="M29" s="51" t="s">
        <v>101</v>
      </c>
      <c r="N29" s="51">
        <v>16.600000000000001</v>
      </c>
      <c r="O29" s="52">
        <v>142</v>
      </c>
      <c r="P29" s="52">
        <v>140</v>
      </c>
      <c r="Q29" s="52">
        <v>2266434</v>
      </c>
      <c r="R29" s="53">
        <f t="shared" si="0"/>
        <v>5616</v>
      </c>
      <c r="S29" s="54">
        <f t="shared" si="5"/>
        <v>134.78399999999999</v>
      </c>
      <c r="T29" s="54">
        <f t="shared" si="6"/>
        <v>5.6159999999999997</v>
      </c>
      <c r="U29" s="55">
        <v>2.5</v>
      </c>
      <c r="V29" s="55">
        <f t="shared" si="7"/>
        <v>2.5</v>
      </c>
      <c r="W29" s="174" t="s">
        <v>146</v>
      </c>
      <c r="X29" s="166">
        <v>0</v>
      </c>
      <c r="Y29" s="166">
        <v>1188</v>
      </c>
      <c r="Z29" s="166">
        <v>1196</v>
      </c>
      <c r="AA29" s="166">
        <v>1185</v>
      </c>
      <c r="AB29" s="166">
        <v>1199</v>
      </c>
      <c r="AC29" s="58" t="s">
        <v>91</v>
      </c>
      <c r="AD29" s="58" t="s">
        <v>91</v>
      </c>
      <c r="AE29" s="58" t="s">
        <v>91</v>
      </c>
      <c r="AF29" s="59" t="s">
        <v>91</v>
      </c>
      <c r="AG29" s="59">
        <v>29967546</v>
      </c>
      <c r="AH29" s="60">
        <f t="shared" si="8"/>
        <v>1468</v>
      </c>
      <c r="AI29" s="61">
        <f t="shared" si="9"/>
        <v>261.39601139601143</v>
      </c>
      <c r="AJ29" s="62">
        <v>0</v>
      </c>
      <c r="AK29" s="62">
        <v>1</v>
      </c>
      <c r="AL29" s="62">
        <v>1</v>
      </c>
      <c r="AM29" s="62">
        <v>0</v>
      </c>
      <c r="AN29" s="62">
        <v>1</v>
      </c>
      <c r="AO29" s="62">
        <v>0</v>
      </c>
      <c r="AP29" s="166">
        <v>6573025</v>
      </c>
      <c r="AQ29" s="166">
        <f t="shared" si="1"/>
        <v>0</v>
      </c>
      <c r="AR29" s="63"/>
      <c r="AS29" s="64" t="s">
        <v>114</v>
      </c>
      <c r="AY29" s="167"/>
    </row>
    <row r="30" spans="2:51" x14ac:dyDescent="0.35">
      <c r="B30" s="44">
        <v>2.7916666666666701</v>
      </c>
      <c r="C30" s="44">
        <v>0.83333333333333703</v>
      </c>
      <c r="D30" s="45">
        <v>5</v>
      </c>
      <c r="E30" s="46">
        <f t="shared" si="2"/>
        <v>3.5211267605633805</v>
      </c>
      <c r="F30" s="164">
        <v>76</v>
      </c>
      <c r="G30" s="46">
        <f t="shared" si="3"/>
        <v>53.521126760563384</v>
      </c>
      <c r="H30" s="48" t="s">
        <v>89</v>
      </c>
      <c r="I30" s="48">
        <f t="shared" si="4"/>
        <v>50</v>
      </c>
      <c r="J30" s="49">
        <f t="shared" si="13"/>
        <v>51.408450704225352</v>
      </c>
      <c r="K30" s="48">
        <f t="shared" si="12"/>
        <v>55.633802816901408</v>
      </c>
      <c r="L30" s="50">
        <v>18</v>
      </c>
      <c r="M30" s="51" t="s">
        <v>101</v>
      </c>
      <c r="N30" s="51">
        <v>16.600000000000001</v>
      </c>
      <c r="O30" s="52">
        <v>148</v>
      </c>
      <c r="P30" s="52">
        <v>140</v>
      </c>
      <c r="Q30" s="52">
        <v>2272061</v>
      </c>
      <c r="R30" s="53">
        <f t="shared" si="0"/>
        <v>5627</v>
      </c>
      <c r="S30" s="54">
        <f t="shared" si="5"/>
        <v>135.048</v>
      </c>
      <c r="T30" s="54">
        <f t="shared" si="6"/>
        <v>5.6269999999999998</v>
      </c>
      <c r="U30" s="55">
        <v>2.9</v>
      </c>
      <c r="V30" s="55">
        <f t="shared" si="7"/>
        <v>2.9</v>
      </c>
      <c r="W30" s="174" t="s">
        <v>146</v>
      </c>
      <c r="X30" s="166">
        <v>0</v>
      </c>
      <c r="Y30" s="166">
        <v>1188</v>
      </c>
      <c r="Z30" s="166">
        <v>1196</v>
      </c>
      <c r="AA30" s="166">
        <v>1185</v>
      </c>
      <c r="AB30" s="166">
        <v>1199</v>
      </c>
      <c r="AC30" s="58" t="s">
        <v>91</v>
      </c>
      <c r="AD30" s="58" t="s">
        <v>91</v>
      </c>
      <c r="AE30" s="58" t="s">
        <v>91</v>
      </c>
      <c r="AF30" s="59" t="s">
        <v>91</v>
      </c>
      <c r="AG30" s="59">
        <v>29969068</v>
      </c>
      <c r="AH30" s="60">
        <f t="shared" si="8"/>
        <v>1522</v>
      </c>
      <c r="AI30" s="61">
        <f t="shared" si="9"/>
        <v>270.48160653989692</v>
      </c>
      <c r="AJ30" s="62">
        <v>0</v>
      </c>
      <c r="AK30" s="62">
        <v>1</v>
      </c>
      <c r="AL30" s="62">
        <v>1</v>
      </c>
      <c r="AM30" s="62">
        <v>0</v>
      </c>
      <c r="AN30" s="62">
        <v>1</v>
      </c>
      <c r="AO30" s="62">
        <v>0</v>
      </c>
      <c r="AP30" s="166">
        <v>6573025</v>
      </c>
      <c r="AQ30" s="166">
        <f t="shared" si="1"/>
        <v>0</v>
      </c>
      <c r="AR30" s="63"/>
      <c r="AS30" s="64" t="s">
        <v>114</v>
      </c>
      <c r="AV30" s="342" t="s">
        <v>118</v>
      </c>
      <c r="AW30" s="342"/>
      <c r="AY30" s="167"/>
    </row>
    <row r="31" spans="2:51" x14ac:dyDescent="0.35">
      <c r="B31" s="44">
        <v>2.8333333333333299</v>
      </c>
      <c r="C31" s="44">
        <v>0.875000000000004</v>
      </c>
      <c r="D31" s="45">
        <v>2</v>
      </c>
      <c r="E31" s="46">
        <f>D31/1.42</f>
        <v>1.4084507042253522</v>
      </c>
      <c r="F31" s="164">
        <v>76</v>
      </c>
      <c r="G31" s="46">
        <f t="shared" si="3"/>
        <v>53.521126760563384</v>
      </c>
      <c r="H31" s="48" t="s">
        <v>89</v>
      </c>
      <c r="I31" s="48">
        <f t="shared" si="4"/>
        <v>50</v>
      </c>
      <c r="J31" s="49">
        <f t="shared" si="13"/>
        <v>51.408450704225352</v>
      </c>
      <c r="K31" s="48">
        <f t="shared" si="12"/>
        <v>55.633802816901408</v>
      </c>
      <c r="L31" s="50">
        <v>18</v>
      </c>
      <c r="M31" s="51" t="s">
        <v>101</v>
      </c>
      <c r="N31" s="51">
        <v>16.100000000000001</v>
      </c>
      <c r="O31" s="52">
        <v>129</v>
      </c>
      <c r="P31" s="52">
        <v>132</v>
      </c>
      <c r="Q31" s="52">
        <v>2277279</v>
      </c>
      <c r="R31" s="53">
        <f t="shared" si="0"/>
        <v>5218</v>
      </c>
      <c r="S31" s="54">
        <f t="shared" si="5"/>
        <v>125.232</v>
      </c>
      <c r="T31" s="54">
        <f t="shared" si="6"/>
        <v>5.218</v>
      </c>
      <c r="U31" s="55">
        <v>3.3</v>
      </c>
      <c r="V31" s="55">
        <f t="shared" si="7"/>
        <v>3.3</v>
      </c>
      <c r="W31" s="174" t="s">
        <v>146</v>
      </c>
      <c r="X31" s="166">
        <v>0</v>
      </c>
      <c r="Y31" s="166">
        <v>1023</v>
      </c>
      <c r="Z31" s="166">
        <v>1196</v>
      </c>
      <c r="AA31" s="166">
        <v>1185</v>
      </c>
      <c r="AB31" s="166">
        <v>1199</v>
      </c>
      <c r="AC31" s="58" t="s">
        <v>91</v>
      </c>
      <c r="AD31" s="58" t="s">
        <v>91</v>
      </c>
      <c r="AE31" s="58" t="s">
        <v>91</v>
      </c>
      <c r="AF31" s="59" t="s">
        <v>91</v>
      </c>
      <c r="AG31" s="59">
        <v>29970480</v>
      </c>
      <c r="AH31" s="60">
        <f t="shared" si="8"/>
        <v>1412</v>
      </c>
      <c r="AI31" s="61">
        <f t="shared" si="9"/>
        <v>270.60176312763514</v>
      </c>
      <c r="AJ31" s="62">
        <v>0</v>
      </c>
      <c r="AK31" s="62">
        <v>1</v>
      </c>
      <c r="AL31" s="62">
        <v>1</v>
      </c>
      <c r="AM31" s="62">
        <v>0</v>
      </c>
      <c r="AN31" s="62">
        <v>1</v>
      </c>
      <c r="AO31" s="62">
        <v>0</v>
      </c>
      <c r="AP31" s="166">
        <v>6573025</v>
      </c>
      <c r="AQ31" s="166">
        <f t="shared" si="1"/>
        <v>0</v>
      </c>
      <c r="AR31" s="63"/>
      <c r="AS31" s="64" t="s">
        <v>114</v>
      </c>
      <c r="AV31" s="74" t="s">
        <v>30</v>
      </c>
      <c r="AW31" s="74" t="s">
        <v>75</v>
      </c>
      <c r="AY31" s="167"/>
    </row>
    <row r="32" spans="2:51" x14ac:dyDescent="0.35">
      <c r="B32" s="44">
        <v>2.875</v>
      </c>
      <c r="C32" s="44">
        <v>0.91666666666667096</v>
      </c>
      <c r="D32" s="45">
        <v>16</v>
      </c>
      <c r="E32" s="46">
        <f t="shared" si="2"/>
        <v>11.267605633802818</v>
      </c>
      <c r="F32" s="164">
        <v>76</v>
      </c>
      <c r="G32" s="46">
        <f t="shared" si="3"/>
        <v>53.521126760563384</v>
      </c>
      <c r="H32" s="48" t="s">
        <v>89</v>
      </c>
      <c r="I32" s="48">
        <f t="shared" si="4"/>
        <v>50</v>
      </c>
      <c r="J32" s="49">
        <f t="shared" si="13"/>
        <v>51.408450704225352</v>
      </c>
      <c r="K32" s="48">
        <f t="shared" si="12"/>
        <v>55.633802816901408</v>
      </c>
      <c r="L32" s="50">
        <v>14</v>
      </c>
      <c r="M32" s="51" t="s">
        <v>119</v>
      </c>
      <c r="N32" s="51">
        <v>12.6</v>
      </c>
      <c r="O32" s="52">
        <v>120</v>
      </c>
      <c r="P32" s="52">
        <v>120</v>
      </c>
      <c r="Q32" s="52">
        <v>2282363</v>
      </c>
      <c r="R32" s="53">
        <f t="shared" si="0"/>
        <v>5084</v>
      </c>
      <c r="S32" s="54">
        <f t="shared" si="5"/>
        <v>122.01600000000001</v>
      </c>
      <c r="T32" s="54">
        <f t="shared" si="6"/>
        <v>5.0839999999999996</v>
      </c>
      <c r="U32" s="55">
        <v>3</v>
      </c>
      <c r="V32" s="55">
        <f t="shared" si="7"/>
        <v>3</v>
      </c>
      <c r="W32" s="174" t="s">
        <v>145</v>
      </c>
      <c r="X32" s="166">
        <v>0</v>
      </c>
      <c r="Y32" s="166">
        <v>1009</v>
      </c>
      <c r="Z32" s="166">
        <v>1196</v>
      </c>
      <c r="AA32" s="166">
        <v>0</v>
      </c>
      <c r="AB32" s="166">
        <v>1198</v>
      </c>
      <c r="AC32" s="58" t="s">
        <v>91</v>
      </c>
      <c r="AD32" s="58" t="s">
        <v>91</v>
      </c>
      <c r="AE32" s="58" t="s">
        <v>91</v>
      </c>
      <c r="AF32" s="59" t="s">
        <v>91</v>
      </c>
      <c r="AG32" s="59">
        <v>29971512</v>
      </c>
      <c r="AH32" s="60">
        <f t="shared" si="8"/>
        <v>1032</v>
      </c>
      <c r="AI32" s="61">
        <f t="shared" si="9"/>
        <v>202.98977183320221</v>
      </c>
      <c r="AJ32" s="62">
        <v>0</v>
      </c>
      <c r="AK32" s="62">
        <v>1</v>
      </c>
      <c r="AL32" s="62">
        <v>1</v>
      </c>
      <c r="AM32" s="62">
        <v>0</v>
      </c>
      <c r="AN32" s="62">
        <v>1</v>
      </c>
      <c r="AO32" s="62">
        <v>0</v>
      </c>
      <c r="AP32" s="166">
        <v>6573025</v>
      </c>
      <c r="AQ32" s="166">
        <f t="shared" si="1"/>
        <v>0</v>
      </c>
      <c r="AR32" s="72">
        <v>0.89</v>
      </c>
      <c r="AS32" s="64" t="s">
        <v>114</v>
      </c>
      <c r="AV32" s="75">
        <v>1</v>
      </c>
      <c r="AW32" s="75">
        <f>IFERROR(AV32*VLOOKUP(AV31,AV24:AW28,2,FALSE)/VLOOKUP(AW31,AV24:AW28,2,FALSE),"Enter Unit and Value")</f>
        <v>1.4189189189189189</v>
      </c>
      <c r="AY32" s="167"/>
    </row>
    <row r="33" spans="2:51" x14ac:dyDescent="0.35">
      <c r="B33" s="44">
        <v>2.9166666666666701</v>
      </c>
      <c r="C33" s="44">
        <v>0.95833333333333803</v>
      </c>
      <c r="D33" s="45">
        <v>10</v>
      </c>
      <c r="E33" s="46">
        <f t="shared" si="2"/>
        <v>7.042253521126761</v>
      </c>
      <c r="F33" s="164">
        <v>66</v>
      </c>
      <c r="G33" s="46">
        <f t="shared" si="3"/>
        <v>46.478873239436624</v>
      </c>
      <c r="H33" s="48" t="s">
        <v>89</v>
      </c>
      <c r="I33" s="48">
        <f t="shared" si="4"/>
        <v>41.549295774647888</v>
      </c>
      <c r="J33" s="49">
        <f t="shared" ref="J33:J34" si="14">(F33-5)/1.42</f>
        <v>42.95774647887324</v>
      </c>
      <c r="K33" s="48">
        <f t="shared" si="12"/>
        <v>47.183098591549296</v>
      </c>
      <c r="L33" s="50">
        <v>14</v>
      </c>
      <c r="M33" s="51" t="s">
        <v>119</v>
      </c>
      <c r="N33" s="51">
        <v>11.9</v>
      </c>
      <c r="O33" s="52">
        <v>115</v>
      </c>
      <c r="P33" s="52">
        <v>109</v>
      </c>
      <c r="Q33" s="52">
        <v>2286877</v>
      </c>
      <c r="R33" s="53">
        <f t="shared" si="0"/>
        <v>4514</v>
      </c>
      <c r="S33" s="54">
        <f t="shared" si="5"/>
        <v>108.336</v>
      </c>
      <c r="T33" s="54">
        <f t="shared" si="6"/>
        <v>4.5140000000000002</v>
      </c>
      <c r="U33" s="55">
        <v>3.8</v>
      </c>
      <c r="V33" s="55">
        <f t="shared" si="7"/>
        <v>3.8</v>
      </c>
      <c r="W33" s="174" t="s">
        <v>136</v>
      </c>
      <c r="X33" s="166">
        <v>0</v>
      </c>
      <c r="Y33" s="166">
        <v>0</v>
      </c>
      <c r="Z33" s="166">
        <v>1096</v>
      </c>
      <c r="AA33" s="166">
        <v>0</v>
      </c>
      <c r="AB33" s="166">
        <v>1110</v>
      </c>
      <c r="AC33" s="58" t="s">
        <v>91</v>
      </c>
      <c r="AD33" s="58" t="s">
        <v>91</v>
      </c>
      <c r="AE33" s="58" t="s">
        <v>91</v>
      </c>
      <c r="AF33" s="59" t="s">
        <v>91</v>
      </c>
      <c r="AG33" s="59">
        <v>29972243</v>
      </c>
      <c r="AH33" s="60">
        <f t="shared" si="8"/>
        <v>731</v>
      </c>
      <c r="AI33" s="61">
        <f t="shared" si="9"/>
        <v>161.94062915374391</v>
      </c>
      <c r="AJ33" s="62">
        <v>0</v>
      </c>
      <c r="AK33" s="62">
        <v>0</v>
      </c>
      <c r="AL33" s="62">
        <v>1</v>
      </c>
      <c r="AM33" s="62">
        <v>0</v>
      </c>
      <c r="AN33" s="62">
        <v>1</v>
      </c>
      <c r="AO33" s="62">
        <v>0.25</v>
      </c>
      <c r="AP33" s="166">
        <v>6573638</v>
      </c>
      <c r="AQ33" s="166">
        <f t="shared" si="1"/>
        <v>613</v>
      </c>
      <c r="AR33" s="63"/>
      <c r="AS33" s="64" t="s">
        <v>114</v>
      </c>
      <c r="AY33" s="167"/>
    </row>
    <row r="34" spans="2:51" x14ac:dyDescent="0.35">
      <c r="B34" s="44">
        <v>2.9583333333333299</v>
      </c>
      <c r="C34" s="44">
        <v>1</v>
      </c>
      <c r="D34" s="45">
        <v>11</v>
      </c>
      <c r="E34" s="46">
        <f t="shared" si="2"/>
        <v>7.746478873239437</v>
      </c>
      <c r="F34" s="164">
        <v>66</v>
      </c>
      <c r="G34" s="46">
        <f t="shared" si="3"/>
        <v>46.478873239436624</v>
      </c>
      <c r="H34" s="48" t="s">
        <v>89</v>
      </c>
      <c r="I34" s="48">
        <f t="shared" si="4"/>
        <v>41.549295774647888</v>
      </c>
      <c r="J34" s="49">
        <f t="shared" si="14"/>
        <v>42.95774647887324</v>
      </c>
      <c r="K34" s="48">
        <f t="shared" si="12"/>
        <v>47.183098591549296</v>
      </c>
      <c r="L34" s="50">
        <v>14</v>
      </c>
      <c r="M34" s="51" t="s">
        <v>119</v>
      </c>
      <c r="N34" s="76">
        <v>11.5</v>
      </c>
      <c r="O34" s="52">
        <v>129</v>
      </c>
      <c r="P34" s="52">
        <v>106</v>
      </c>
      <c r="Q34" s="52">
        <v>2291389</v>
      </c>
      <c r="R34" s="53">
        <f t="shared" si="0"/>
        <v>4512</v>
      </c>
      <c r="S34" s="54">
        <f t="shared" si="5"/>
        <v>108.288</v>
      </c>
      <c r="T34" s="54">
        <f t="shared" si="6"/>
        <v>4.5119999999999996</v>
      </c>
      <c r="U34" s="55">
        <v>4.2</v>
      </c>
      <c r="V34" s="55">
        <f t="shared" si="7"/>
        <v>4.2</v>
      </c>
      <c r="W34" s="174" t="s">
        <v>136</v>
      </c>
      <c r="X34" s="166">
        <v>0</v>
      </c>
      <c r="Y34" s="166">
        <v>0</v>
      </c>
      <c r="Z34" s="166">
        <v>1109</v>
      </c>
      <c r="AA34" s="166">
        <v>0</v>
      </c>
      <c r="AB34" s="166">
        <v>1109</v>
      </c>
      <c r="AC34" s="58" t="s">
        <v>91</v>
      </c>
      <c r="AD34" s="58" t="s">
        <v>91</v>
      </c>
      <c r="AE34" s="58" t="s">
        <v>91</v>
      </c>
      <c r="AF34" s="59" t="s">
        <v>91</v>
      </c>
      <c r="AG34" s="59">
        <v>29972970</v>
      </c>
      <c r="AH34" s="60">
        <f t="shared" si="8"/>
        <v>727</v>
      </c>
      <c r="AI34" s="61">
        <f t="shared" si="9"/>
        <v>161.1258865248227</v>
      </c>
      <c r="AJ34" s="62">
        <v>0</v>
      </c>
      <c r="AK34" s="62">
        <v>0</v>
      </c>
      <c r="AL34" s="62">
        <v>1</v>
      </c>
      <c r="AM34" s="62">
        <v>0</v>
      </c>
      <c r="AN34" s="62">
        <v>1</v>
      </c>
      <c r="AO34" s="62">
        <v>0.25</v>
      </c>
      <c r="AP34" s="166">
        <v>6574258</v>
      </c>
      <c r="AQ34" s="166">
        <f t="shared" si="1"/>
        <v>620</v>
      </c>
      <c r="AR34" s="63"/>
      <c r="AS34" s="64" t="s">
        <v>114</v>
      </c>
      <c r="AV34" s="70" t="s">
        <v>120</v>
      </c>
      <c r="AW34" s="77" t="s">
        <v>31</v>
      </c>
      <c r="AY34" s="167"/>
    </row>
    <row r="35" spans="2:51" x14ac:dyDescent="0.35">
      <c r="B35" s="78"/>
      <c r="C35" s="79"/>
      <c r="D35" s="78"/>
      <c r="E35" s="80"/>
      <c r="F35" s="80"/>
      <c r="G35" s="81"/>
      <c r="H35" s="82"/>
      <c r="I35" s="80"/>
      <c r="J35" s="80"/>
      <c r="K35" s="81"/>
      <c r="L35" s="343" t="s">
        <v>121</v>
      </c>
      <c r="M35" s="344"/>
      <c r="N35" s="345"/>
      <c r="O35" s="83"/>
      <c r="P35" s="83">
        <f>AVERAGE(P11:P34)</f>
        <v>127.79166666666667</v>
      </c>
      <c r="Q35" s="84">
        <f>Q34-Q10</f>
        <v>126679</v>
      </c>
      <c r="R35" s="85">
        <f>SUM(R11:R34)</f>
        <v>126679</v>
      </c>
      <c r="S35" s="86">
        <f>AVERAGE(S11:S34)</f>
        <v>126.67899999999999</v>
      </c>
      <c r="T35" s="86">
        <f>SUM(T11:T34)</f>
        <v>126.67900000000002</v>
      </c>
      <c r="U35" s="82"/>
      <c r="V35" s="82"/>
      <c r="W35" s="71"/>
      <c r="X35" s="87"/>
      <c r="Y35" s="88"/>
      <c r="Z35" s="88"/>
      <c r="AA35" s="88"/>
      <c r="AB35" s="89"/>
      <c r="AC35" s="87"/>
      <c r="AD35" s="88"/>
      <c r="AE35" s="89"/>
      <c r="AF35" s="90"/>
      <c r="AG35" s="91">
        <f>AG34-AG10</f>
        <v>27708</v>
      </c>
      <c r="AH35" s="92">
        <f>SUM(AH11:AH34)</f>
        <v>27708</v>
      </c>
      <c r="AI35" s="93">
        <f>$AH$35/$T35</f>
        <v>218.72607140883648</v>
      </c>
      <c r="AJ35" s="90"/>
      <c r="AK35" s="94"/>
      <c r="AL35" s="94"/>
      <c r="AM35" s="94"/>
      <c r="AN35" s="95"/>
      <c r="AO35" s="96"/>
      <c r="AP35" s="97">
        <f>AP34-AP10</f>
        <v>6883</v>
      </c>
      <c r="AQ35" s="98">
        <f>SUM(AQ11:AQ34)</f>
        <v>6883</v>
      </c>
      <c r="AR35" s="99">
        <f>AVERAGE(AR11:AR34)</f>
        <v>0.96333333333333337</v>
      </c>
      <c r="AS35" s="96"/>
      <c r="AV35" s="100" t="s">
        <v>31</v>
      </c>
      <c r="AW35" s="100">
        <v>1</v>
      </c>
      <c r="AY35" s="167"/>
    </row>
    <row r="36" spans="2:51" x14ac:dyDescent="0.35">
      <c r="B36" s="101"/>
      <c r="C36" s="101"/>
      <c r="D36" s="101"/>
      <c r="E36" s="102"/>
      <c r="F36" s="102"/>
      <c r="G36" s="102"/>
      <c r="H36" s="102"/>
      <c r="I36" s="103"/>
      <c r="J36" s="103"/>
      <c r="K36" s="103"/>
      <c r="L36" s="163"/>
      <c r="M36" s="163"/>
      <c r="N36" s="163"/>
      <c r="O36" s="163"/>
      <c r="P36" s="163"/>
      <c r="Q36" s="163"/>
      <c r="R36" s="163"/>
      <c r="S36" s="163"/>
      <c r="T36" s="163"/>
      <c r="U36" s="104"/>
      <c r="V36" s="104"/>
      <c r="W36" s="163"/>
      <c r="X36" s="163"/>
      <c r="Y36" s="163"/>
      <c r="Z36" s="163"/>
      <c r="AA36" s="163"/>
      <c r="AB36" s="163"/>
      <c r="AC36" s="163"/>
      <c r="AD36" s="163"/>
      <c r="AE36" s="163"/>
      <c r="AH36" s="105"/>
      <c r="AM36" s="163"/>
      <c r="AN36" s="163"/>
      <c r="AO36" s="163"/>
      <c r="AP36" s="163"/>
      <c r="AQ36" s="163"/>
      <c r="AR36" s="163"/>
      <c r="AV36" s="100" t="s">
        <v>122</v>
      </c>
      <c r="AW36" s="100">
        <v>41.67</v>
      </c>
      <c r="AY36" s="167"/>
    </row>
    <row r="37" spans="2:51" ht="15" thickBot="1" x14ac:dyDescent="0.4">
      <c r="B37" s="106" t="s">
        <v>123</v>
      </c>
      <c r="C37" s="106"/>
      <c r="D37" s="106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68"/>
      <c r="X37" s="168"/>
      <c r="Y37" s="168"/>
      <c r="Z37" s="168"/>
      <c r="AA37" s="168"/>
      <c r="AB37" s="168"/>
      <c r="AC37" s="168"/>
      <c r="AD37" s="168"/>
      <c r="AE37" s="168"/>
      <c r="AM37" s="23"/>
      <c r="AN37" s="163"/>
      <c r="AO37" s="163"/>
      <c r="AP37" s="163"/>
      <c r="AQ37" s="163"/>
      <c r="AR37" s="168"/>
      <c r="AV37" s="100" t="s">
        <v>124</v>
      </c>
      <c r="AW37" s="100">
        <v>11.574999999999999</v>
      </c>
      <c r="AY37" s="167"/>
    </row>
    <row r="38" spans="2:51" x14ac:dyDescent="0.35">
      <c r="B38" s="176" t="s">
        <v>135</v>
      </c>
      <c r="C38" s="177"/>
      <c r="D38" s="177"/>
      <c r="E38" s="177"/>
      <c r="F38" s="177"/>
      <c r="G38" s="177"/>
      <c r="H38" s="177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5"/>
      <c r="T38" s="175"/>
      <c r="U38" s="175"/>
      <c r="V38" s="175"/>
      <c r="W38" s="168"/>
      <c r="X38" s="168"/>
      <c r="Y38" s="168"/>
      <c r="Z38" s="168"/>
      <c r="AA38" s="168"/>
      <c r="AB38" s="168"/>
      <c r="AC38" s="168"/>
      <c r="AD38" s="168"/>
      <c r="AE38" s="168"/>
      <c r="AM38" s="23"/>
      <c r="AN38" s="163"/>
      <c r="AO38" s="163"/>
      <c r="AP38" s="163"/>
      <c r="AQ38" s="163"/>
      <c r="AR38" s="168"/>
      <c r="AV38" s="113"/>
      <c r="AW38" s="113"/>
      <c r="AY38" s="167"/>
    </row>
    <row r="39" spans="2:51" x14ac:dyDescent="0.35">
      <c r="B39" s="176" t="s">
        <v>165</v>
      </c>
      <c r="C39" s="177"/>
      <c r="D39" s="177"/>
      <c r="E39" s="177"/>
      <c r="F39" s="177"/>
      <c r="G39" s="177"/>
      <c r="H39" s="177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5"/>
      <c r="T39" s="175"/>
      <c r="U39" s="175"/>
      <c r="V39" s="175"/>
      <c r="W39" s="168"/>
      <c r="X39" s="168"/>
      <c r="Y39" s="168"/>
      <c r="Z39" s="168"/>
      <c r="AA39" s="168"/>
      <c r="AB39" s="168"/>
      <c r="AC39" s="168"/>
      <c r="AD39" s="168"/>
      <c r="AE39" s="168"/>
      <c r="AM39" s="23"/>
      <c r="AN39" s="163"/>
      <c r="AO39" s="163"/>
      <c r="AP39" s="163"/>
      <c r="AQ39" s="163"/>
      <c r="AR39" s="168"/>
      <c r="AV39" s="113"/>
      <c r="AW39" s="113"/>
      <c r="AY39" s="167"/>
    </row>
    <row r="40" spans="2:51" x14ac:dyDescent="0.35">
      <c r="B40" s="179" t="s">
        <v>125</v>
      </c>
      <c r="C40" s="180"/>
      <c r="D40" s="180"/>
      <c r="E40" s="180"/>
      <c r="F40" s="180"/>
      <c r="G40" s="180"/>
      <c r="H40" s="180"/>
      <c r="I40" s="181"/>
      <c r="J40" s="181"/>
      <c r="K40" s="181"/>
      <c r="L40" s="181"/>
      <c r="M40" s="181"/>
      <c r="N40" s="181"/>
      <c r="O40" s="181"/>
      <c r="P40" s="181"/>
      <c r="Q40" s="178"/>
      <c r="R40" s="178"/>
      <c r="S40" s="182"/>
      <c r="T40" s="182"/>
      <c r="U40" s="182"/>
      <c r="V40" s="182"/>
      <c r="W40" s="168"/>
      <c r="X40" s="168"/>
      <c r="Y40" s="168"/>
      <c r="Z40" s="168"/>
      <c r="AA40" s="168"/>
      <c r="AB40" s="168"/>
      <c r="AC40" s="168"/>
      <c r="AD40" s="168"/>
      <c r="AE40" s="168"/>
      <c r="AM40" s="170"/>
      <c r="AN40" s="170"/>
      <c r="AO40" s="170"/>
      <c r="AP40" s="170"/>
      <c r="AQ40" s="170"/>
      <c r="AR40" s="170"/>
      <c r="AS40" s="171"/>
      <c r="AV40" s="346" t="s">
        <v>126</v>
      </c>
      <c r="AW40" s="346"/>
      <c r="AY40" s="167"/>
    </row>
    <row r="41" spans="2:51" x14ac:dyDescent="0.35">
      <c r="B41" s="181" t="s">
        <v>205</v>
      </c>
      <c r="C41" s="177"/>
      <c r="D41" s="177"/>
      <c r="E41" s="177"/>
      <c r="F41" s="177"/>
      <c r="G41" s="177"/>
      <c r="H41" s="177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82"/>
      <c r="T41" s="182"/>
      <c r="U41" s="182"/>
      <c r="V41" s="182"/>
      <c r="W41" s="168"/>
      <c r="X41" s="168"/>
      <c r="Y41" s="168"/>
      <c r="Z41" s="168"/>
      <c r="AA41" s="168"/>
      <c r="AB41" s="168"/>
      <c r="AC41" s="168"/>
      <c r="AD41" s="168"/>
      <c r="AE41" s="168"/>
      <c r="AM41" s="170"/>
      <c r="AN41" s="170"/>
      <c r="AO41" s="170"/>
      <c r="AP41" s="170"/>
      <c r="AQ41" s="170"/>
      <c r="AR41" s="170"/>
      <c r="AS41" s="171"/>
      <c r="AV41" s="226"/>
      <c r="AW41" s="226"/>
      <c r="AY41" s="167"/>
    </row>
    <row r="42" spans="2:51" x14ac:dyDescent="0.35">
      <c r="B42" s="176" t="s">
        <v>127</v>
      </c>
      <c r="C42" s="193"/>
      <c r="D42" s="193"/>
      <c r="E42" s="193"/>
      <c r="F42" s="193"/>
      <c r="G42" s="193"/>
      <c r="H42" s="193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82"/>
      <c r="T42" s="182"/>
      <c r="U42" s="182"/>
      <c r="V42" s="182"/>
      <c r="W42" s="168"/>
      <c r="X42" s="168"/>
      <c r="Y42" s="168"/>
      <c r="Z42" s="168"/>
      <c r="AA42" s="168"/>
      <c r="AB42" s="168"/>
      <c r="AC42" s="168"/>
      <c r="AD42" s="168"/>
      <c r="AE42" s="168"/>
      <c r="AM42" s="170"/>
      <c r="AN42" s="170"/>
      <c r="AO42" s="170"/>
      <c r="AP42" s="170"/>
      <c r="AQ42" s="170"/>
      <c r="AR42" s="170"/>
      <c r="AS42" s="171"/>
      <c r="AV42" s="226"/>
      <c r="AW42" s="226"/>
      <c r="AY42" s="167"/>
    </row>
    <row r="43" spans="2:51" x14ac:dyDescent="0.35">
      <c r="B43" s="183" t="s">
        <v>208</v>
      </c>
      <c r="C43" s="177"/>
      <c r="D43" s="177"/>
      <c r="E43" s="177"/>
      <c r="F43" s="177"/>
      <c r="G43" s="177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84"/>
      <c r="T43" s="182"/>
      <c r="U43" s="182"/>
      <c r="V43" s="182"/>
      <c r="W43" s="168"/>
      <c r="X43" s="168"/>
      <c r="Y43" s="168"/>
      <c r="Z43" s="168"/>
      <c r="AA43" s="168"/>
      <c r="AB43" s="168"/>
      <c r="AC43" s="168"/>
      <c r="AD43" s="168"/>
      <c r="AE43" s="168"/>
      <c r="AM43" s="170"/>
      <c r="AN43" s="170"/>
      <c r="AO43" s="170"/>
      <c r="AP43" s="170"/>
      <c r="AQ43" s="170"/>
      <c r="AR43" s="170"/>
      <c r="AS43" s="171"/>
      <c r="AV43" s="226"/>
      <c r="AW43" s="226"/>
      <c r="AY43" s="167"/>
    </row>
    <row r="44" spans="2:51" x14ac:dyDescent="0.35">
      <c r="B44" s="180" t="s">
        <v>128</v>
      </c>
      <c r="C44" s="177"/>
      <c r="D44" s="177"/>
      <c r="E44" s="177"/>
      <c r="F44" s="177"/>
      <c r="G44" s="177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84"/>
      <c r="T44" s="182"/>
      <c r="U44" s="182"/>
      <c r="V44" s="182"/>
      <c r="W44" s="168"/>
      <c r="X44" s="168"/>
      <c r="Y44" s="168"/>
      <c r="Z44" s="168"/>
      <c r="AA44" s="168"/>
      <c r="AB44" s="168"/>
      <c r="AC44" s="168"/>
      <c r="AD44" s="168"/>
      <c r="AE44" s="168"/>
      <c r="AM44" s="170"/>
      <c r="AN44" s="170"/>
      <c r="AO44" s="170"/>
      <c r="AP44" s="170"/>
      <c r="AQ44" s="170"/>
      <c r="AR44" s="170"/>
      <c r="AS44" s="171"/>
      <c r="AV44" s="226"/>
      <c r="AW44" s="226"/>
      <c r="AY44" s="167"/>
    </row>
    <row r="45" spans="2:51" x14ac:dyDescent="0.35">
      <c r="B45" s="180" t="s">
        <v>129</v>
      </c>
      <c r="C45" s="177"/>
      <c r="D45" s="177"/>
      <c r="E45" s="177"/>
      <c r="F45" s="177"/>
      <c r="G45" s="177"/>
      <c r="H45" s="177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84"/>
      <c r="T45" s="182"/>
      <c r="U45" s="182"/>
      <c r="V45" s="182"/>
      <c r="W45" s="168"/>
      <c r="X45" s="168"/>
      <c r="Y45" s="168"/>
      <c r="Z45" s="168"/>
      <c r="AA45" s="168"/>
      <c r="AB45" s="168"/>
      <c r="AC45" s="168"/>
      <c r="AD45" s="168"/>
      <c r="AE45" s="168"/>
      <c r="AM45" s="170"/>
      <c r="AN45" s="170"/>
      <c r="AO45" s="170"/>
      <c r="AP45" s="170"/>
      <c r="AQ45" s="170"/>
      <c r="AR45" s="170"/>
      <c r="AS45" s="171"/>
      <c r="AV45" s="226"/>
      <c r="AW45" s="226"/>
      <c r="AY45" s="167"/>
    </row>
    <row r="46" spans="2:51" x14ac:dyDescent="0.35">
      <c r="B46" s="180" t="s">
        <v>207</v>
      </c>
      <c r="C46" s="177"/>
      <c r="D46" s="177"/>
      <c r="E46" s="177"/>
      <c r="F46" s="177"/>
      <c r="G46" s="177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82"/>
      <c r="T46" s="182"/>
      <c r="U46" s="182"/>
      <c r="V46" s="182"/>
      <c r="W46" s="168"/>
      <c r="X46" s="168"/>
      <c r="Y46" s="168"/>
      <c r="Z46" s="168"/>
      <c r="AA46" s="168"/>
      <c r="AB46" s="168"/>
      <c r="AC46" s="168"/>
      <c r="AD46" s="168"/>
      <c r="AE46" s="168"/>
      <c r="AM46" s="170"/>
      <c r="AN46" s="170"/>
      <c r="AO46" s="170"/>
      <c r="AP46" s="170"/>
      <c r="AQ46" s="170"/>
      <c r="AR46" s="170"/>
      <c r="AS46" s="171"/>
      <c r="AV46" s="226"/>
      <c r="AW46" s="226"/>
      <c r="AY46" s="167"/>
    </row>
    <row r="47" spans="2:51" x14ac:dyDescent="0.35">
      <c r="B47" s="176" t="s">
        <v>212</v>
      </c>
      <c r="C47" s="177"/>
      <c r="D47" s="177"/>
      <c r="E47" s="177"/>
      <c r="F47" s="177"/>
      <c r="G47" s="177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82"/>
      <c r="T47" s="182"/>
      <c r="U47" s="182"/>
      <c r="V47" s="182"/>
      <c r="W47" s="168"/>
      <c r="X47" s="168"/>
      <c r="Y47" s="168"/>
      <c r="Z47" s="168"/>
      <c r="AA47" s="168"/>
      <c r="AB47" s="168"/>
      <c r="AC47" s="168"/>
      <c r="AD47" s="168"/>
      <c r="AE47" s="168"/>
      <c r="AM47" s="170"/>
      <c r="AN47" s="170"/>
      <c r="AO47" s="170"/>
      <c r="AP47" s="170"/>
      <c r="AQ47" s="170"/>
      <c r="AR47" s="170"/>
      <c r="AS47" s="171"/>
      <c r="AV47" s="226"/>
      <c r="AW47" s="226"/>
      <c r="AY47" s="167"/>
    </row>
    <row r="48" spans="2:51" x14ac:dyDescent="0.35">
      <c r="B48" s="176" t="s">
        <v>148</v>
      </c>
      <c r="C48" s="177"/>
      <c r="D48" s="177"/>
      <c r="E48" s="177"/>
      <c r="F48" s="177"/>
      <c r="G48" s="177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82"/>
      <c r="T48" s="182"/>
      <c r="U48" s="182"/>
      <c r="V48" s="182"/>
      <c r="W48" s="168"/>
      <c r="X48" s="168"/>
      <c r="Y48" s="168"/>
      <c r="Z48" s="168"/>
      <c r="AA48" s="168"/>
      <c r="AB48" s="168"/>
      <c r="AC48" s="168"/>
      <c r="AD48" s="168"/>
      <c r="AE48" s="168"/>
      <c r="AM48" s="170"/>
      <c r="AN48" s="170"/>
      <c r="AO48" s="170"/>
      <c r="AP48" s="170"/>
      <c r="AQ48" s="170"/>
      <c r="AR48" s="170"/>
      <c r="AS48" s="171"/>
      <c r="AV48" s="226"/>
      <c r="AW48" s="226"/>
      <c r="AY48" s="167"/>
    </row>
    <row r="49" spans="1:51" x14ac:dyDescent="0.35">
      <c r="B49" s="183" t="s">
        <v>131</v>
      </c>
      <c r="C49" s="177"/>
      <c r="D49" s="177"/>
      <c r="E49" s="177"/>
      <c r="F49" s="177"/>
      <c r="G49" s="177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82"/>
      <c r="T49" s="182"/>
      <c r="U49" s="182"/>
      <c r="V49" s="182"/>
      <c r="W49" s="168"/>
      <c r="X49" s="168"/>
      <c r="Y49" s="168"/>
      <c r="Z49" s="168"/>
      <c r="AA49" s="168"/>
      <c r="AB49" s="168"/>
      <c r="AC49" s="168"/>
      <c r="AD49" s="168"/>
      <c r="AE49" s="168"/>
      <c r="AM49" s="170"/>
      <c r="AN49" s="170"/>
      <c r="AO49" s="170"/>
      <c r="AP49" s="170"/>
      <c r="AQ49" s="170"/>
      <c r="AR49" s="170"/>
      <c r="AS49" s="171"/>
      <c r="AV49" s="226"/>
      <c r="AW49" s="226"/>
      <c r="AY49" s="167"/>
    </row>
    <row r="50" spans="1:51" x14ac:dyDescent="0.35">
      <c r="A50" s="234"/>
      <c r="B50" s="235" t="s">
        <v>209</v>
      </c>
      <c r="C50" s="236"/>
      <c r="D50" s="236"/>
      <c r="E50" s="236"/>
      <c r="F50" s="236"/>
      <c r="G50" s="236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82"/>
      <c r="T50" s="182"/>
      <c r="U50" s="182"/>
      <c r="V50" s="182"/>
      <c r="W50" s="168"/>
      <c r="X50" s="168"/>
      <c r="Y50" s="168"/>
      <c r="Z50" s="168"/>
      <c r="AA50" s="168"/>
      <c r="AB50" s="168"/>
      <c r="AC50" s="168"/>
      <c r="AD50" s="168"/>
      <c r="AE50" s="168"/>
      <c r="AM50" s="170"/>
      <c r="AN50" s="170"/>
      <c r="AO50" s="170"/>
      <c r="AP50" s="170"/>
      <c r="AQ50" s="170"/>
      <c r="AR50" s="170"/>
      <c r="AS50" s="171"/>
      <c r="AV50" s="227"/>
      <c r="AW50" s="227"/>
      <c r="AY50" s="167"/>
    </row>
    <row r="51" spans="1:51" x14ac:dyDescent="0.35">
      <c r="B51" s="185" t="s">
        <v>150</v>
      </c>
      <c r="C51" s="177"/>
      <c r="D51" s="177"/>
      <c r="E51" s="177"/>
      <c r="F51" s="177"/>
      <c r="G51" s="177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82"/>
      <c r="T51" s="182"/>
      <c r="U51" s="182"/>
      <c r="V51" s="182"/>
      <c r="W51" s="168"/>
      <c r="X51" s="168"/>
      <c r="Y51" s="168"/>
      <c r="Z51" s="168"/>
      <c r="AA51" s="168"/>
      <c r="AB51" s="168"/>
      <c r="AC51" s="168"/>
      <c r="AD51" s="168"/>
      <c r="AE51" s="168"/>
      <c r="AM51" s="170"/>
      <c r="AN51" s="170"/>
      <c r="AO51" s="170"/>
      <c r="AP51" s="170"/>
      <c r="AQ51" s="170"/>
      <c r="AR51" s="170"/>
      <c r="AS51" s="171"/>
      <c r="AV51" s="226"/>
      <c r="AW51" s="226"/>
      <c r="AY51" s="167"/>
    </row>
    <row r="52" spans="1:51" x14ac:dyDescent="0.35">
      <c r="B52" s="176" t="s">
        <v>152</v>
      </c>
      <c r="C52" s="177"/>
      <c r="D52" s="177"/>
      <c r="E52" s="177"/>
      <c r="F52" s="177"/>
      <c r="G52" s="177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82"/>
      <c r="T52" s="182"/>
      <c r="U52" s="182"/>
      <c r="V52" s="182"/>
      <c r="W52" s="168"/>
      <c r="X52" s="168"/>
      <c r="Y52" s="168"/>
      <c r="Z52" s="168"/>
      <c r="AA52" s="168"/>
      <c r="AB52" s="168"/>
      <c r="AC52" s="168"/>
      <c r="AD52" s="168"/>
      <c r="AE52" s="168"/>
      <c r="AM52" s="170"/>
      <c r="AN52" s="170"/>
      <c r="AO52" s="170"/>
      <c r="AP52" s="170"/>
      <c r="AQ52" s="170"/>
      <c r="AR52" s="170"/>
      <c r="AS52" s="171"/>
      <c r="AV52" s="226"/>
      <c r="AW52" s="226"/>
      <c r="AY52" s="167"/>
    </row>
    <row r="53" spans="1:51" x14ac:dyDescent="0.35">
      <c r="B53" s="180" t="s">
        <v>211</v>
      </c>
      <c r="C53" s="177"/>
      <c r="D53" s="177"/>
      <c r="E53" s="177"/>
      <c r="F53" s="177"/>
      <c r="G53" s="177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82"/>
      <c r="T53" s="182"/>
      <c r="U53" s="182"/>
      <c r="V53" s="182"/>
      <c r="W53" s="168"/>
      <c r="X53" s="168"/>
      <c r="Y53" s="168"/>
      <c r="Z53" s="168"/>
      <c r="AA53" s="168"/>
      <c r="AB53" s="168"/>
      <c r="AC53" s="168"/>
      <c r="AD53" s="168"/>
      <c r="AE53" s="168"/>
      <c r="AM53" s="170"/>
      <c r="AN53" s="170"/>
      <c r="AO53" s="170"/>
      <c r="AP53" s="170"/>
      <c r="AQ53" s="170"/>
      <c r="AR53" s="170"/>
      <c r="AS53" s="171"/>
      <c r="AV53" s="226"/>
      <c r="AW53" s="226"/>
      <c r="AY53" s="167"/>
    </row>
    <row r="54" spans="1:51" x14ac:dyDescent="0.35">
      <c r="B54" s="183" t="s">
        <v>210</v>
      </c>
      <c r="C54" s="177"/>
      <c r="D54" s="177"/>
      <c r="E54" s="177"/>
      <c r="F54" s="177"/>
      <c r="G54" s="177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82"/>
      <c r="T54" s="182"/>
      <c r="U54" s="182"/>
      <c r="V54" s="182"/>
      <c r="W54" s="168"/>
      <c r="X54" s="168"/>
      <c r="Y54" s="168"/>
      <c r="Z54" s="168"/>
      <c r="AA54" s="168"/>
      <c r="AB54" s="168"/>
      <c r="AC54" s="168"/>
      <c r="AD54" s="168"/>
      <c r="AE54" s="168"/>
      <c r="AM54" s="170"/>
      <c r="AN54" s="170"/>
      <c r="AO54" s="170"/>
      <c r="AP54" s="170"/>
      <c r="AQ54" s="170"/>
      <c r="AR54" s="170"/>
      <c r="AS54" s="171"/>
      <c r="AV54" s="226"/>
      <c r="AW54" s="226"/>
      <c r="AY54" s="167"/>
    </row>
    <row r="55" spans="1:51" x14ac:dyDescent="0.35">
      <c r="B55" s="183" t="s">
        <v>162</v>
      </c>
      <c r="C55" s="177"/>
      <c r="D55" s="177"/>
      <c r="E55" s="177"/>
      <c r="F55" s="177"/>
      <c r="G55" s="177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82"/>
      <c r="T55" s="182"/>
      <c r="U55" s="182"/>
      <c r="V55" s="182"/>
      <c r="W55" s="168"/>
      <c r="X55" s="168"/>
      <c r="Y55" s="168"/>
      <c r="Z55" s="168"/>
      <c r="AA55" s="168"/>
      <c r="AB55" s="168"/>
      <c r="AC55" s="168"/>
      <c r="AD55" s="168"/>
      <c r="AE55" s="168"/>
      <c r="AM55" s="170"/>
      <c r="AN55" s="170"/>
      <c r="AO55" s="170"/>
      <c r="AP55" s="170"/>
      <c r="AQ55" s="170"/>
      <c r="AR55" s="170"/>
      <c r="AS55" s="171"/>
      <c r="AV55" s="226"/>
      <c r="AW55" s="226"/>
      <c r="AY55" s="167"/>
    </row>
    <row r="56" spans="1:51" x14ac:dyDescent="0.35">
      <c r="B56" s="176" t="s">
        <v>206</v>
      </c>
      <c r="C56" s="177"/>
      <c r="D56" s="177"/>
      <c r="E56" s="177"/>
      <c r="F56" s="177"/>
      <c r="G56" s="177"/>
      <c r="H56" s="177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82"/>
      <c r="U56" s="182"/>
      <c r="V56" s="182"/>
      <c r="W56" s="168"/>
      <c r="X56" s="168"/>
      <c r="Y56" s="168"/>
      <c r="Z56" s="168"/>
      <c r="AA56" s="168"/>
      <c r="AB56" s="168"/>
      <c r="AC56" s="168"/>
      <c r="AD56" s="168"/>
      <c r="AE56" s="168"/>
      <c r="AM56" s="170"/>
      <c r="AN56" s="170"/>
      <c r="AO56" s="170"/>
      <c r="AP56" s="170"/>
      <c r="AQ56" s="170"/>
      <c r="AR56" s="170"/>
      <c r="AS56" s="171"/>
      <c r="AV56" s="226"/>
      <c r="AW56" s="226"/>
      <c r="AY56" s="167"/>
    </row>
    <row r="57" spans="1:51" x14ac:dyDescent="0.35">
      <c r="B57" s="176" t="s">
        <v>153</v>
      </c>
      <c r="C57" s="177"/>
      <c r="D57" s="177"/>
      <c r="E57" s="177"/>
      <c r="F57" s="177"/>
      <c r="G57" s="177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82"/>
      <c r="U57" s="182"/>
      <c r="V57" s="182"/>
      <c r="W57" s="168"/>
      <c r="X57" s="168"/>
      <c r="Y57" s="168"/>
      <c r="Z57" s="168"/>
      <c r="AA57" s="168"/>
      <c r="AB57" s="168"/>
      <c r="AC57" s="168"/>
      <c r="AD57" s="168"/>
      <c r="AE57" s="168"/>
      <c r="AM57" s="170"/>
      <c r="AN57" s="170"/>
      <c r="AO57" s="170"/>
      <c r="AP57" s="170"/>
      <c r="AQ57" s="170"/>
      <c r="AR57" s="170"/>
      <c r="AS57" s="171"/>
      <c r="AV57" s="226"/>
      <c r="AW57" s="226"/>
      <c r="AY57" s="167"/>
    </row>
    <row r="58" spans="1:51" x14ac:dyDescent="0.35">
      <c r="B58" s="183" t="s">
        <v>132</v>
      </c>
      <c r="C58" s="177"/>
      <c r="D58" s="177"/>
      <c r="E58" s="177"/>
      <c r="F58" s="177"/>
      <c r="G58" s="177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82"/>
      <c r="U58" s="182"/>
      <c r="V58" s="182"/>
      <c r="W58" s="168"/>
      <c r="X58" s="168"/>
      <c r="Y58" s="168"/>
      <c r="Z58" s="168"/>
      <c r="AA58" s="168"/>
      <c r="AB58" s="168"/>
      <c r="AC58" s="168"/>
      <c r="AD58" s="168"/>
      <c r="AE58" s="168"/>
      <c r="AM58" s="170"/>
      <c r="AN58" s="170"/>
      <c r="AO58" s="170"/>
      <c r="AP58" s="170"/>
      <c r="AQ58" s="170"/>
      <c r="AR58" s="170"/>
      <c r="AS58" s="171"/>
      <c r="AV58" s="226"/>
      <c r="AW58" s="226"/>
      <c r="AY58" s="167"/>
    </row>
    <row r="59" spans="1:51" x14ac:dyDescent="0.35">
      <c r="B59" s="180" t="s">
        <v>133</v>
      </c>
      <c r="C59" s="177"/>
      <c r="D59" s="177"/>
      <c r="E59" s="177"/>
      <c r="F59" s="177"/>
      <c r="G59" s="177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82"/>
      <c r="U59" s="182"/>
      <c r="V59" s="182"/>
      <c r="W59" s="168"/>
      <c r="X59" s="168"/>
      <c r="Y59" s="168"/>
      <c r="Z59" s="168"/>
      <c r="AA59" s="168"/>
      <c r="AB59" s="168"/>
      <c r="AC59" s="168"/>
      <c r="AD59" s="168"/>
      <c r="AE59" s="168"/>
      <c r="AM59" s="170"/>
      <c r="AN59" s="170"/>
      <c r="AO59" s="170"/>
      <c r="AP59" s="170"/>
      <c r="AQ59" s="170"/>
      <c r="AR59" s="170"/>
      <c r="AS59" s="171"/>
      <c r="AV59" s="226"/>
      <c r="AW59" s="226"/>
      <c r="AY59" s="167"/>
    </row>
    <row r="60" spans="1:51" x14ac:dyDescent="0.35">
      <c r="B60" s="180" t="s">
        <v>134</v>
      </c>
      <c r="C60" s="177"/>
      <c r="D60" s="177"/>
      <c r="E60" s="177"/>
      <c r="F60" s="177"/>
      <c r="G60" s="177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82"/>
      <c r="U60" s="182"/>
      <c r="V60" s="182"/>
      <c r="W60" s="168"/>
      <c r="X60" s="168"/>
      <c r="Y60" s="168"/>
      <c r="Z60" s="168"/>
      <c r="AA60" s="168"/>
      <c r="AB60" s="168"/>
      <c r="AC60" s="168"/>
      <c r="AD60" s="168"/>
      <c r="AE60" s="168"/>
      <c r="AM60" s="170"/>
      <c r="AN60" s="170"/>
      <c r="AO60" s="170"/>
      <c r="AP60" s="170"/>
      <c r="AQ60" s="170"/>
      <c r="AR60" s="170"/>
      <c r="AS60" s="171"/>
      <c r="AV60" s="226"/>
      <c r="AW60" s="226"/>
      <c r="AY60" s="167"/>
    </row>
    <row r="61" spans="1:51" x14ac:dyDescent="0.35">
      <c r="B61" s="160"/>
      <c r="C61" s="180"/>
      <c r="D61" s="177"/>
      <c r="E61" s="177"/>
      <c r="F61" s="177"/>
      <c r="G61" s="177"/>
      <c r="H61" s="177"/>
      <c r="I61" s="177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82"/>
      <c r="U61" s="182"/>
      <c r="V61" s="182"/>
      <c r="W61" s="168"/>
      <c r="X61" s="168"/>
      <c r="Y61" s="168"/>
      <c r="Z61" s="168"/>
      <c r="AA61" s="168"/>
      <c r="AB61" s="168"/>
      <c r="AC61" s="168"/>
      <c r="AD61" s="168"/>
      <c r="AE61" s="168"/>
      <c r="AM61" s="170"/>
      <c r="AN61" s="170"/>
      <c r="AO61" s="170"/>
      <c r="AP61" s="170"/>
      <c r="AQ61" s="170"/>
      <c r="AR61" s="170"/>
      <c r="AS61" s="171"/>
      <c r="AV61" s="226"/>
      <c r="AW61" s="226"/>
      <c r="AY61" s="167"/>
    </row>
    <row r="62" spans="1:51" x14ac:dyDescent="0.35">
      <c r="B62" s="160"/>
      <c r="C62" s="180"/>
      <c r="D62" s="177"/>
      <c r="E62" s="177"/>
      <c r="F62" s="177"/>
      <c r="G62" s="177"/>
      <c r="H62" s="177"/>
      <c r="I62" s="177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82"/>
      <c r="U62" s="182"/>
      <c r="V62" s="182"/>
      <c r="W62" s="168"/>
      <c r="X62" s="168"/>
      <c r="Y62" s="168"/>
      <c r="Z62" s="168"/>
      <c r="AA62" s="168"/>
      <c r="AB62" s="168"/>
      <c r="AC62" s="168"/>
      <c r="AD62" s="168"/>
      <c r="AE62" s="168"/>
      <c r="AM62" s="170"/>
      <c r="AN62" s="170"/>
      <c r="AO62" s="170"/>
      <c r="AP62" s="170"/>
      <c r="AQ62" s="170"/>
      <c r="AR62" s="170"/>
      <c r="AS62" s="171"/>
      <c r="AV62" s="226"/>
      <c r="AW62" s="226"/>
      <c r="AY62" s="167"/>
    </row>
    <row r="63" spans="1:51" x14ac:dyDescent="0.35">
      <c r="B63" s="160"/>
      <c r="C63" s="180"/>
      <c r="D63" s="177"/>
      <c r="E63" s="177"/>
      <c r="F63" s="177"/>
      <c r="G63" s="177"/>
      <c r="H63" s="177"/>
      <c r="I63" s="177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82"/>
      <c r="U63" s="182"/>
      <c r="V63" s="182"/>
      <c r="W63" s="168"/>
      <c r="X63" s="168"/>
      <c r="Y63" s="168"/>
      <c r="Z63" s="168"/>
      <c r="AA63" s="168"/>
      <c r="AB63" s="168"/>
      <c r="AC63" s="168"/>
      <c r="AD63" s="168"/>
      <c r="AE63" s="168"/>
      <c r="AM63" s="170"/>
      <c r="AN63" s="170"/>
      <c r="AO63" s="170"/>
      <c r="AP63" s="170"/>
      <c r="AQ63" s="170"/>
      <c r="AR63" s="170"/>
      <c r="AS63" s="171"/>
      <c r="AV63" s="226"/>
      <c r="AW63" s="226"/>
      <c r="AY63" s="167"/>
    </row>
    <row r="64" spans="1:51" x14ac:dyDescent="0.35">
      <c r="B64" s="160"/>
      <c r="C64" s="176"/>
      <c r="D64" s="177"/>
      <c r="E64" s="177"/>
      <c r="F64" s="177"/>
      <c r="G64" s="177"/>
      <c r="H64" s="177"/>
      <c r="I64" s="177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82"/>
      <c r="U64" s="182"/>
      <c r="V64" s="182"/>
      <c r="W64" s="168"/>
      <c r="X64" s="168"/>
      <c r="Y64" s="168"/>
      <c r="Z64" s="168"/>
      <c r="AA64" s="168"/>
      <c r="AB64" s="168"/>
      <c r="AC64" s="168"/>
      <c r="AD64" s="168"/>
      <c r="AE64" s="168"/>
      <c r="AM64" s="170"/>
      <c r="AN64" s="170"/>
      <c r="AO64" s="170"/>
      <c r="AP64" s="170"/>
      <c r="AQ64" s="170"/>
      <c r="AR64" s="170"/>
      <c r="AS64" s="171"/>
      <c r="AV64" s="226"/>
      <c r="AW64" s="226"/>
      <c r="AY64" s="167"/>
    </row>
    <row r="65" spans="2:51" x14ac:dyDescent="0.35">
      <c r="B65" s="160"/>
      <c r="C65" s="180"/>
      <c r="D65" s="177"/>
      <c r="E65" s="177"/>
      <c r="F65" s="177"/>
      <c r="G65" s="177"/>
      <c r="H65" s="177"/>
      <c r="I65" s="177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82"/>
      <c r="U65" s="182"/>
      <c r="V65" s="182"/>
      <c r="W65" s="168"/>
      <c r="X65" s="168"/>
      <c r="Y65" s="168"/>
      <c r="Z65" s="168"/>
      <c r="AA65" s="168"/>
      <c r="AB65" s="168"/>
      <c r="AC65" s="168"/>
      <c r="AD65" s="168"/>
      <c r="AE65" s="168"/>
      <c r="AM65" s="170"/>
      <c r="AN65" s="170"/>
      <c r="AO65" s="170"/>
      <c r="AP65" s="170"/>
      <c r="AQ65" s="170"/>
      <c r="AR65" s="170"/>
      <c r="AS65" s="171"/>
      <c r="AV65" s="226"/>
      <c r="AW65" s="226"/>
      <c r="AY65" s="167"/>
    </row>
    <row r="66" spans="2:51" x14ac:dyDescent="0.35">
      <c r="B66" s="160"/>
      <c r="C66" s="180"/>
      <c r="D66" s="177"/>
      <c r="E66" s="177"/>
      <c r="F66" s="177"/>
      <c r="G66" s="177"/>
      <c r="H66" s="177"/>
      <c r="I66" s="177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82"/>
      <c r="U66" s="182"/>
      <c r="V66" s="182"/>
      <c r="W66" s="168"/>
      <c r="X66" s="168"/>
      <c r="Y66" s="168"/>
      <c r="Z66" s="168"/>
      <c r="AA66" s="168"/>
      <c r="AB66" s="168"/>
      <c r="AC66" s="168"/>
      <c r="AD66" s="168"/>
      <c r="AE66" s="168"/>
      <c r="AM66" s="170"/>
      <c r="AN66" s="170"/>
      <c r="AO66" s="170"/>
      <c r="AP66" s="170"/>
      <c r="AQ66" s="170"/>
      <c r="AR66" s="170"/>
      <c r="AS66" s="171"/>
      <c r="AV66" s="226"/>
      <c r="AW66" s="226"/>
      <c r="AY66" s="167"/>
    </row>
    <row r="67" spans="2:51" x14ac:dyDescent="0.35">
      <c r="B67" s="160"/>
      <c r="C67" s="180"/>
      <c r="D67" s="177"/>
      <c r="E67" s="177"/>
      <c r="F67" s="177"/>
      <c r="G67" s="177"/>
      <c r="H67" s="177"/>
      <c r="I67" s="177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82"/>
      <c r="U67" s="182"/>
      <c r="V67" s="182"/>
      <c r="W67" s="168"/>
      <c r="X67" s="168"/>
      <c r="Y67" s="168"/>
      <c r="Z67" s="168"/>
      <c r="AA67" s="168"/>
      <c r="AB67" s="168"/>
      <c r="AC67" s="168"/>
      <c r="AD67" s="168"/>
      <c r="AE67" s="168"/>
      <c r="AM67" s="170"/>
      <c r="AN67" s="170"/>
      <c r="AO67" s="170"/>
      <c r="AP67" s="170"/>
      <c r="AQ67" s="170"/>
      <c r="AR67" s="170"/>
      <c r="AS67" s="171"/>
      <c r="AV67" s="226"/>
      <c r="AW67" s="226"/>
      <c r="AY67" s="167"/>
    </row>
    <row r="68" spans="2:51" x14ac:dyDescent="0.35">
      <c r="B68" s="160"/>
      <c r="C68" s="180"/>
      <c r="D68" s="177"/>
      <c r="E68" s="177"/>
      <c r="F68" s="177"/>
      <c r="G68" s="177"/>
      <c r="H68" s="177"/>
      <c r="I68" s="177"/>
      <c r="J68" s="178"/>
      <c r="K68" s="178"/>
      <c r="L68" s="178"/>
      <c r="M68" s="178"/>
      <c r="N68" s="178"/>
      <c r="O68" s="178"/>
      <c r="P68" s="178"/>
      <c r="Q68" s="178"/>
      <c r="R68" s="178"/>
      <c r="S68" s="178"/>
      <c r="T68" s="184"/>
      <c r="U68" s="184"/>
      <c r="V68" s="184"/>
      <c r="W68" s="168"/>
      <c r="X68" s="168"/>
      <c r="Y68" s="168"/>
      <c r="Z68" s="168"/>
      <c r="AA68" s="168"/>
      <c r="AB68" s="168"/>
      <c r="AC68" s="168"/>
      <c r="AD68" s="168"/>
      <c r="AE68" s="168"/>
      <c r="AM68" s="170"/>
      <c r="AN68" s="170"/>
      <c r="AO68" s="170"/>
      <c r="AP68" s="170"/>
      <c r="AQ68" s="170"/>
      <c r="AR68" s="170"/>
      <c r="AS68" s="171"/>
      <c r="AV68" s="161"/>
      <c r="AW68" s="161"/>
      <c r="AY68" s="167"/>
    </row>
    <row r="69" spans="2:51" x14ac:dyDescent="0.35">
      <c r="B69" s="160"/>
      <c r="C69" s="180"/>
      <c r="D69" s="177"/>
      <c r="E69" s="177"/>
      <c r="F69" s="177"/>
      <c r="G69" s="177"/>
      <c r="H69" s="177"/>
      <c r="I69" s="177"/>
      <c r="J69" s="178"/>
      <c r="K69" s="178"/>
      <c r="L69" s="178"/>
      <c r="M69" s="178"/>
      <c r="N69" s="178"/>
      <c r="O69" s="178"/>
      <c r="P69" s="178"/>
      <c r="Q69" s="178"/>
      <c r="R69" s="178"/>
      <c r="S69" s="178"/>
      <c r="T69" s="184"/>
      <c r="U69" s="128"/>
      <c r="V69" s="128"/>
      <c r="W69" s="168"/>
      <c r="X69" s="168"/>
      <c r="Y69" s="168"/>
      <c r="Z69" s="168"/>
      <c r="AA69" s="168"/>
      <c r="AB69" s="168"/>
      <c r="AC69" s="168"/>
      <c r="AD69" s="168"/>
      <c r="AE69" s="168"/>
      <c r="AM69" s="170"/>
      <c r="AN69" s="170"/>
      <c r="AO69" s="170"/>
      <c r="AP69" s="170"/>
      <c r="AQ69" s="170"/>
      <c r="AR69" s="170"/>
      <c r="AS69" s="171"/>
      <c r="AY69" s="167"/>
    </row>
    <row r="70" spans="2:51" x14ac:dyDescent="0.35">
      <c r="B70" s="160"/>
      <c r="C70" s="180"/>
      <c r="D70" s="177"/>
      <c r="E70" s="177"/>
      <c r="F70" s="177"/>
      <c r="G70" s="177"/>
      <c r="H70" s="177"/>
      <c r="I70" s="177"/>
      <c r="J70" s="178"/>
      <c r="K70" s="178"/>
      <c r="L70" s="178"/>
      <c r="M70" s="178"/>
      <c r="N70" s="178"/>
      <c r="O70" s="178"/>
      <c r="P70" s="178"/>
      <c r="Q70" s="178"/>
      <c r="R70" s="178"/>
      <c r="S70" s="178"/>
      <c r="T70" s="184"/>
      <c r="U70" s="128"/>
      <c r="V70" s="128"/>
      <c r="W70" s="168"/>
      <c r="X70" s="168"/>
      <c r="Y70" s="168"/>
      <c r="Z70" s="168"/>
      <c r="AA70" s="168"/>
      <c r="AB70" s="168"/>
      <c r="AC70" s="168"/>
      <c r="AD70" s="168"/>
      <c r="AE70" s="168"/>
      <c r="AM70" s="170"/>
      <c r="AN70" s="170"/>
      <c r="AO70" s="170"/>
      <c r="AP70" s="170"/>
      <c r="AQ70" s="170"/>
      <c r="AR70" s="170"/>
      <c r="AS70" s="171"/>
      <c r="AY70" s="167"/>
    </row>
    <row r="71" spans="2:51" x14ac:dyDescent="0.35">
      <c r="B71" s="160"/>
      <c r="C71" s="180"/>
      <c r="D71" s="177"/>
      <c r="E71" s="177"/>
      <c r="F71" s="177"/>
      <c r="G71" s="177"/>
      <c r="H71" s="177"/>
      <c r="I71" s="177"/>
      <c r="J71" s="178"/>
      <c r="K71" s="178"/>
      <c r="L71" s="178"/>
      <c r="M71" s="178"/>
      <c r="N71" s="178"/>
      <c r="O71" s="178"/>
      <c r="P71" s="178"/>
      <c r="Q71" s="178"/>
      <c r="R71" s="178"/>
      <c r="S71" s="178"/>
      <c r="T71" s="184"/>
      <c r="U71" s="128"/>
      <c r="V71" s="128"/>
      <c r="W71" s="168"/>
      <c r="X71" s="168"/>
      <c r="Y71" s="168"/>
      <c r="Z71" s="168"/>
      <c r="AA71" s="168"/>
      <c r="AB71" s="168"/>
      <c r="AC71" s="168"/>
      <c r="AD71" s="168"/>
      <c r="AE71" s="168"/>
      <c r="AM71" s="170"/>
      <c r="AN71" s="170"/>
      <c r="AO71" s="170"/>
      <c r="AP71" s="170"/>
      <c r="AQ71" s="170"/>
      <c r="AR71" s="170"/>
      <c r="AS71" s="171"/>
      <c r="AV71" s="129"/>
      <c r="AW71" s="129"/>
      <c r="AY71" s="167"/>
    </row>
    <row r="72" spans="2:51" x14ac:dyDescent="0.35">
      <c r="B72" s="160"/>
      <c r="C72" s="180"/>
      <c r="D72" s="177"/>
      <c r="E72" s="177"/>
      <c r="F72" s="177"/>
      <c r="G72" s="177"/>
      <c r="H72" s="177"/>
      <c r="I72" s="177"/>
      <c r="J72" s="178"/>
      <c r="K72" s="178"/>
      <c r="L72" s="178"/>
      <c r="M72" s="178"/>
      <c r="N72" s="178"/>
      <c r="O72" s="178"/>
      <c r="P72" s="178"/>
      <c r="Q72" s="178"/>
      <c r="R72" s="178"/>
      <c r="S72" s="178"/>
      <c r="T72" s="184"/>
      <c r="U72" s="128"/>
      <c r="V72" s="128"/>
      <c r="W72" s="168"/>
      <c r="X72" s="168"/>
      <c r="Y72" s="168"/>
      <c r="Z72" s="168"/>
      <c r="AA72" s="168"/>
      <c r="AB72" s="168"/>
      <c r="AC72" s="168"/>
      <c r="AD72" s="168"/>
      <c r="AE72" s="168"/>
      <c r="AM72" s="170"/>
      <c r="AN72" s="170"/>
      <c r="AO72" s="170"/>
      <c r="AP72" s="170"/>
      <c r="AQ72" s="170"/>
      <c r="AR72" s="170"/>
      <c r="AS72" s="171"/>
      <c r="AV72" s="129"/>
      <c r="AW72" s="129"/>
      <c r="AY72" s="167"/>
    </row>
    <row r="73" spans="2:51" x14ac:dyDescent="0.35">
      <c r="B73" s="160"/>
      <c r="C73" s="180"/>
      <c r="D73" s="177"/>
      <c r="E73" s="177"/>
      <c r="F73" s="177"/>
      <c r="G73" s="177"/>
      <c r="H73" s="177"/>
      <c r="I73" s="177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84"/>
      <c r="U73" s="128"/>
      <c r="V73" s="128"/>
      <c r="W73" s="168"/>
      <c r="X73" s="168"/>
      <c r="Y73" s="168"/>
      <c r="Z73" s="168"/>
      <c r="AA73" s="168"/>
      <c r="AB73" s="168"/>
      <c r="AC73" s="168"/>
      <c r="AD73" s="168"/>
      <c r="AE73" s="168"/>
      <c r="AM73" s="170"/>
      <c r="AN73" s="170"/>
      <c r="AO73" s="170"/>
      <c r="AP73" s="170"/>
      <c r="AQ73" s="170"/>
      <c r="AR73" s="170"/>
      <c r="AS73" s="171"/>
      <c r="AV73" s="129"/>
      <c r="AW73" s="129"/>
      <c r="AY73" s="167"/>
    </row>
    <row r="74" spans="2:51" x14ac:dyDescent="0.35">
      <c r="B74" s="160"/>
      <c r="C74" s="173"/>
      <c r="D74" s="177"/>
      <c r="E74" s="177"/>
      <c r="F74" s="177"/>
      <c r="G74" s="125"/>
      <c r="H74" s="125"/>
      <c r="I74" s="125"/>
      <c r="J74" s="178"/>
      <c r="K74" s="178"/>
      <c r="L74" s="178"/>
      <c r="M74" s="178"/>
      <c r="N74" s="178"/>
      <c r="O74" s="178"/>
      <c r="P74" s="178"/>
      <c r="Q74" s="178"/>
      <c r="R74" s="178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  <c r="AX74" s="131"/>
      <c r="AY74" s="167"/>
    </row>
    <row r="75" spans="2:51" x14ac:dyDescent="0.35">
      <c r="B75" s="127"/>
      <c r="C75" s="173"/>
      <c r="D75" s="125"/>
      <c r="E75" s="125"/>
      <c r="F75" s="125"/>
      <c r="G75" s="125"/>
      <c r="H75" s="125"/>
      <c r="I75" s="125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67"/>
    </row>
    <row r="76" spans="2:51" x14ac:dyDescent="0.35">
      <c r="B76" s="127"/>
      <c r="C76" s="176"/>
      <c r="D76" s="125"/>
      <c r="E76" s="125"/>
      <c r="F76" s="125"/>
      <c r="G76" s="177"/>
      <c r="H76" s="177"/>
      <c r="I76" s="177"/>
      <c r="J76" s="131"/>
      <c r="K76" s="131"/>
      <c r="L76" s="131"/>
      <c r="M76" s="131"/>
      <c r="N76" s="131"/>
      <c r="O76" s="131"/>
      <c r="P76" s="131"/>
      <c r="Q76" s="131"/>
      <c r="R76" s="131"/>
      <c r="S76" s="178"/>
      <c r="T76" s="184"/>
      <c r="U76" s="128"/>
      <c r="V76" s="128"/>
      <c r="W76" s="168"/>
      <c r="X76" s="168"/>
      <c r="Y76" s="168"/>
      <c r="Z76" s="168"/>
      <c r="AA76" s="168"/>
      <c r="AB76" s="168"/>
      <c r="AC76" s="168"/>
      <c r="AD76" s="168"/>
      <c r="AE76" s="168"/>
      <c r="AM76" s="170"/>
      <c r="AN76" s="170"/>
      <c r="AO76" s="170"/>
      <c r="AP76" s="170"/>
      <c r="AQ76" s="170"/>
      <c r="AR76" s="170"/>
      <c r="AS76" s="171"/>
      <c r="AV76" s="129"/>
      <c r="AW76" s="129"/>
      <c r="AY76" s="167"/>
    </row>
    <row r="77" spans="2:51" x14ac:dyDescent="0.35">
      <c r="B77" s="127"/>
      <c r="C77" s="176"/>
      <c r="D77" s="177"/>
      <c r="E77" s="177"/>
      <c r="F77" s="177"/>
      <c r="G77" s="177"/>
      <c r="H77" s="177"/>
      <c r="I77" s="177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84"/>
      <c r="U77" s="128"/>
      <c r="V77" s="128"/>
      <c r="W77" s="168"/>
      <c r="X77" s="168"/>
      <c r="Y77" s="168"/>
      <c r="Z77" s="168"/>
      <c r="AA77" s="168"/>
      <c r="AB77" s="168"/>
      <c r="AC77" s="168"/>
      <c r="AD77" s="168"/>
      <c r="AE77" s="168"/>
      <c r="AM77" s="170"/>
      <c r="AN77" s="170"/>
      <c r="AO77" s="170"/>
      <c r="AP77" s="170"/>
      <c r="AQ77" s="170"/>
      <c r="AR77" s="170"/>
      <c r="AS77" s="171"/>
      <c r="AV77" s="129"/>
      <c r="AW77" s="129"/>
      <c r="AY77" s="167"/>
    </row>
    <row r="78" spans="2:51" x14ac:dyDescent="0.35">
      <c r="B78" s="127"/>
      <c r="C78" s="180"/>
      <c r="D78" s="177"/>
      <c r="E78" s="177"/>
      <c r="F78" s="177"/>
      <c r="G78" s="177"/>
      <c r="H78" s="177"/>
      <c r="I78" s="177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84"/>
      <c r="U78" s="128"/>
      <c r="V78" s="128"/>
      <c r="W78" s="168"/>
      <c r="X78" s="168"/>
      <c r="Y78" s="168"/>
      <c r="Z78" s="168"/>
      <c r="AA78" s="168"/>
      <c r="AB78" s="168"/>
      <c r="AC78" s="168"/>
      <c r="AD78" s="168"/>
      <c r="AE78" s="168"/>
      <c r="AM78" s="170"/>
      <c r="AN78" s="170"/>
      <c r="AO78" s="170"/>
      <c r="AP78" s="170"/>
      <c r="AQ78" s="170"/>
      <c r="AR78" s="170"/>
      <c r="AS78" s="171"/>
      <c r="AV78" s="129"/>
      <c r="AW78" s="129"/>
      <c r="AY78" s="167"/>
    </row>
    <row r="79" spans="2:51" x14ac:dyDescent="0.35">
      <c r="B79" s="127"/>
      <c r="C79" s="180"/>
      <c r="D79" s="177"/>
      <c r="E79" s="177"/>
      <c r="F79" s="177"/>
      <c r="G79" s="177"/>
      <c r="H79" s="177"/>
      <c r="I79" s="177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84"/>
      <c r="U79" s="128"/>
      <c r="V79" s="128"/>
      <c r="W79" s="168"/>
      <c r="X79" s="168"/>
      <c r="Y79" s="168"/>
      <c r="Z79" s="168"/>
      <c r="AA79" s="168"/>
      <c r="AB79" s="168"/>
      <c r="AC79" s="168"/>
      <c r="AD79" s="168"/>
      <c r="AE79" s="168"/>
      <c r="AM79" s="170"/>
      <c r="AN79" s="170"/>
      <c r="AO79" s="170"/>
      <c r="AP79" s="170"/>
      <c r="AQ79" s="170"/>
      <c r="AR79" s="170"/>
      <c r="AS79" s="171"/>
      <c r="AV79" s="129"/>
      <c r="AW79" s="129"/>
      <c r="AY79" s="167"/>
    </row>
    <row r="80" spans="2:51" x14ac:dyDescent="0.35">
      <c r="B80" s="131"/>
      <c r="C80" s="131"/>
      <c r="D80" s="177"/>
      <c r="E80" s="177"/>
      <c r="F80" s="177"/>
      <c r="G80" s="131"/>
      <c r="H80" s="131"/>
      <c r="I80" s="131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84"/>
      <c r="U80" s="128"/>
      <c r="V80" s="128"/>
      <c r="W80" s="168"/>
      <c r="X80" s="168"/>
      <c r="Y80" s="168"/>
      <c r="Z80" s="168"/>
      <c r="AA80" s="168"/>
      <c r="AB80" s="168"/>
      <c r="AC80" s="168"/>
      <c r="AD80" s="168"/>
      <c r="AE80" s="168"/>
      <c r="AM80" s="170"/>
      <c r="AN80" s="170"/>
      <c r="AO80" s="170"/>
      <c r="AP80" s="170"/>
      <c r="AQ80" s="170"/>
      <c r="AR80" s="170"/>
      <c r="AS80" s="171"/>
      <c r="AV80" s="129"/>
      <c r="AW80" s="129"/>
      <c r="AY80" s="167"/>
    </row>
    <row r="81" spans="2:51" x14ac:dyDescent="0.35">
      <c r="B81" s="131"/>
      <c r="C81" s="176"/>
      <c r="D81" s="131"/>
      <c r="E81" s="131"/>
      <c r="F81" s="131"/>
      <c r="G81" s="131"/>
      <c r="H81" s="131"/>
      <c r="I81" s="131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84"/>
      <c r="U81" s="128"/>
      <c r="V81" s="128"/>
      <c r="W81" s="168"/>
      <c r="X81" s="168"/>
      <c r="Y81" s="168"/>
      <c r="Z81" s="168"/>
      <c r="AA81" s="168"/>
      <c r="AB81" s="168"/>
      <c r="AC81" s="168"/>
      <c r="AD81" s="168"/>
      <c r="AE81" s="168"/>
      <c r="AM81" s="170"/>
      <c r="AN81" s="170"/>
      <c r="AO81" s="170"/>
      <c r="AP81" s="170"/>
      <c r="AQ81" s="170"/>
      <c r="AR81" s="170"/>
      <c r="AS81" s="171"/>
      <c r="AV81" s="129"/>
      <c r="AW81" s="129"/>
      <c r="AX81" s="162"/>
      <c r="AY81" s="167"/>
    </row>
    <row r="82" spans="2:51" x14ac:dyDescent="0.35">
      <c r="B82" s="127"/>
      <c r="C82" s="180"/>
      <c r="D82" s="131"/>
      <c r="E82" s="131"/>
      <c r="F82" s="131"/>
      <c r="G82" s="177"/>
      <c r="H82" s="177"/>
      <c r="I82" s="177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84"/>
      <c r="U82" s="128"/>
      <c r="V82" s="128"/>
      <c r="W82" s="168"/>
      <c r="X82" s="168"/>
      <c r="Y82" s="168"/>
      <c r="Z82" s="168"/>
      <c r="AA82" s="168"/>
      <c r="AB82" s="168"/>
      <c r="AC82" s="168"/>
      <c r="AD82" s="168"/>
      <c r="AE82" s="168"/>
      <c r="AM82" s="170"/>
      <c r="AN82" s="170"/>
      <c r="AO82" s="170"/>
      <c r="AP82" s="170"/>
      <c r="AQ82" s="170"/>
      <c r="AR82" s="170"/>
      <c r="AS82" s="171"/>
      <c r="AV82" s="129"/>
      <c r="AW82" s="129"/>
      <c r="AX82" s="162"/>
      <c r="AY82" s="167"/>
    </row>
    <row r="83" spans="2:51" x14ac:dyDescent="0.35">
      <c r="B83" s="127"/>
      <c r="C83" s="176"/>
      <c r="D83" s="177"/>
      <c r="E83" s="177"/>
      <c r="F83" s="177"/>
      <c r="G83" s="177"/>
      <c r="H83" s="177"/>
      <c r="I83" s="177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84"/>
      <c r="U83" s="128"/>
      <c r="V83" s="128"/>
      <c r="W83" s="168"/>
      <c r="X83" s="168"/>
      <c r="Y83" s="168"/>
      <c r="Z83" s="168"/>
      <c r="AA83" s="168"/>
      <c r="AB83" s="168"/>
      <c r="AC83" s="168"/>
      <c r="AD83" s="168"/>
      <c r="AE83" s="168"/>
      <c r="AM83" s="170"/>
      <c r="AN83" s="170"/>
      <c r="AO83" s="170"/>
      <c r="AP83" s="170"/>
      <c r="AQ83" s="170"/>
      <c r="AR83" s="170"/>
      <c r="AS83" s="171"/>
      <c r="AV83" s="129"/>
      <c r="AW83" s="129"/>
      <c r="AX83" s="162"/>
      <c r="AY83" s="167"/>
    </row>
    <row r="84" spans="2:51" x14ac:dyDescent="0.35">
      <c r="B84" s="127"/>
      <c r="C84" s="183"/>
      <c r="D84" s="177"/>
      <c r="E84" s="177"/>
      <c r="F84" s="177"/>
      <c r="G84" s="177"/>
      <c r="H84" s="177"/>
      <c r="I84" s="177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84"/>
      <c r="U84" s="128"/>
      <c r="V84" s="128"/>
      <c r="W84" s="168"/>
      <c r="X84" s="168"/>
      <c r="Y84" s="168"/>
      <c r="Z84" s="168"/>
      <c r="AA84" s="168"/>
      <c r="AB84" s="168"/>
      <c r="AC84" s="168"/>
      <c r="AD84" s="168"/>
      <c r="AE84" s="168"/>
      <c r="AM84" s="170"/>
      <c r="AN84" s="170"/>
      <c r="AO84" s="170"/>
      <c r="AP84" s="170"/>
      <c r="AQ84" s="170"/>
      <c r="AR84" s="170"/>
      <c r="AS84" s="171"/>
      <c r="AV84" s="129"/>
      <c r="AW84" s="129"/>
      <c r="AX84" s="162"/>
    </row>
    <row r="85" spans="2:51" x14ac:dyDescent="0.35">
      <c r="B85" s="127"/>
      <c r="C85" s="183"/>
      <c r="D85" s="177"/>
      <c r="E85" s="177"/>
      <c r="F85" s="177"/>
      <c r="G85" s="177"/>
      <c r="H85" s="177"/>
      <c r="I85" s="177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84"/>
      <c r="U85" s="128"/>
      <c r="V85" s="128"/>
      <c r="W85" s="168"/>
      <c r="X85" s="168"/>
      <c r="Y85" s="168"/>
      <c r="Z85" s="168"/>
      <c r="AA85" s="168"/>
      <c r="AB85" s="168"/>
      <c r="AC85" s="168"/>
      <c r="AD85" s="168"/>
      <c r="AE85" s="168"/>
      <c r="AM85" s="170"/>
      <c r="AN85" s="170"/>
      <c r="AO85" s="170"/>
      <c r="AP85" s="170"/>
      <c r="AQ85" s="170"/>
      <c r="AR85" s="170"/>
      <c r="AS85" s="171"/>
      <c r="AV85" s="129"/>
      <c r="AW85" s="129"/>
      <c r="AX85" s="162"/>
    </row>
    <row r="86" spans="2:51" x14ac:dyDescent="0.35">
      <c r="B86" s="127"/>
      <c r="C86" s="180"/>
      <c r="D86" s="177"/>
      <c r="E86" s="177"/>
      <c r="F86" s="177"/>
      <c r="G86" s="177"/>
      <c r="H86" s="177"/>
      <c r="I86" s="177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84"/>
      <c r="U86" s="128"/>
      <c r="V86" s="128"/>
      <c r="W86" s="168"/>
      <c r="X86" s="168"/>
      <c r="Y86" s="168"/>
      <c r="Z86" s="168"/>
      <c r="AA86" s="168"/>
      <c r="AB86" s="168"/>
      <c r="AC86" s="168"/>
      <c r="AD86" s="168"/>
      <c r="AE86" s="168"/>
      <c r="AM86" s="170"/>
      <c r="AN86" s="170"/>
      <c r="AO86" s="170"/>
      <c r="AP86" s="170"/>
      <c r="AQ86" s="170"/>
      <c r="AR86" s="170"/>
      <c r="AS86" s="171"/>
      <c r="AV86" s="129"/>
      <c r="AW86" s="129"/>
      <c r="AX86" s="162"/>
    </row>
    <row r="87" spans="2:51" x14ac:dyDescent="0.35">
      <c r="B87" s="127"/>
      <c r="C87" s="180"/>
      <c r="D87" s="177"/>
      <c r="E87" s="177"/>
      <c r="F87" s="177"/>
      <c r="G87" s="177"/>
      <c r="H87" s="177"/>
      <c r="I87" s="177"/>
      <c r="J87" s="181"/>
      <c r="K87" s="178"/>
      <c r="L87" s="178"/>
      <c r="M87" s="178"/>
      <c r="N87" s="178"/>
      <c r="O87" s="178"/>
      <c r="P87" s="178"/>
      <c r="Q87" s="178"/>
      <c r="R87" s="178"/>
      <c r="S87" s="178"/>
      <c r="T87" s="184"/>
      <c r="U87" s="128"/>
      <c r="V87" s="128"/>
      <c r="W87" s="168"/>
      <c r="X87" s="168"/>
      <c r="Y87" s="168"/>
      <c r="Z87" s="168"/>
      <c r="AA87" s="168"/>
      <c r="AB87" s="168"/>
      <c r="AC87" s="168"/>
      <c r="AD87" s="168"/>
      <c r="AE87" s="168"/>
      <c r="AM87" s="170"/>
      <c r="AN87" s="170"/>
      <c r="AO87" s="170"/>
      <c r="AP87" s="170"/>
      <c r="AQ87" s="170"/>
      <c r="AR87" s="170"/>
      <c r="AS87" s="171"/>
      <c r="AV87" s="129"/>
      <c r="AW87" s="129"/>
      <c r="AX87" s="162"/>
    </row>
    <row r="88" spans="2:51" x14ac:dyDescent="0.35">
      <c r="B88" s="127"/>
      <c r="C88" s="180"/>
      <c r="D88" s="177"/>
      <c r="E88" s="177"/>
      <c r="F88" s="177"/>
      <c r="G88" s="177"/>
      <c r="H88" s="177"/>
      <c r="I88" s="177"/>
      <c r="J88" s="178"/>
      <c r="K88" s="178"/>
      <c r="L88" s="178"/>
      <c r="M88" s="178"/>
      <c r="N88" s="178"/>
      <c r="O88" s="178"/>
      <c r="P88" s="178"/>
      <c r="Q88" s="178"/>
      <c r="R88" s="178"/>
      <c r="S88" s="178"/>
      <c r="T88" s="184"/>
      <c r="U88" s="128"/>
      <c r="V88" s="128"/>
      <c r="W88" s="168"/>
      <c r="X88" s="168"/>
      <c r="Y88" s="168"/>
      <c r="Z88" s="168"/>
      <c r="AA88" s="168"/>
      <c r="AB88" s="168"/>
      <c r="AC88" s="168"/>
      <c r="AD88" s="168"/>
      <c r="AE88" s="168"/>
      <c r="AM88" s="170"/>
      <c r="AN88" s="170"/>
      <c r="AO88" s="170"/>
      <c r="AP88" s="170"/>
      <c r="AQ88" s="170"/>
      <c r="AR88" s="170"/>
      <c r="AS88" s="171"/>
      <c r="AV88" s="132"/>
      <c r="AW88" s="129"/>
      <c r="AX88" s="162"/>
    </row>
    <row r="89" spans="2:51" x14ac:dyDescent="0.35">
      <c r="B89" s="127"/>
      <c r="C89" s="180"/>
      <c r="D89" s="177"/>
      <c r="E89" s="177"/>
      <c r="F89" s="177"/>
      <c r="G89" s="177"/>
      <c r="H89" s="177"/>
      <c r="I89" s="177"/>
      <c r="J89" s="178"/>
      <c r="K89" s="178"/>
      <c r="L89" s="178"/>
      <c r="M89" s="178"/>
      <c r="N89" s="178"/>
      <c r="O89" s="178"/>
      <c r="P89" s="178"/>
      <c r="Q89" s="178"/>
      <c r="R89" s="178"/>
      <c r="S89" s="182"/>
      <c r="T89" s="133"/>
      <c r="U89" s="133"/>
      <c r="V89" s="134"/>
      <c r="W89" s="168"/>
      <c r="X89" s="168"/>
      <c r="Y89" s="168"/>
      <c r="Z89" s="168"/>
      <c r="AA89" s="168"/>
      <c r="AB89" s="168"/>
      <c r="AC89" s="168"/>
      <c r="AD89" s="168"/>
      <c r="AE89" s="168"/>
      <c r="AM89" s="170"/>
      <c r="AN89" s="170"/>
      <c r="AO89" s="170"/>
      <c r="AP89" s="170"/>
      <c r="AQ89" s="170"/>
      <c r="AR89" s="170"/>
      <c r="AS89" s="171"/>
      <c r="AX89" s="162"/>
      <c r="AY89" s="131"/>
    </row>
    <row r="90" spans="2:51" x14ac:dyDescent="0.35">
      <c r="B90" s="127"/>
      <c r="C90" s="131"/>
      <c r="D90" s="177"/>
      <c r="E90" s="177"/>
      <c r="F90" s="177"/>
      <c r="G90" s="177"/>
      <c r="H90" s="177"/>
      <c r="I90" s="177"/>
      <c r="J90" s="181"/>
      <c r="K90" s="181"/>
      <c r="L90" s="178"/>
      <c r="M90" s="178"/>
      <c r="N90" s="178"/>
      <c r="O90" s="178"/>
      <c r="P90" s="178"/>
      <c r="Q90" s="178"/>
      <c r="R90" s="181"/>
      <c r="S90" s="182"/>
      <c r="T90" s="133"/>
      <c r="U90" s="133"/>
      <c r="V90" s="134"/>
      <c r="W90" s="168"/>
      <c r="X90" s="168"/>
      <c r="Y90" s="168"/>
      <c r="Z90" s="168"/>
      <c r="AA90" s="168"/>
      <c r="AB90" s="168"/>
      <c r="AC90" s="168"/>
      <c r="AD90" s="168"/>
      <c r="AE90" s="168"/>
      <c r="AM90" s="170"/>
      <c r="AN90" s="170"/>
      <c r="AO90" s="170"/>
      <c r="AP90" s="170"/>
      <c r="AQ90" s="170"/>
      <c r="AR90" s="170"/>
      <c r="AS90" s="171"/>
      <c r="AT90" s="162"/>
      <c r="AU90" s="162"/>
      <c r="AV90" s="162"/>
      <c r="AW90" s="162"/>
      <c r="AX90" s="162"/>
      <c r="AY90" s="130"/>
    </row>
    <row r="91" spans="2:51" x14ac:dyDescent="0.35">
      <c r="B91" s="127"/>
      <c r="C91" s="180"/>
      <c r="D91" s="177"/>
      <c r="E91" s="177"/>
      <c r="F91" s="177"/>
      <c r="G91" s="177"/>
      <c r="H91" s="177"/>
      <c r="I91" s="177"/>
      <c r="J91" s="181"/>
      <c r="K91" s="181"/>
      <c r="L91" s="178"/>
      <c r="M91" s="178"/>
      <c r="N91" s="178"/>
      <c r="O91" s="178"/>
      <c r="P91" s="178"/>
      <c r="Q91" s="178"/>
      <c r="R91" s="181"/>
      <c r="AS91" s="171"/>
      <c r="AT91" s="162"/>
      <c r="AU91" s="162"/>
      <c r="AV91" s="162"/>
      <c r="AW91" s="162"/>
      <c r="AX91" s="162"/>
    </row>
    <row r="92" spans="2:51" x14ac:dyDescent="0.35">
      <c r="B92" s="127"/>
      <c r="C92" s="180"/>
      <c r="D92" s="177"/>
      <c r="E92" s="177"/>
      <c r="F92" s="177"/>
      <c r="G92" s="180"/>
      <c r="H92" s="180"/>
      <c r="I92" s="180"/>
      <c r="AS92" s="171"/>
      <c r="AT92" s="162"/>
      <c r="AU92" s="162"/>
      <c r="AV92" s="162"/>
      <c r="AW92" s="162"/>
      <c r="AX92" s="162"/>
    </row>
    <row r="93" spans="2:51" x14ac:dyDescent="0.35">
      <c r="B93" s="127"/>
      <c r="C93" s="173"/>
      <c r="D93" s="180"/>
      <c r="E93" s="180"/>
      <c r="F93" s="180"/>
      <c r="G93" s="177"/>
      <c r="H93" s="177"/>
      <c r="I93" s="177"/>
      <c r="AS93" s="171"/>
      <c r="AT93" s="162"/>
      <c r="AU93" s="162"/>
      <c r="AV93" s="162"/>
      <c r="AW93" s="162"/>
      <c r="AX93" s="162"/>
    </row>
    <row r="94" spans="2:51" x14ac:dyDescent="0.35">
      <c r="B94" s="127"/>
      <c r="C94" s="173"/>
      <c r="D94" s="177"/>
      <c r="E94" s="177"/>
      <c r="F94" s="177"/>
      <c r="G94" s="177"/>
      <c r="H94" s="177"/>
      <c r="I94" s="177"/>
      <c r="AS94" s="171"/>
      <c r="AT94" s="162"/>
      <c r="AU94" s="162"/>
      <c r="AV94" s="162"/>
      <c r="AW94" s="162"/>
      <c r="AX94" s="162"/>
    </row>
    <row r="95" spans="2:51" x14ac:dyDescent="0.35">
      <c r="B95" s="127"/>
      <c r="C95" s="173"/>
      <c r="D95" s="177"/>
      <c r="E95" s="177"/>
      <c r="F95" s="177"/>
      <c r="G95" s="180"/>
      <c r="H95" s="180"/>
      <c r="I95" s="180"/>
      <c r="AS95" s="171"/>
      <c r="AT95" s="162"/>
      <c r="AU95" s="162"/>
      <c r="AV95" s="162"/>
      <c r="AW95" s="162"/>
      <c r="AX95" s="162"/>
    </row>
    <row r="96" spans="2:51" x14ac:dyDescent="0.35">
      <c r="B96" s="127"/>
      <c r="C96" s="173"/>
      <c r="D96" s="180"/>
      <c r="E96" s="180"/>
      <c r="F96" s="180"/>
      <c r="G96" s="180"/>
      <c r="H96" s="180"/>
      <c r="I96" s="180"/>
      <c r="AS96" s="171"/>
      <c r="AT96" s="162"/>
      <c r="AU96" s="162"/>
      <c r="AV96" s="162"/>
      <c r="AW96" s="162"/>
      <c r="AX96" s="162"/>
      <c r="AY96" s="162"/>
    </row>
    <row r="97" spans="4:51" x14ac:dyDescent="0.35">
      <c r="D97" s="180"/>
      <c r="E97" s="180"/>
      <c r="F97" s="180"/>
      <c r="AS97" s="171"/>
      <c r="AT97" s="162"/>
      <c r="AU97" s="162"/>
      <c r="AV97" s="162"/>
      <c r="AW97" s="162"/>
      <c r="AX97" s="162"/>
      <c r="AY97" s="162"/>
    </row>
    <row r="98" spans="4:51" x14ac:dyDescent="0.35">
      <c r="AS98" s="171"/>
      <c r="AT98" s="162"/>
      <c r="AU98" s="162"/>
      <c r="AV98" s="162"/>
      <c r="AW98" s="162"/>
      <c r="AX98" s="162"/>
      <c r="AY98" s="162"/>
    </row>
    <row r="99" spans="4:51" x14ac:dyDescent="0.35">
      <c r="AS99" s="171"/>
      <c r="AT99" s="162"/>
      <c r="AU99" s="162"/>
      <c r="AV99" s="162"/>
      <c r="AW99" s="162"/>
      <c r="AX99" s="162"/>
      <c r="AY99" s="162"/>
    </row>
    <row r="100" spans="4:51" x14ac:dyDescent="0.35">
      <c r="AS100" s="171"/>
      <c r="AT100" s="162"/>
      <c r="AU100" s="162"/>
      <c r="AV100" s="162"/>
      <c r="AW100" s="162"/>
      <c r="AX100" s="162"/>
      <c r="AY100" s="162"/>
    </row>
    <row r="101" spans="4:51" x14ac:dyDescent="0.35">
      <c r="AS101" s="171"/>
      <c r="AT101" s="162"/>
      <c r="AU101" s="162"/>
      <c r="AV101" s="162"/>
      <c r="AW101" s="162"/>
      <c r="AX101" s="162"/>
      <c r="AY101" s="162"/>
    </row>
    <row r="102" spans="4:51" x14ac:dyDescent="0.35">
      <c r="AY102" s="162"/>
    </row>
    <row r="103" spans="4:51" x14ac:dyDescent="0.35">
      <c r="AY103" s="162"/>
    </row>
    <row r="104" spans="4:51" x14ac:dyDescent="0.35">
      <c r="AY104" s="162"/>
    </row>
    <row r="105" spans="4:51" x14ac:dyDescent="0.35">
      <c r="AY105" s="162"/>
    </row>
    <row r="106" spans="4:51" x14ac:dyDescent="0.35">
      <c r="AY106" s="162"/>
    </row>
    <row r="107" spans="4:51" x14ac:dyDescent="0.35">
      <c r="AY107" s="162"/>
    </row>
    <row r="108" spans="4:51" x14ac:dyDescent="0.35">
      <c r="AY108" s="162"/>
    </row>
    <row r="109" spans="4:51" x14ac:dyDescent="0.35">
      <c r="AY109" s="162"/>
    </row>
    <row r="110" spans="4:51" x14ac:dyDescent="0.35">
      <c r="AY110" s="162"/>
    </row>
    <row r="111" spans="4:51" x14ac:dyDescent="0.35">
      <c r="AY111" s="162"/>
    </row>
    <row r="112" spans="4:51" x14ac:dyDescent="0.35">
      <c r="AY112" s="162"/>
    </row>
    <row r="113" spans="45:51" x14ac:dyDescent="0.35">
      <c r="AY113" s="162"/>
    </row>
    <row r="114" spans="45:51" x14ac:dyDescent="0.35">
      <c r="AY114" s="162"/>
    </row>
    <row r="115" spans="45:51" x14ac:dyDescent="0.35">
      <c r="AS115" s="163"/>
      <c r="AT115" s="162"/>
      <c r="AU115" s="162"/>
      <c r="AV115" s="162"/>
      <c r="AW115" s="162"/>
      <c r="AX115" s="162"/>
      <c r="AY115" s="162"/>
    </row>
    <row r="116" spans="45:51" x14ac:dyDescent="0.35">
      <c r="AY116" s="162"/>
    </row>
    <row r="130" spans="45:51" x14ac:dyDescent="0.35">
      <c r="AS130" s="162"/>
      <c r="AT130" s="162"/>
      <c r="AU130" s="162"/>
      <c r="AV130" s="162"/>
      <c r="AW130" s="162"/>
      <c r="AX130" s="162"/>
      <c r="AY130" s="162"/>
    </row>
  </sheetData>
  <protectedRanges>
    <protectedRange sqref="B92:B96 N87:R89 C93:C96 J87:J88 J90:R91 S89:S90 S86:T88 G95:I96 G92:I93 D93:F94 D96:F97" name="Range2_6_1_1"/>
    <protectedRange sqref="K87:M88 J89:M89 E95:F95 G94:I94" name="Range2_2_2_1_1"/>
    <protectedRange sqref="D95" name="Range2_1_1_1_1_2_1_1"/>
    <protectedRange sqref="N74:R74 N77:R86 B82:B91 T55:T63 B61:B79 S76:T85 S64:T73 B40:B42 T43:T47 S40:T42" name="Range2_12_5_1_1"/>
    <protectedRange sqref="N10 L10 L6 D6 D8 AD8 AF8 O8:U8 AJ8:AR8 AF10 AR11:AR34 N20:Q23 N11:O15 P11:P14 L24:N31 E23:E34 G23:G34 P15:Q15 P24:Q31 N16:N19 Q16:Q19 Q14 R11:AG11 E11:G22 N32:U34 R12:U31 V12:V34 W33:AG34 W12:W16 X12:AG32" name="Range1_16_3_1_1"/>
    <protectedRange sqref="I79 I82:I91 J77:M86 J74:M74 E88:F92 G87:H91" name="Range2_2_12_2_1_1"/>
    <protectedRange sqref="C90" name="Range2_2_1_10_3_1_1"/>
    <protectedRange sqref="L16:M23" name="Range1_1_1_1_10_1_1_1"/>
    <protectedRange sqref="L32:M34" name="Range1_1_10_1_1_1"/>
    <protectedRange sqref="D88:D92" name="Range2_1_1_1_1_11_2_1_1"/>
    <protectedRange sqref="K11:L15 K16:K34 I11:I15 I16:J24 I25:I34 J25" name="Range1_1_2_1_10_2_1_1"/>
    <protectedRange sqref="M11:M15" name="Range1_2_1_2_1_10_1_1_1"/>
    <protectedRange sqref="G79:H79 G82:H86 E80:F80 E83:F87" name="Range2_2_2_9_2_1_1"/>
    <protectedRange sqref="D80 D83:D87" name="Range2_1_1_1_1_1_9_2_1_1"/>
    <protectedRange sqref="Q10:Q13" name="Range1_17_1_1_1"/>
    <protectedRange sqref="AG10" name="Range1_18_1_1_1"/>
    <protectedRange sqref="C92 C83 C81" name="Range2_4_1_1_1"/>
    <protectedRange sqref="AS16:AS26" name="Range1_1_1_1"/>
    <protectedRange sqref="P3:U5" name="Range1_16_1_1_1_1"/>
    <protectedRange sqref="C91 C84:C89 C79 C82" name="Range2_1_3_1_1"/>
    <protectedRange sqref="H11:H34" name="Range1_1_1_1_1_1_1"/>
    <protectedRange sqref="B80:B81 J75:R76 S74:AX75 D81:F82 G80:I81" name="Range2_2_1_10_1_1_1_2"/>
    <protectedRange sqref="C80" name="Range2_2_1_10_2_1_1_1"/>
    <protectedRange sqref="N65:R73 G76:H76 D77:F77 N40:R42" name="Range2_12_1_6_1_1"/>
    <protectedRange sqref="I61:I64 C42 D71:F73 I70:I73 I76:I78 J65:M73 G77:H78 G70:H72 E78:F79 E40:M42" name="Range2_2_12_1_7_1_1"/>
    <protectedRange sqref="C40:D40 D41:D42" name="Range2_3_2_1_3_1_1_2_10_1_1_1_1"/>
    <protectedRange sqref="D78:D79 C41" name="Range2_1_1_1_1_11_1_2_1_1"/>
    <protectedRange sqref="E74:F74 G73:H73" name="Range2_2_2_9_1_1_1_1"/>
    <protectedRange sqref="D74" name="Range2_1_1_1_1_1_9_1_1_1_1"/>
    <protectedRange sqref="C78 C73 C70 C67" name="Range2_1_1_2_1_1"/>
    <protectedRange sqref="C71 C68" name="Range2_1_4_1_1_1"/>
    <protectedRange sqref="C77 C64" name="Range2_1_2_2_1_1"/>
    <protectedRange sqref="C76" name="Range2_3_2_1_1"/>
    <protectedRange sqref="S61:S63" name="Range2_12_2_1_1_1"/>
    <protectedRange sqref="N61:R64" name="Range2_12_1_1_1_1_1"/>
    <protectedRange sqref="J61:M64 D66:F70 G65:I69" name="Range2_2_12_1_1_1_1_1"/>
    <protectedRange sqref="C72 C69 C66" name="Range2_1_4_2_1_1_1"/>
    <protectedRange sqref="D62:F65 G61:H64" name="Range2_2_12_1_2_2_1_1"/>
    <protectedRange sqref="C74:C75" name="Range2_5_1_1_1"/>
    <protectedRange sqref="E75:F76 G74:I75" name="Range2_2_1_1_1_1"/>
    <protectedRange sqref="D75:D76" name="Range2_1_1_1_1_1_1_1_1"/>
    <protectedRange sqref="C61:C63" name="Range2_1_1_1_2_1_1"/>
    <protectedRange sqref="AS11:AS15 AS27:AS34" name="Range1_4_1_1_1_1"/>
    <protectedRange sqref="J11:J15 J26:J34" name="Range1_1_2_1_10_1_1_1_1"/>
    <protectedRange sqref="S38:S39" name="Range2_12_3_1_1_1"/>
    <protectedRange sqref="D38:H38 N38:R39" name="Range2_12_1_3_1_1_1"/>
    <protectedRange sqref="I38:M38 E39:M39" name="Range2_2_12_1_6_1_1_1"/>
    <protectedRange sqref="D39" name="Range2_1_1_1_1_11_1_1_1_1_1"/>
    <protectedRange sqref="C39" name="Range2_1_2_1_1_1_1"/>
    <protectedRange sqref="C38" name="Range2_3_1_1_1_1"/>
    <protectedRange sqref="D61:F61" name="Range2_2_12_1_2_1_1_1_1"/>
    <protectedRange sqref="O24:O31" name="Range1_16_2_1_1_1"/>
    <protectedRange sqref="O16:P19" name="Range1_16_4_1_1_1"/>
    <protectedRange sqref="AY89:AY90" name="Range2_2_1_10_1_1_1_1_1"/>
    <protectedRange sqref="S43:S47" name="Range2_12_5_1_1_3"/>
    <protectedRange sqref="N43:R47" name="Range2_12_1_6_1_1_3"/>
    <protectedRange sqref="I43:M47" name="Range2_2_12_1_7_1_1_4"/>
    <protectedRange sqref="C43:H47" name="Range2_2_12_1_7_1_1_1_2"/>
    <protectedRange sqref="B43:B45" name="Range2_12_5_1_1_1_2_2"/>
    <protectedRange sqref="B46" name="Range2_12_5_1_1_1_3_1"/>
    <protectedRange sqref="W17:W32" name="Range1_16_3_1_1_2"/>
    <protectedRange sqref="T51:T53 S48:T50" name="Range2_12_5_1_1_4"/>
    <protectedRange sqref="N48:R49" name="Range2_12_1_6_1_1_2"/>
    <protectedRange sqref="K48:M49" name="Range2_2_12_1_7_1_1_2"/>
    <protectedRange sqref="S54:T54" name="Range2_12_4_1_1_1_3"/>
    <protectedRange sqref="Q50:R50" name="Range2_12_1_5_1_1_1_1"/>
    <protectedRange sqref="N50:P50" name="Range2_12_1_2_2_1_1_1_1"/>
    <protectedRange sqref="K50:M50" name="Range2_2_12_1_4_2_1_1_1_1"/>
    <protectedRange sqref="G50:H50" name="Range2_2_12_1_3_1_1_1_1_1_4_1"/>
    <protectedRange sqref="I48:J49 C50:F50" name="Range2_2_12_1_7_1_1_3_1"/>
    <protectedRange sqref="H48:H49 I50:J50" name="Range2_2_12_1_4_2_1_1_1_2_1"/>
    <protectedRange sqref="C48:G49" name="Range2_2_12_1_3_1_1_1_1_1_1_1"/>
    <protectedRange sqref="S51:S53" name="Range2_12_5_1_1_2_3"/>
    <protectedRange sqref="Q51:R51" name="Range2_12_1_6_1_1_1_3"/>
    <protectedRange sqref="N51:P51" name="Range2_12_1_2_3_1_1_1_3"/>
    <protectedRange sqref="J51:M51" name="Range2_2_12_1_4_3_1_1_1_2"/>
    <protectedRange sqref="B49" name="Range2_12_5_1_1_1_2_1"/>
    <protectedRange sqref="B51" name="Range2_12_5_1_1_2_2_2"/>
    <protectedRange sqref="I51" name="Range2_2_12_1_4_2_1_1_1_4_1_2_2"/>
    <protectedRange sqref="D51:H51" name="Range2_2_12_1_3_1_1_1_1_1_4_1_2_2"/>
    <protectedRange sqref="Q52:R52" name="Range2_12_1_6_1_1_1_1_2"/>
    <protectedRange sqref="N52:P52" name="Range2_12_1_2_3_1_1_1_1_2"/>
    <protectedRange sqref="I52:M52" name="Range2_2_12_1_4_3_1_1_1_1_2"/>
    <protectedRange sqref="D52:H52" name="Range2_2_12_1_3_1_2_1_1_1_1_2"/>
    <protectedRange sqref="Q53:R54" name="Range2_12_1_6_1_1_1_2_2"/>
    <protectedRange sqref="N53:P54" name="Range2_12_1_2_3_1_1_1_2_2"/>
    <protectedRange sqref="J53:M54" name="Range2_2_12_1_4_3_1_1_1_3_2"/>
    <protectedRange sqref="B54" name="Range2_12_5_1_1_2_2_1_2"/>
    <protectedRange sqref="I54" name="Range2_2_12_1_4_3_1_1_1_2_1_1"/>
    <protectedRange sqref="D53:E54 G54:H54" name="Range2_2_12_1_3_1_2_1_1_1_2_1_2"/>
    <protectedRange sqref="I53" name="Range2_2_12_1_4_2_1_1_1_4_1_2_1_1"/>
    <protectedRange sqref="F53:H53" name="Range2_2_12_1_3_1_1_1_1_1_4_1_2_1_2"/>
    <protectedRange sqref="F54" name="Range2_2_12_1_3_1_2_1_1_1_1_1_1"/>
    <protectedRange sqref="S57:S60" name="Range2_12_5_1_1_5"/>
    <protectedRange sqref="N59:R60" name="Range2_12_1_6_1_1_4"/>
    <protectedRange sqref="J59:M60" name="Range2_2_12_1_7_1_1_6"/>
    <protectedRange sqref="S55:S56" name="Range2_12_4_1_1_1_4"/>
    <protectedRange sqref="I60" name="Range2_2_12_1_7_1_1_5_1"/>
    <protectedRange sqref="G60:H60" name="Range2_2_12_1_3_3_1_1_1_1"/>
    <protectedRange sqref="I59" name="Range2_2_12_1_4_3_1_1_1_5"/>
    <protectedRange sqref="D60:F60 G59:H59" name="Range2_2_12_1_3_1_2_1_1_1_2"/>
    <protectedRange sqref="Q58:R58" name="Range2_12_1_4_1_1_1_1_1"/>
    <protectedRange sqref="N58:P58" name="Range2_12_1_2_1_1_1_1_1_1"/>
    <protectedRange sqref="J58:M58" name="Range2_2_12_1_4_1_1_1_1_1_1"/>
    <protectedRange sqref="B58" name="Range2_12_5_1_1_2_1_4"/>
    <protectedRange sqref="Q55:R57" name="Range2_12_1_6_1_1_1_2_3"/>
    <protectedRange sqref="N55:P57" name="Range2_12_1_2_3_1_1_1_2_3"/>
    <protectedRange sqref="I58 J55:M57" name="Range2_2_12_1_4_3_1_1_1_3_3"/>
    <protectedRange sqref="D59:F59 G58:H58" name="Range2_2_12_1_3_1_2_1_1_1_3_1"/>
    <protectedRange sqref="B57 B59:B60 B55" name="Range2_12_5_1_1_2_2_1_3"/>
    <protectedRange sqref="I57" name="Range2_2_12_1_7_1_1_5_2_1_1"/>
    <protectedRange sqref="D58:F58 G57:H57" name="Range2_2_12_1_3_3_1_1_1_2_1_1"/>
    <protectedRange sqref="I55:I56" name="Range2_2_12_1_4_3_1_1_1_2_1_2"/>
    <protectedRange sqref="D55:E56 F56:F57 G55:H56" name="Range2_2_12_1_3_1_2_1_1_1_2_1_3"/>
    <protectedRange sqref="D57:E57" name="Range2_2_12_1_3_1_1_1_1_1_4_1_2_1_3"/>
    <protectedRange sqref="B56" name="Range2_12_5_1_1_2_1_1_1"/>
    <protectedRange sqref="F55" name="Range2_2_12_1_3_1_2_1_1_1_1_1_2"/>
  </protectedRanges>
  <mergeCells count="42">
    <mergeCell ref="AS9:AS10"/>
    <mergeCell ref="AV30:AW30"/>
    <mergeCell ref="L35:N35"/>
    <mergeCell ref="AV40:AW40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88" priority="5" operator="containsText" text="N/A">
      <formula>NOT(ISERROR(SEARCH("N/A",X11)))</formula>
    </cfRule>
    <cfRule type="cellIs" dxfId="587" priority="23" operator="equal">
      <formula>0</formula>
    </cfRule>
  </conditionalFormatting>
  <conditionalFormatting sqref="X11:AE34">
    <cfRule type="cellIs" dxfId="586" priority="22" operator="greaterThanOrEqual">
      <formula>1185</formula>
    </cfRule>
  </conditionalFormatting>
  <conditionalFormatting sqref="X11:AE34">
    <cfRule type="cellIs" dxfId="585" priority="21" operator="between">
      <formula>0.1</formula>
      <formula>1184</formula>
    </cfRule>
  </conditionalFormatting>
  <conditionalFormatting sqref="X8">
    <cfRule type="cellIs" dxfId="584" priority="20" operator="equal">
      <formula>0</formula>
    </cfRule>
  </conditionalFormatting>
  <conditionalFormatting sqref="X8">
    <cfRule type="cellIs" dxfId="583" priority="19" operator="greaterThan">
      <formula>1179</formula>
    </cfRule>
  </conditionalFormatting>
  <conditionalFormatting sqref="X8">
    <cfRule type="cellIs" dxfId="582" priority="18" operator="greaterThan">
      <formula>99</formula>
    </cfRule>
  </conditionalFormatting>
  <conditionalFormatting sqref="X8">
    <cfRule type="cellIs" dxfId="581" priority="17" operator="greaterThan">
      <formula>0.99</formula>
    </cfRule>
  </conditionalFormatting>
  <conditionalFormatting sqref="AB8">
    <cfRule type="cellIs" dxfId="580" priority="16" operator="equal">
      <formula>0</formula>
    </cfRule>
  </conditionalFormatting>
  <conditionalFormatting sqref="AB8">
    <cfRule type="cellIs" dxfId="579" priority="15" operator="greaterThan">
      <formula>1179</formula>
    </cfRule>
  </conditionalFormatting>
  <conditionalFormatting sqref="AB8">
    <cfRule type="cellIs" dxfId="578" priority="14" operator="greaterThan">
      <formula>99</formula>
    </cfRule>
  </conditionalFormatting>
  <conditionalFormatting sqref="AB8">
    <cfRule type="cellIs" dxfId="577" priority="13" operator="greaterThan">
      <formula>0.99</formula>
    </cfRule>
  </conditionalFormatting>
  <conditionalFormatting sqref="AJ11:AO11 AO12:AO32 AJ12:AN34 AO33:AP34 AQ11:AQ34">
    <cfRule type="cellIs" dxfId="576" priority="12" operator="equal">
      <formula>0</formula>
    </cfRule>
  </conditionalFormatting>
  <conditionalFormatting sqref="AJ11:AO11 AO12:AO32 AJ12:AN34 AO33:AP34 AQ11:AQ34">
    <cfRule type="cellIs" dxfId="575" priority="11" operator="greaterThan">
      <formula>1179</formula>
    </cfRule>
  </conditionalFormatting>
  <conditionalFormatting sqref="AJ11:AO11 AO12:AO32 AJ12:AN34 AO33:AP34 AQ11:AQ34">
    <cfRule type="cellIs" dxfId="574" priority="10" operator="greaterThan">
      <formula>99</formula>
    </cfRule>
  </conditionalFormatting>
  <conditionalFormatting sqref="AJ11:AO11 AO12:AO32 AJ12:AN34 AO33:AP34 AQ11:AQ34">
    <cfRule type="cellIs" dxfId="573" priority="9" operator="greaterThan">
      <formula>0.99</formula>
    </cfRule>
  </conditionalFormatting>
  <conditionalFormatting sqref="AI11:AI34">
    <cfRule type="cellIs" dxfId="572" priority="8" operator="greaterThan">
      <formula>$AI$8</formula>
    </cfRule>
  </conditionalFormatting>
  <conditionalFormatting sqref="AH11:AH34">
    <cfRule type="cellIs" dxfId="571" priority="6" operator="greaterThan">
      <formula>$AH$8</formula>
    </cfRule>
    <cfRule type="cellIs" dxfId="570" priority="7" operator="greaterThan">
      <formula>$AH$8</formula>
    </cfRule>
  </conditionalFormatting>
  <conditionalFormatting sqref="AP11:AP32">
    <cfRule type="cellIs" dxfId="569" priority="4" operator="equal">
      <formula>0</formula>
    </cfRule>
  </conditionalFormatting>
  <conditionalFormatting sqref="AP11:AP32">
    <cfRule type="cellIs" dxfId="568" priority="3" operator="greaterThan">
      <formula>1179</formula>
    </cfRule>
  </conditionalFormatting>
  <conditionalFormatting sqref="AP11:AP32">
    <cfRule type="cellIs" dxfId="567" priority="2" operator="greaterThan">
      <formula>99</formula>
    </cfRule>
  </conditionalFormatting>
  <conditionalFormatting sqref="AP11:AP32">
    <cfRule type="cellIs" dxfId="566" priority="1" operator="greaterThan">
      <formula>0.99</formula>
    </cfRule>
  </conditionalFormatting>
  <dataValidations count="4">
    <dataValidation type="list" allowBlank="1" showInputMessage="1" showErrorMessage="1" sqref="AP8:AQ8 N10 L10 D8 O8:T8" xr:uid="{00000000-0002-0000-0800-000000000000}">
      <formula1>#REF!</formula1>
    </dataValidation>
    <dataValidation type="list" allowBlank="1" showInputMessage="1" showErrorMessage="1" sqref="P3:P5" xr:uid="{00000000-0002-0000-0800-000001000000}">
      <formula1>$AY$10:$AY$40</formula1>
    </dataValidation>
    <dataValidation type="list" allowBlank="1" showInputMessage="1" showErrorMessage="1" sqref="H11:H34" xr:uid="{00000000-0002-0000-0800-000002000000}">
      <formula1>$AV$10:$AV$19</formula1>
    </dataValidation>
    <dataValidation type="list" allowBlank="1" showInputMessage="1" showErrorMessage="1" sqref="AV31:AW31" xr:uid="{00000000-0002-0000-0800-000003000000}">
      <formula1>$AV$24:$AV$28</formula1>
    </dataValidation>
  </dataValidations>
  <hyperlinks>
    <hyperlink ref="H9:H10" location="'1'!AH8" display="Plant Status" xr:uid="{00000000-0004-0000-0800-000000000000}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AUG 1</vt:lpstr>
      <vt:lpstr>AUG 2</vt:lpstr>
      <vt:lpstr>AUG 3</vt:lpstr>
      <vt:lpstr>AUG 4</vt:lpstr>
      <vt:lpstr>AUG 5</vt:lpstr>
      <vt:lpstr>AUG 6</vt:lpstr>
      <vt:lpstr>AUG 7</vt:lpstr>
      <vt:lpstr>AUG 8</vt:lpstr>
      <vt:lpstr>AUG 9</vt:lpstr>
      <vt:lpstr>AUG 10</vt:lpstr>
      <vt:lpstr>AUG 11</vt:lpstr>
      <vt:lpstr>AUG 12</vt:lpstr>
      <vt:lpstr>AUG 13</vt:lpstr>
      <vt:lpstr>AUG 14</vt:lpstr>
      <vt:lpstr>AUG 15</vt:lpstr>
      <vt:lpstr>AUG 16</vt:lpstr>
      <vt:lpstr>AUG 17</vt:lpstr>
      <vt:lpstr>AUG 18</vt:lpstr>
      <vt:lpstr>AUG 19</vt:lpstr>
      <vt:lpstr>AUG 20</vt:lpstr>
      <vt:lpstr>AUG 21</vt:lpstr>
      <vt:lpstr>AUG 22</vt:lpstr>
      <vt:lpstr>AUG 23</vt:lpstr>
      <vt:lpstr>AUG 24</vt:lpstr>
      <vt:lpstr>AUG 25</vt:lpstr>
      <vt:lpstr>AUG 26</vt:lpstr>
      <vt:lpstr>AUG 27</vt:lpstr>
      <vt:lpstr>AUG 28</vt:lpstr>
      <vt:lpstr>AUG 29</vt:lpstr>
      <vt:lpstr>AUG 30</vt:lpstr>
      <vt:lpstr>AUG 31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Nam Le</cp:lastModifiedBy>
  <dcterms:created xsi:type="dcterms:W3CDTF">2014-06-30T06:13:27Z</dcterms:created>
  <dcterms:modified xsi:type="dcterms:W3CDTF">2019-02-26T06:23:57Z</dcterms:modified>
</cp:coreProperties>
</file>