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18REFCS03\Maynilad\Plant Daily operation\VILLAMOR\2014\"/>
    </mc:Choice>
  </mc:AlternateContent>
  <xr:revisionPtr revIDLastSave="0" documentId="13_ncr:1_{5C57B33D-F9B7-40EA-89EA-890BDBC1C712}" xr6:coauthVersionLast="40" xr6:coauthVersionMax="40" xr10:uidLastSave="{00000000-0000-0000-0000-000000000000}"/>
  <bookViews>
    <workbookView xWindow="19090" yWindow="-110" windowWidth="19420" windowHeight="10420" tabRatio="895" firstSheet="15" activeTab="30" xr2:uid="{00000000-000D-0000-FFFF-FFFF00000000}"/>
  </bookViews>
  <sheets>
    <sheet name="OCT 1" sheetId="86" r:id="rId1"/>
    <sheet name="OCT 2" sheetId="87" r:id="rId2"/>
    <sheet name="OCT 3" sheetId="88" r:id="rId3"/>
    <sheet name="OCT 4" sheetId="89" r:id="rId4"/>
    <sheet name="OCT 5" sheetId="90" r:id="rId5"/>
    <sheet name="OCT 6" sheetId="91" r:id="rId6"/>
    <sheet name="OCT 7" sheetId="92" r:id="rId7"/>
    <sheet name="OCT 8" sheetId="93" r:id="rId8"/>
    <sheet name="OCT 9" sheetId="95" r:id="rId9"/>
    <sheet name="OCT 10" sheetId="94" r:id="rId10"/>
    <sheet name="OCT 11" sheetId="96" r:id="rId11"/>
    <sheet name="OCT 12" sheetId="97" r:id="rId12"/>
    <sheet name="OCT 13" sheetId="98" r:id="rId13"/>
    <sheet name="OCT 14" sheetId="99" r:id="rId14"/>
    <sheet name="OCT 15" sheetId="100" r:id="rId15"/>
    <sheet name="OCT 16" sheetId="101" r:id="rId16"/>
    <sheet name="OCT 17" sheetId="102" r:id="rId17"/>
    <sheet name="OCT 18" sheetId="103" r:id="rId18"/>
    <sheet name="OCT 19" sheetId="104" r:id="rId19"/>
    <sheet name="OCT 20" sheetId="105" r:id="rId20"/>
    <sheet name="OCT 21" sheetId="106" r:id="rId21"/>
    <sheet name="OCT 22" sheetId="107" r:id="rId22"/>
    <sheet name="OCT 23" sheetId="108" r:id="rId23"/>
    <sheet name="OCT 24" sheetId="109" r:id="rId24"/>
    <sheet name="OCT 25" sheetId="110" r:id="rId25"/>
    <sheet name="OCT 26" sheetId="111" r:id="rId26"/>
    <sheet name="OCT 27" sheetId="112" r:id="rId27"/>
    <sheet name="OCT 28" sheetId="113" r:id="rId28"/>
    <sheet name="OCT 29" sheetId="117" r:id="rId29"/>
    <sheet name="OCT 30" sheetId="115" r:id="rId30"/>
    <sheet name="OCT 31" sheetId="116" r:id="rId31"/>
  </sheets>
  <calcPr calcId="181029"/>
</workbook>
</file>

<file path=xl/calcChain.xml><?xml version="1.0" encoding="utf-8"?>
<calcChain xmlns="http://schemas.openxmlformats.org/spreadsheetml/2006/main">
  <c r="AH26" i="116" l="1"/>
  <c r="Q10" i="116" l="1"/>
  <c r="AR35" i="117" l="1"/>
  <c r="P35" i="117"/>
  <c r="AQ34" i="117"/>
  <c r="AH34" i="117"/>
  <c r="V34" i="117"/>
  <c r="R34" i="117"/>
  <c r="S34" i="117" s="1"/>
  <c r="J34" i="117"/>
  <c r="I34" i="117" s="1"/>
  <c r="G34" i="117"/>
  <c r="E34" i="117"/>
  <c r="AQ33" i="117"/>
  <c r="AH33" i="117"/>
  <c r="V33" i="117"/>
  <c r="R33" i="117"/>
  <c r="S33" i="117" s="1"/>
  <c r="J33" i="117"/>
  <c r="K33" i="117" s="1"/>
  <c r="G33" i="117"/>
  <c r="E33" i="117"/>
  <c r="AW32" i="117"/>
  <c r="AQ32" i="117"/>
  <c r="AH32" i="117"/>
  <c r="V32" i="117"/>
  <c r="R32" i="117"/>
  <c r="T32" i="117" s="1"/>
  <c r="J32" i="117"/>
  <c r="I32" i="117" s="1"/>
  <c r="G32" i="117"/>
  <c r="E32" i="117"/>
  <c r="AQ31" i="117"/>
  <c r="AH31" i="117"/>
  <c r="V31" i="117"/>
  <c r="R31" i="117"/>
  <c r="T31" i="117" s="1"/>
  <c r="J31" i="117"/>
  <c r="K31" i="117" s="1"/>
  <c r="G31" i="117"/>
  <c r="E31" i="117"/>
  <c r="AQ30" i="117"/>
  <c r="AH30" i="117"/>
  <c r="V30" i="117"/>
  <c r="R30" i="117"/>
  <c r="T30" i="117" s="1"/>
  <c r="J30" i="117"/>
  <c r="K30" i="117" s="1"/>
  <c r="G30" i="117"/>
  <c r="E30" i="117"/>
  <c r="AQ29" i="117"/>
  <c r="AH29" i="117"/>
  <c r="V29" i="117"/>
  <c r="R29" i="117"/>
  <c r="T29" i="117" s="1"/>
  <c r="J29" i="117"/>
  <c r="K29" i="117" s="1"/>
  <c r="G29" i="117"/>
  <c r="E29" i="117"/>
  <c r="AQ28" i="117"/>
  <c r="AH28" i="117"/>
  <c r="V28" i="117"/>
  <c r="R28" i="117"/>
  <c r="T28" i="117" s="1"/>
  <c r="J28" i="117"/>
  <c r="I28" i="117" s="1"/>
  <c r="G28" i="117"/>
  <c r="E28" i="117"/>
  <c r="AQ27" i="117"/>
  <c r="AH27" i="117"/>
  <c r="V27" i="117"/>
  <c r="R27" i="117"/>
  <c r="T27" i="117" s="1"/>
  <c r="J27" i="117"/>
  <c r="I27" i="117" s="1"/>
  <c r="G27" i="117"/>
  <c r="E27" i="117"/>
  <c r="AQ26" i="117"/>
  <c r="AH26" i="117"/>
  <c r="V26" i="117"/>
  <c r="R26" i="117"/>
  <c r="T26" i="117" s="1"/>
  <c r="J26" i="117"/>
  <c r="K26" i="117" s="1"/>
  <c r="G26" i="117"/>
  <c r="E26" i="117"/>
  <c r="AQ25" i="117"/>
  <c r="AH25" i="117"/>
  <c r="V25" i="117"/>
  <c r="R25" i="117"/>
  <c r="T25" i="117" s="1"/>
  <c r="J25" i="117"/>
  <c r="K25" i="117" s="1"/>
  <c r="G25" i="117"/>
  <c r="E25" i="117"/>
  <c r="AQ24" i="117"/>
  <c r="AH24" i="117"/>
  <c r="V24" i="117"/>
  <c r="R24" i="117"/>
  <c r="T24" i="117" s="1"/>
  <c r="J24" i="117"/>
  <c r="I24" i="117" s="1"/>
  <c r="G24" i="117"/>
  <c r="E24" i="117"/>
  <c r="AQ23" i="117"/>
  <c r="AH23" i="117"/>
  <c r="V23" i="117"/>
  <c r="R23" i="117"/>
  <c r="T23" i="117" s="1"/>
  <c r="J23" i="117"/>
  <c r="K23" i="117" s="1"/>
  <c r="G23" i="117"/>
  <c r="E23" i="117"/>
  <c r="AQ22" i="117"/>
  <c r="AH22" i="117"/>
  <c r="V22" i="117"/>
  <c r="R22" i="117"/>
  <c r="T22" i="117" s="1"/>
  <c r="J22" i="117"/>
  <c r="K22" i="117" s="1"/>
  <c r="G22" i="117"/>
  <c r="E22" i="117"/>
  <c r="AQ21" i="117"/>
  <c r="AH21" i="117"/>
  <c r="V21" i="117"/>
  <c r="R21" i="117"/>
  <c r="T21" i="117" s="1"/>
  <c r="J21" i="117"/>
  <c r="K21" i="117" s="1"/>
  <c r="G21" i="117"/>
  <c r="E21" i="117"/>
  <c r="AQ20" i="117"/>
  <c r="AH20" i="117"/>
  <c r="V20" i="117"/>
  <c r="R20" i="117"/>
  <c r="T20" i="117" s="1"/>
  <c r="J20" i="117"/>
  <c r="I20" i="117" s="1"/>
  <c r="G20" i="117"/>
  <c r="E20" i="117"/>
  <c r="AQ19" i="117"/>
  <c r="AH19" i="117"/>
  <c r="V19" i="117"/>
  <c r="R19" i="117"/>
  <c r="T19" i="117" s="1"/>
  <c r="J19" i="117"/>
  <c r="K19" i="117" s="1"/>
  <c r="G19" i="117"/>
  <c r="E19" i="117"/>
  <c r="AQ18" i="117"/>
  <c r="AH18" i="117"/>
  <c r="V18" i="117"/>
  <c r="R18" i="117"/>
  <c r="T18" i="117" s="1"/>
  <c r="J18" i="117"/>
  <c r="K18" i="117" s="1"/>
  <c r="G18" i="117"/>
  <c r="E18" i="117"/>
  <c r="AQ17" i="117"/>
  <c r="AH17" i="117"/>
  <c r="V17" i="117"/>
  <c r="R17" i="117"/>
  <c r="T17" i="117" s="1"/>
  <c r="J17" i="117"/>
  <c r="K17" i="117" s="1"/>
  <c r="G17" i="117"/>
  <c r="E17" i="117"/>
  <c r="AQ16" i="117"/>
  <c r="AH16" i="117"/>
  <c r="V16" i="117"/>
  <c r="R16" i="117"/>
  <c r="T16" i="117" s="1"/>
  <c r="J16" i="117"/>
  <c r="K16" i="117" s="1"/>
  <c r="G16" i="117"/>
  <c r="E16" i="117"/>
  <c r="AQ15" i="117"/>
  <c r="AH15" i="117"/>
  <c r="V15" i="117"/>
  <c r="R15" i="117"/>
  <c r="T15" i="117" s="1"/>
  <c r="J15" i="117"/>
  <c r="K15" i="117" s="1"/>
  <c r="G15" i="117"/>
  <c r="E15" i="117"/>
  <c r="AQ14" i="117"/>
  <c r="AH14" i="117"/>
  <c r="V14" i="117"/>
  <c r="R14" i="117"/>
  <c r="T14" i="117" s="1"/>
  <c r="J14" i="117"/>
  <c r="I14" i="117" s="1"/>
  <c r="G14" i="117"/>
  <c r="E14" i="117"/>
  <c r="AQ13" i="117"/>
  <c r="AH13" i="117"/>
  <c r="V13" i="117"/>
  <c r="R13" i="117"/>
  <c r="T13" i="117" s="1"/>
  <c r="J13" i="117"/>
  <c r="I13" i="117" s="1"/>
  <c r="G13" i="117"/>
  <c r="E13" i="117"/>
  <c r="AQ12" i="117"/>
  <c r="AH12" i="117"/>
  <c r="V12" i="117"/>
  <c r="R12" i="117"/>
  <c r="T12" i="117" s="1"/>
  <c r="J12" i="117"/>
  <c r="I12" i="117" s="1"/>
  <c r="G12" i="117"/>
  <c r="E12" i="117"/>
  <c r="V11" i="117"/>
  <c r="J11" i="117"/>
  <c r="I11" i="117" s="1"/>
  <c r="G11" i="117"/>
  <c r="E11" i="117"/>
  <c r="AQ11" i="117"/>
  <c r="AG35" i="117"/>
  <c r="Q35" i="117"/>
  <c r="AG8" i="117"/>
  <c r="K34" i="117" l="1"/>
  <c r="I21" i="117"/>
  <c r="I22" i="117"/>
  <c r="I23" i="117"/>
  <c r="I33" i="117"/>
  <c r="K12" i="117"/>
  <c r="I15" i="117"/>
  <c r="K13" i="117"/>
  <c r="K11" i="117"/>
  <c r="K14" i="117"/>
  <c r="AI15" i="117"/>
  <c r="I16" i="117"/>
  <c r="I17" i="117"/>
  <c r="I18" i="117"/>
  <c r="I19" i="117"/>
  <c r="K27" i="117"/>
  <c r="AI12" i="117"/>
  <c r="AI32" i="117"/>
  <c r="I25" i="117"/>
  <c r="I26" i="117"/>
  <c r="I29" i="117"/>
  <c r="I30" i="117"/>
  <c r="I31" i="117"/>
  <c r="AI28" i="117"/>
  <c r="AI24" i="117"/>
  <c r="AI20" i="117"/>
  <c r="AI16" i="117"/>
  <c r="AQ35" i="117"/>
  <c r="AI19" i="117"/>
  <c r="AI23" i="117"/>
  <c r="AI27" i="117"/>
  <c r="AI31" i="117"/>
  <c r="K20" i="117"/>
  <c r="K24" i="117"/>
  <c r="K28" i="117"/>
  <c r="K32" i="117"/>
  <c r="AI13" i="117"/>
  <c r="AI17" i="117"/>
  <c r="AI21" i="117"/>
  <c r="AI25" i="117"/>
  <c r="AI29" i="117"/>
  <c r="AI14" i="117"/>
  <c r="AI18" i="117"/>
  <c r="AI22" i="117"/>
  <c r="AI26" i="117"/>
  <c r="AI30" i="117"/>
  <c r="T33" i="117"/>
  <c r="AI33" i="117" s="1"/>
  <c r="T34" i="117"/>
  <c r="AI34" i="117" s="1"/>
  <c r="AH11" i="117"/>
  <c r="AP35" i="117"/>
  <c r="R11" i="117"/>
  <c r="S14" i="117"/>
  <c r="S15" i="117"/>
  <c r="S16" i="117"/>
  <c r="S17" i="117"/>
  <c r="S18" i="117"/>
  <c r="S19" i="117"/>
  <c r="S20" i="117"/>
  <c r="S21" i="117"/>
  <c r="S22" i="117"/>
  <c r="S23" i="117"/>
  <c r="S24" i="117"/>
  <c r="S25" i="117"/>
  <c r="S26" i="117"/>
  <c r="S27" i="117"/>
  <c r="S28" i="117"/>
  <c r="S29" i="117"/>
  <c r="S30" i="117"/>
  <c r="S31" i="117"/>
  <c r="S32" i="117"/>
  <c r="S12" i="117"/>
  <c r="S13" i="117"/>
  <c r="AP10" i="113"/>
  <c r="AP35" i="113" s="1"/>
  <c r="AG10" i="116"/>
  <c r="AG35" i="116" s="1"/>
  <c r="Q35" i="116"/>
  <c r="AR35" i="116"/>
  <c r="AP35" i="116"/>
  <c r="P35" i="116"/>
  <c r="AQ34" i="116"/>
  <c r="AH34" i="116"/>
  <c r="V34" i="116"/>
  <c r="R34" i="116"/>
  <c r="T34" i="116" s="1"/>
  <c r="J34" i="116"/>
  <c r="I34" i="116" s="1"/>
  <c r="G34" i="116"/>
  <c r="E34" i="116"/>
  <c r="AQ33" i="116"/>
  <c r="AH33" i="116"/>
  <c r="V33" i="116"/>
  <c r="R33" i="116"/>
  <c r="S33" i="116" s="1"/>
  <c r="J33" i="116"/>
  <c r="I33" i="116" s="1"/>
  <c r="G33" i="116"/>
  <c r="E33" i="116"/>
  <c r="AW32" i="116"/>
  <c r="AQ32" i="116"/>
  <c r="AH32" i="116"/>
  <c r="V32" i="116"/>
  <c r="R32" i="116"/>
  <c r="S32" i="116" s="1"/>
  <c r="K32" i="116"/>
  <c r="J32" i="116"/>
  <c r="I32" i="116" s="1"/>
  <c r="G32" i="116"/>
  <c r="E32" i="116"/>
  <c r="AQ31" i="116"/>
  <c r="AH31" i="116"/>
  <c r="V31" i="116"/>
  <c r="R31" i="116"/>
  <c r="S31" i="116" s="1"/>
  <c r="J31" i="116"/>
  <c r="I31" i="116" s="1"/>
  <c r="G31" i="116"/>
  <c r="E31" i="116"/>
  <c r="AQ30" i="116"/>
  <c r="AH30" i="116"/>
  <c r="V30" i="116"/>
  <c r="R30" i="116"/>
  <c r="S30" i="116" s="1"/>
  <c r="J30" i="116"/>
  <c r="I30" i="116" s="1"/>
  <c r="G30" i="116"/>
  <c r="E30" i="116"/>
  <c r="AQ29" i="116"/>
  <c r="AH29" i="116"/>
  <c r="V29" i="116"/>
  <c r="R29" i="116"/>
  <c r="S29" i="116" s="1"/>
  <c r="J29" i="116"/>
  <c r="I29" i="116" s="1"/>
  <c r="G29" i="116"/>
  <c r="E29" i="116"/>
  <c r="AQ28" i="116"/>
  <c r="AH28" i="116"/>
  <c r="V28" i="116"/>
  <c r="R28" i="116"/>
  <c r="S28" i="116" s="1"/>
  <c r="J28" i="116"/>
  <c r="I28" i="116" s="1"/>
  <c r="G28" i="116"/>
  <c r="E28" i="116"/>
  <c r="AQ27" i="116"/>
  <c r="AH27" i="116"/>
  <c r="V27" i="116"/>
  <c r="R27" i="116"/>
  <c r="S27" i="116" s="1"/>
  <c r="J27" i="116"/>
  <c r="I27" i="116" s="1"/>
  <c r="G27" i="116"/>
  <c r="E27" i="116"/>
  <c r="AQ26" i="116"/>
  <c r="V26" i="116"/>
  <c r="R26" i="116"/>
  <c r="S26" i="116" s="1"/>
  <c r="J26" i="116"/>
  <c r="I26" i="116" s="1"/>
  <c r="G26" i="116"/>
  <c r="E26" i="116"/>
  <c r="AQ25" i="116"/>
  <c r="AH25" i="116"/>
  <c r="V25" i="116"/>
  <c r="R25" i="116"/>
  <c r="S25" i="116" s="1"/>
  <c r="J25" i="116"/>
  <c r="I25" i="116" s="1"/>
  <c r="G25" i="116"/>
  <c r="E25" i="116"/>
  <c r="AQ24" i="116"/>
  <c r="AH24" i="116"/>
  <c r="V24" i="116"/>
  <c r="R24" i="116"/>
  <c r="S24" i="116" s="1"/>
  <c r="J24" i="116"/>
  <c r="I24" i="116" s="1"/>
  <c r="G24" i="116"/>
  <c r="E24" i="116"/>
  <c r="AQ23" i="116"/>
  <c r="AH23" i="116"/>
  <c r="V23" i="116"/>
  <c r="R23" i="116"/>
  <c r="S23" i="116" s="1"/>
  <c r="J23" i="116"/>
  <c r="I23" i="116" s="1"/>
  <c r="G23" i="116"/>
  <c r="E23" i="116"/>
  <c r="AQ22" i="116"/>
  <c r="AH22" i="116"/>
  <c r="V22" i="116"/>
  <c r="R22" i="116"/>
  <c r="S22" i="116" s="1"/>
  <c r="J22" i="116"/>
  <c r="I22" i="116" s="1"/>
  <c r="G22" i="116"/>
  <c r="E22" i="116"/>
  <c r="AQ21" i="116"/>
  <c r="AH21" i="116"/>
  <c r="V21" i="116"/>
  <c r="R21" i="116"/>
  <c r="S21" i="116" s="1"/>
  <c r="J21" i="116"/>
  <c r="I21" i="116" s="1"/>
  <c r="G21" i="116"/>
  <c r="E21" i="116"/>
  <c r="AQ20" i="116"/>
  <c r="AH20" i="116"/>
  <c r="AI20" i="116" s="1"/>
  <c r="V20" i="116"/>
  <c r="R20" i="116"/>
  <c r="T20" i="116" s="1"/>
  <c r="J20" i="116"/>
  <c r="I20" i="116" s="1"/>
  <c r="G20" i="116"/>
  <c r="E20" i="116"/>
  <c r="AQ19" i="116"/>
  <c r="AH19" i="116"/>
  <c r="V19" i="116"/>
  <c r="R19" i="116"/>
  <c r="T19" i="116" s="1"/>
  <c r="J19" i="116"/>
  <c r="I19" i="116" s="1"/>
  <c r="G19" i="116"/>
  <c r="E19" i="116"/>
  <c r="AQ18" i="116"/>
  <c r="AH18" i="116"/>
  <c r="V18" i="116"/>
  <c r="R18" i="116"/>
  <c r="T18" i="116" s="1"/>
  <c r="J18" i="116"/>
  <c r="I18" i="116" s="1"/>
  <c r="G18" i="116"/>
  <c r="E18" i="116"/>
  <c r="AQ17" i="116"/>
  <c r="AH17" i="116"/>
  <c r="AI17" i="116" s="1"/>
  <c r="V17" i="116"/>
  <c r="R17" i="116"/>
  <c r="T17" i="116" s="1"/>
  <c r="J17" i="116"/>
  <c r="I17" i="116" s="1"/>
  <c r="G17" i="116"/>
  <c r="E17" i="116"/>
  <c r="AQ16" i="116"/>
  <c r="AH16" i="116"/>
  <c r="AI16" i="116" s="1"/>
  <c r="V16" i="116"/>
  <c r="R16" i="116"/>
  <c r="T16" i="116" s="1"/>
  <c r="J16" i="116"/>
  <c r="I16" i="116" s="1"/>
  <c r="G16" i="116"/>
  <c r="E16" i="116"/>
  <c r="AQ15" i="116"/>
  <c r="AH15" i="116"/>
  <c r="V15" i="116"/>
  <c r="R15" i="116"/>
  <c r="T15" i="116" s="1"/>
  <c r="J15" i="116"/>
  <c r="I15" i="116" s="1"/>
  <c r="G15" i="116"/>
  <c r="E15" i="116"/>
  <c r="AQ14" i="116"/>
  <c r="AH14" i="116"/>
  <c r="V14" i="116"/>
  <c r="R14" i="116"/>
  <c r="T14" i="116" s="1"/>
  <c r="J14" i="116"/>
  <c r="I14" i="116" s="1"/>
  <c r="G14" i="116"/>
  <c r="E14" i="116"/>
  <c r="AQ13" i="116"/>
  <c r="AH13" i="116"/>
  <c r="AI13" i="116" s="1"/>
  <c r="V13" i="116"/>
  <c r="R13" i="116"/>
  <c r="T13" i="116" s="1"/>
  <c r="J13" i="116"/>
  <c r="I13" i="116" s="1"/>
  <c r="G13" i="116"/>
  <c r="E13" i="116"/>
  <c r="AQ12" i="116"/>
  <c r="AH12" i="116"/>
  <c r="AI12" i="116" s="1"/>
  <c r="V12" i="116"/>
  <c r="R12" i="116"/>
  <c r="T12" i="116" s="1"/>
  <c r="J12" i="116"/>
  <c r="I12" i="116" s="1"/>
  <c r="G12" i="116"/>
  <c r="E12" i="116"/>
  <c r="AQ11" i="116"/>
  <c r="V11" i="116"/>
  <c r="J11" i="116"/>
  <c r="I11" i="116" s="1"/>
  <c r="G11" i="116"/>
  <c r="E11" i="116"/>
  <c r="AG35" i="115"/>
  <c r="R11" i="115"/>
  <c r="AR35" i="115"/>
  <c r="AP35" i="115"/>
  <c r="P35" i="115"/>
  <c r="AQ34" i="115"/>
  <c r="AH34" i="115"/>
  <c r="V34" i="115"/>
  <c r="R34" i="115"/>
  <c r="S34" i="115" s="1"/>
  <c r="J34" i="115"/>
  <c r="I34" i="115" s="1"/>
  <c r="G34" i="115"/>
  <c r="E34" i="115"/>
  <c r="AQ33" i="115"/>
  <c r="AH33" i="115"/>
  <c r="V33" i="115"/>
  <c r="R33" i="115"/>
  <c r="S33" i="115" s="1"/>
  <c r="J33" i="115"/>
  <c r="K33" i="115" s="1"/>
  <c r="G33" i="115"/>
  <c r="E33" i="115"/>
  <c r="AW32" i="115"/>
  <c r="AQ32" i="115"/>
  <c r="AH32" i="115"/>
  <c r="V32" i="115"/>
  <c r="R32" i="115"/>
  <c r="T32" i="115" s="1"/>
  <c r="J32" i="115"/>
  <c r="K32" i="115" s="1"/>
  <c r="G32" i="115"/>
  <c r="E32" i="115"/>
  <c r="AQ31" i="115"/>
  <c r="AH31" i="115"/>
  <c r="V31" i="115"/>
  <c r="R31" i="115"/>
  <c r="T31" i="115" s="1"/>
  <c r="J31" i="115"/>
  <c r="K31" i="115" s="1"/>
  <c r="G31" i="115"/>
  <c r="E31" i="115"/>
  <c r="AQ30" i="115"/>
  <c r="AH30" i="115"/>
  <c r="V30" i="115"/>
  <c r="R30" i="115"/>
  <c r="T30" i="115" s="1"/>
  <c r="J30" i="115"/>
  <c r="K30" i="115" s="1"/>
  <c r="G30" i="115"/>
  <c r="E30" i="115"/>
  <c r="AQ29" i="115"/>
  <c r="AH29" i="115"/>
  <c r="V29" i="115"/>
  <c r="R29" i="115"/>
  <c r="T29" i="115" s="1"/>
  <c r="J29" i="115"/>
  <c r="K29" i="115" s="1"/>
  <c r="G29" i="115"/>
  <c r="E29" i="115"/>
  <c r="AQ28" i="115"/>
  <c r="AH28" i="115"/>
  <c r="V28" i="115"/>
  <c r="R28" i="115"/>
  <c r="S28" i="115" s="1"/>
  <c r="J28" i="115"/>
  <c r="K28" i="115" s="1"/>
  <c r="G28" i="115"/>
  <c r="E28" i="115"/>
  <c r="AQ27" i="115"/>
  <c r="AH27" i="115"/>
  <c r="V27" i="115"/>
  <c r="R27" i="115"/>
  <c r="T27" i="115" s="1"/>
  <c r="J27" i="115"/>
  <c r="K27" i="115" s="1"/>
  <c r="G27" i="115"/>
  <c r="E27" i="115"/>
  <c r="AQ26" i="115"/>
  <c r="AH26" i="115"/>
  <c r="V26" i="115"/>
  <c r="R26" i="115"/>
  <c r="T26" i="115" s="1"/>
  <c r="J26" i="115"/>
  <c r="K26" i="115" s="1"/>
  <c r="G26" i="115"/>
  <c r="E26" i="115"/>
  <c r="AQ25" i="115"/>
  <c r="AH25" i="115"/>
  <c r="V25" i="115"/>
  <c r="R25" i="115"/>
  <c r="T25" i="115" s="1"/>
  <c r="J25" i="115"/>
  <c r="K25" i="115" s="1"/>
  <c r="G25" i="115"/>
  <c r="E25" i="115"/>
  <c r="AQ24" i="115"/>
  <c r="AH24" i="115"/>
  <c r="V24" i="115"/>
  <c r="R24" i="115"/>
  <c r="T24" i="115" s="1"/>
  <c r="J24" i="115"/>
  <c r="K24" i="115" s="1"/>
  <c r="G24" i="115"/>
  <c r="E24" i="115"/>
  <c r="AQ23" i="115"/>
  <c r="AH23" i="115"/>
  <c r="V23" i="115"/>
  <c r="R23" i="115"/>
  <c r="S23" i="115" s="1"/>
  <c r="J23" i="115"/>
  <c r="K23" i="115" s="1"/>
  <c r="G23" i="115"/>
  <c r="E23" i="115"/>
  <c r="AQ22" i="115"/>
  <c r="AH22" i="115"/>
  <c r="V22" i="115"/>
  <c r="R22" i="115"/>
  <c r="T22" i="115" s="1"/>
  <c r="J22" i="115"/>
  <c r="K22" i="115" s="1"/>
  <c r="G22" i="115"/>
  <c r="E22" i="115"/>
  <c r="AQ21" i="115"/>
  <c r="AH21" i="115"/>
  <c r="V21" i="115"/>
  <c r="R21" i="115"/>
  <c r="T21" i="115" s="1"/>
  <c r="J21" i="115"/>
  <c r="K21" i="115" s="1"/>
  <c r="G21" i="115"/>
  <c r="E21" i="115"/>
  <c r="AQ20" i="115"/>
  <c r="AH20" i="115"/>
  <c r="V20" i="115"/>
  <c r="R20" i="115"/>
  <c r="T20" i="115" s="1"/>
  <c r="J20" i="115"/>
  <c r="K20" i="115" s="1"/>
  <c r="G20" i="115"/>
  <c r="E20" i="115"/>
  <c r="AQ19" i="115"/>
  <c r="AH19" i="115"/>
  <c r="V19" i="115"/>
  <c r="R19" i="115"/>
  <c r="S19" i="115" s="1"/>
  <c r="J19" i="115"/>
  <c r="K19" i="115" s="1"/>
  <c r="G19" i="115"/>
  <c r="E19" i="115"/>
  <c r="AQ18" i="115"/>
  <c r="AH18" i="115"/>
  <c r="V18" i="115"/>
  <c r="R18" i="115"/>
  <c r="S18" i="115" s="1"/>
  <c r="J18" i="115"/>
  <c r="K18" i="115" s="1"/>
  <c r="G18" i="115"/>
  <c r="E18" i="115"/>
  <c r="AQ17" i="115"/>
  <c r="AH17" i="115"/>
  <c r="V17" i="115"/>
  <c r="R17" i="115"/>
  <c r="T17" i="115" s="1"/>
  <c r="J17" i="115"/>
  <c r="K17" i="115" s="1"/>
  <c r="G17" i="115"/>
  <c r="E17" i="115"/>
  <c r="AQ16" i="115"/>
  <c r="AH16" i="115"/>
  <c r="V16" i="115"/>
  <c r="R16" i="115"/>
  <c r="S16" i="115" s="1"/>
  <c r="J16" i="115"/>
  <c r="K16" i="115" s="1"/>
  <c r="G16" i="115"/>
  <c r="E16" i="115"/>
  <c r="AQ15" i="115"/>
  <c r="AH15" i="115"/>
  <c r="V15" i="115"/>
  <c r="R15" i="115"/>
  <c r="S15" i="115" s="1"/>
  <c r="J15" i="115"/>
  <c r="K15" i="115" s="1"/>
  <c r="G15" i="115"/>
  <c r="E15" i="115"/>
  <c r="AQ14" i="115"/>
  <c r="AH14" i="115"/>
  <c r="V14" i="115"/>
  <c r="R14" i="115"/>
  <c r="T14" i="115" s="1"/>
  <c r="J14" i="115"/>
  <c r="K14" i="115" s="1"/>
  <c r="G14" i="115"/>
  <c r="E14" i="115"/>
  <c r="AQ13" i="115"/>
  <c r="AH13" i="115"/>
  <c r="V13" i="115"/>
  <c r="R13" i="115"/>
  <c r="S13" i="115" s="1"/>
  <c r="J13" i="115"/>
  <c r="K13" i="115" s="1"/>
  <c r="G13" i="115"/>
  <c r="E13" i="115"/>
  <c r="AQ12" i="115"/>
  <c r="AH12" i="115"/>
  <c r="V12" i="115"/>
  <c r="R12" i="115"/>
  <c r="T12" i="115" s="1"/>
  <c r="J12" i="115"/>
  <c r="K12" i="115" s="1"/>
  <c r="G12" i="115"/>
  <c r="E12" i="115"/>
  <c r="AQ11" i="115"/>
  <c r="AH11" i="115"/>
  <c r="V11" i="115"/>
  <c r="J11" i="115"/>
  <c r="K11" i="115" s="1"/>
  <c r="G11" i="115"/>
  <c r="E11" i="115"/>
  <c r="AG8" i="115"/>
  <c r="AG10" i="113"/>
  <c r="AG8" i="113" s="1"/>
  <c r="Q10" i="113"/>
  <c r="R11" i="113" s="1"/>
  <c r="AR35" i="113"/>
  <c r="P35" i="113"/>
  <c r="AQ34" i="113"/>
  <c r="AH34" i="113"/>
  <c r="V34" i="113"/>
  <c r="R34" i="113"/>
  <c r="S34" i="113" s="1"/>
  <c r="J34" i="113"/>
  <c r="I34" i="113" s="1"/>
  <c r="G34" i="113"/>
  <c r="E34" i="113"/>
  <c r="AQ33" i="113"/>
  <c r="AH33" i="113"/>
  <c r="V33" i="113"/>
  <c r="R33" i="113"/>
  <c r="S33" i="113" s="1"/>
  <c r="J33" i="113"/>
  <c r="I33" i="113" s="1"/>
  <c r="G33" i="113"/>
  <c r="E33" i="113"/>
  <c r="AW32" i="113"/>
  <c r="AQ32" i="113"/>
  <c r="AH32" i="113"/>
  <c r="V32" i="113"/>
  <c r="R32" i="113"/>
  <c r="T32" i="113" s="1"/>
  <c r="J32" i="113"/>
  <c r="I32" i="113" s="1"/>
  <c r="G32" i="113"/>
  <c r="E32" i="113"/>
  <c r="AQ31" i="113"/>
  <c r="AH31" i="113"/>
  <c r="V31" i="113"/>
  <c r="R31" i="113"/>
  <c r="T31" i="113" s="1"/>
  <c r="J31" i="113"/>
  <c r="K31" i="113" s="1"/>
  <c r="G31" i="113"/>
  <c r="E31" i="113"/>
  <c r="AQ30" i="113"/>
  <c r="AH30" i="113"/>
  <c r="V30" i="113"/>
  <c r="R30" i="113"/>
  <c r="T30" i="113" s="1"/>
  <c r="J30" i="113"/>
  <c r="I30" i="113" s="1"/>
  <c r="G30" i="113"/>
  <c r="E30" i="113"/>
  <c r="AQ29" i="113"/>
  <c r="AH29" i="113"/>
  <c r="V29" i="113"/>
  <c r="R29" i="113"/>
  <c r="T29" i="113" s="1"/>
  <c r="J29" i="113"/>
  <c r="I29" i="113" s="1"/>
  <c r="G29" i="113"/>
  <c r="E29" i="113"/>
  <c r="AQ28" i="113"/>
  <c r="AH28" i="113"/>
  <c r="V28" i="113"/>
  <c r="R28" i="113"/>
  <c r="T28" i="113" s="1"/>
  <c r="J28" i="113"/>
  <c r="I28" i="113" s="1"/>
  <c r="G28" i="113"/>
  <c r="E28" i="113"/>
  <c r="AQ27" i="113"/>
  <c r="AH27" i="113"/>
  <c r="V27" i="113"/>
  <c r="R27" i="113"/>
  <c r="T27" i="113" s="1"/>
  <c r="J27" i="113"/>
  <c r="K27" i="113" s="1"/>
  <c r="G27" i="113"/>
  <c r="E27" i="113"/>
  <c r="AQ26" i="113"/>
  <c r="AH26" i="113"/>
  <c r="V26" i="113"/>
  <c r="R26" i="113"/>
  <c r="T26" i="113" s="1"/>
  <c r="J26" i="113"/>
  <c r="I26" i="113" s="1"/>
  <c r="G26" i="113"/>
  <c r="E26" i="113"/>
  <c r="AQ25" i="113"/>
  <c r="AH25" i="113"/>
  <c r="V25" i="113"/>
  <c r="R25" i="113"/>
  <c r="T25" i="113" s="1"/>
  <c r="J25" i="113"/>
  <c r="I25" i="113" s="1"/>
  <c r="G25" i="113"/>
  <c r="E25" i="113"/>
  <c r="AQ24" i="113"/>
  <c r="AH24" i="113"/>
  <c r="V24" i="113"/>
  <c r="R24" i="113"/>
  <c r="T24" i="113" s="1"/>
  <c r="J24" i="113"/>
  <c r="I24" i="113" s="1"/>
  <c r="G24" i="113"/>
  <c r="E24" i="113"/>
  <c r="AQ23" i="113"/>
  <c r="AH23" i="113"/>
  <c r="V23" i="113"/>
  <c r="R23" i="113"/>
  <c r="T23" i="113" s="1"/>
  <c r="J23" i="113"/>
  <c r="K23" i="113" s="1"/>
  <c r="G23" i="113"/>
  <c r="E23" i="113"/>
  <c r="AQ22" i="113"/>
  <c r="AH22" i="113"/>
  <c r="V22" i="113"/>
  <c r="R22" i="113"/>
  <c r="T22" i="113" s="1"/>
  <c r="J22" i="113"/>
  <c r="I22" i="113" s="1"/>
  <c r="G22" i="113"/>
  <c r="E22" i="113"/>
  <c r="AQ21" i="113"/>
  <c r="AH21" i="113"/>
  <c r="V21" i="113"/>
  <c r="R21" i="113"/>
  <c r="T21" i="113" s="1"/>
  <c r="J21" i="113"/>
  <c r="I21" i="113" s="1"/>
  <c r="G21" i="113"/>
  <c r="E21" i="113"/>
  <c r="AQ20" i="113"/>
  <c r="AH20" i="113"/>
  <c r="V20" i="113"/>
  <c r="R20" i="113"/>
  <c r="T20" i="113" s="1"/>
  <c r="J20" i="113"/>
  <c r="K20" i="113" s="1"/>
  <c r="G20" i="113"/>
  <c r="E20" i="113"/>
  <c r="AQ19" i="113"/>
  <c r="AH19" i="113"/>
  <c r="V19" i="113"/>
  <c r="R19" i="113"/>
  <c r="T19" i="113" s="1"/>
  <c r="J19" i="113"/>
  <c r="K19" i="113" s="1"/>
  <c r="G19" i="113"/>
  <c r="E19" i="113"/>
  <c r="AQ18" i="113"/>
  <c r="AH18" i="113"/>
  <c r="V18" i="113"/>
  <c r="R18" i="113"/>
  <c r="T18" i="113" s="1"/>
  <c r="J18" i="113"/>
  <c r="I18" i="113" s="1"/>
  <c r="G18" i="113"/>
  <c r="E18" i="113"/>
  <c r="AQ17" i="113"/>
  <c r="AH17" i="113"/>
  <c r="V17" i="113"/>
  <c r="R17" i="113"/>
  <c r="T17" i="113" s="1"/>
  <c r="J17" i="113"/>
  <c r="I17" i="113" s="1"/>
  <c r="G17" i="113"/>
  <c r="E17" i="113"/>
  <c r="AQ16" i="113"/>
  <c r="AH16" i="113"/>
  <c r="V16" i="113"/>
  <c r="R16" i="113"/>
  <c r="T16" i="113" s="1"/>
  <c r="J16" i="113"/>
  <c r="I16" i="113" s="1"/>
  <c r="G16" i="113"/>
  <c r="E16" i="113"/>
  <c r="AQ15" i="113"/>
  <c r="AH15" i="113"/>
  <c r="V15" i="113"/>
  <c r="R15" i="113"/>
  <c r="T15" i="113" s="1"/>
  <c r="J15" i="113"/>
  <c r="K15" i="113" s="1"/>
  <c r="G15" i="113"/>
  <c r="E15" i="113"/>
  <c r="AQ14" i="113"/>
  <c r="AH14" i="113"/>
  <c r="V14" i="113"/>
  <c r="R14" i="113"/>
  <c r="T14" i="113" s="1"/>
  <c r="J14" i="113"/>
  <c r="I14" i="113" s="1"/>
  <c r="G14" i="113"/>
  <c r="E14" i="113"/>
  <c r="AQ13" i="113"/>
  <c r="AH13" i="113"/>
  <c r="V13" i="113"/>
  <c r="R13" i="113"/>
  <c r="T13" i="113" s="1"/>
  <c r="J13" i="113"/>
  <c r="K13" i="113" s="1"/>
  <c r="G13" i="113"/>
  <c r="E13" i="113"/>
  <c r="AQ12" i="113"/>
  <c r="AH12" i="113"/>
  <c r="V12" i="113"/>
  <c r="R12" i="113"/>
  <c r="T12" i="113" s="1"/>
  <c r="J12" i="113"/>
  <c r="K12" i="113" s="1"/>
  <c r="G12" i="113"/>
  <c r="E12" i="113"/>
  <c r="AH11" i="113"/>
  <c r="V11" i="113"/>
  <c r="J11" i="113"/>
  <c r="K11" i="113" s="1"/>
  <c r="I11" i="113"/>
  <c r="G11" i="113"/>
  <c r="E11" i="113"/>
  <c r="AG10" i="112"/>
  <c r="AG8" i="112" s="1"/>
  <c r="Q10" i="112"/>
  <c r="R11" i="112" s="1"/>
  <c r="AR35" i="112"/>
  <c r="AP35" i="112"/>
  <c r="P35" i="112"/>
  <c r="AQ34" i="112"/>
  <c r="AH34" i="112"/>
  <c r="V34" i="112"/>
  <c r="R34" i="112"/>
  <c r="S34" i="112" s="1"/>
  <c r="J34" i="112"/>
  <c r="I34" i="112" s="1"/>
  <c r="G34" i="112"/>
  <c r="E34" i="112"/>
  <c r="AQ33" i="112"/>
  <c r="AH33" i="112"/>
  <c r="V33" i="112"/>
  <c r="R33" i="112"/>
  <c r="S33" i="112" s="1"/>
  <c r="J33" i="112"/>
  <c r="I33" i="112" s="1"/>
  <c r="G33" i="112"/>
  <c r="E33" i="112"/>
  <c r="AW32" i="112"/>
  <c r="AQ32" i="112"/>
  <c r="AH32" i="112"/>
  <c r="V32" i="112"/>
  <c r="R32" i="112"/>
  <c r="T32" i="112" s="1"/>
  <c r="J32" i="112"/>
  <c r="I32" i="112" s="1"/>
  <c r="G32" i="112"/>
  <c r="E32" i="112"/>
  <c r="AQ31" i="112"/>
  <c r="AH31" i="112"/>
  <c r="V31" i="112"/>
  <c r="R31" i="112"/>
  <c r="T31" i="112" s="1"/>
  <c r="J31" i="112"/>
  <c r="K31" i="112" s="1"/>
  <c r="G31" i="112"/>
  <c r="E31" i="112"/>
  <c r="AQ30" i="112"/>
  <c r="AH30" i="112"/>
  <c r="V30" i="112"/>
  <c r="R30" i="112"/>
  <c r="T30" i="112" s="1"/>
  <c r="J30" i="112"/>
  <c r="I30" i="112" s="1"/>
  <c r="G30" i="112"/>
  <c r="E30" i="112"/>
  <c r="AQ29" i="112"/>
  <c r="AH29" i="112"/>
  <c r="V29" i="112"/>
  <c r="R29" i="112"/>
  <c r="T29" i="112" s="1"/>
  <c r="J29" i="112"/>
  <c r="I29" i="112" s="1"/>
  <c r="G29" i="112"/>
  <c r="E29" i="112"/>
  <c r="AQ28" i="112"/>
  <c r="AH28" i="112"/>
  <c r="V28" i="112"/>
  <c r="R28" i="112"/>
  <c r="T28" i="112" s="1"/>
  <c r="J28" i="112"/>
  <c r="I28" i="112" s="1"/>
  <c r="G28" i="112"/>
  <c r="E28" i="112"/>
  <c r="AQ27" i="112"/>
  <c r="AH27" i="112"/>
  <c r="V27" i="112"/>
  <c r="R27" i="112"/>
  <c r="T27" i="112" s="1"/>
  <c r="J27" i="112"/>
  <c r="K27" i="112" s="1"/>
  <c r="G27" i="112"/>
  <c r="E27" i="112"/>
  <c r="AQ26" i="112"/>
  <c r="AH26" i="112"/>
  <c r="V26" i="112"/>
  <c r="R26" i="112"/>
  <c r="T26" i="112" s="1"/>
  <c r="J26" i="112"/>
  <c r="I26" i="112" s="1"/>
  <c r="G26" i="112"/>
  <c r="E26" i="112"/>
  <c r="AQ25" i="112"/>
  <c r="AH25" i="112"/>
  <c r="V25" i="112"/>
  <c r="R25" i="112"/>
  <c r="T25" i="112" s="1"/>
  <c r="J25" i="112"/>
  <c r="I25" i="112" s="1"/>
  <c r="G25" i="112"/>
  <c r="E25" i="112"/>
  <c r="AQ24" i="112"/>
  <c r="AH24" i="112"/>
  <c r="V24" i="112"/>
  <c r="R24" i="112"/>
  <c r="T24" i="112" s="1"/>
  <c r="J24" i="112"/>
  <c r="I24" i="112" s="1"/>
  <c r="G24" i="112"/>
  <c r="E24" i="112"/>
  <c r="AQ23" i="112"/>
  <c r="AH23" i="112"/>
  <c r="V23" i="112"/>
  <c r="R23" i="112"/>
  <c r="T23" i="112" s="1"/>
  <c r="J23" i="112"/>
  <c r="K23" i="112" s="1"/>
  <c r="G23" i="112"/>
  <c r="E23" i="112"/>
  <c r="AQ22" i="112"/>
  <c r="AH22" i="112"/>
  <c r="V22" i="112"/>
  <c r="R22" i="112"/>
  <c r="T22" i="112" s="1"/>
  <c r="J22" i="112"/>
  <c r="I22" i="112" s="1"/>
  <c r="G22" i="112"/>
  <c r="E22" i="112"/>
  <c r="AQ21" i="112"/>
  <c r="AH21" i="112"/>
  <c r="V21" i="112"/>
  <c r="R21" i="112"/>
  <c r="T21" i="112" s="1"/>
  <c r="J21" i="112"/>
  <c r="I21" i="112" s="1"/>
  <c r="G21" i="112"/>
  <c r="E21" i="112"/>
  <c r="AQ20" i="112"/>
  <c r="AH20" i="112"/>
  <c r="V20" i="112"/>
  <c r="R20" i="112"/>
  <c r="T20" i="112" s="1"/>
  <c r="J20" i="112"/>
  <c r="I20" i="112" s="1"/>
  <c r="G20" i="112"/>
  <c r="E20" i="112"/>
  <c r="AQ19" i="112"/>
  <c r="AH19" i="112"/>
  <c r="V19" i="112"/>
  <c r="R19" i="112"/>
  <c r="T19" i="112" s="1"/>
  <c r="J19" i="112"/>
  <c r="K19" i="112" s="1"/>
  <c r="G19" i="112"/>
  <c r="E19" i="112"/>
  <c r="AQ18" i="112"/>
  <c r="AH18" i="112"/>
  <c r="V18" i="112"/>
  <c r="R18" i="112"/>
  <c r="T18" i="112" s="1"/>
  <c r="J18" i="112"/>
  <c r="I18" i="112" s="1"/>
  <c r="G18" i="112"/>
  <c r="E18" i="112"/>
  <c r="AQ17" i="112"/>
  <c r="AH17" i="112"/>
  <c r="V17" i="112"/>
  <c r="R17" i="112"/>
  <c r="T17" i="112" s="1"/>
  <c r="J17" i="112"/>
  <c r="I17" i="112" s="1"/>
  <c r="G17" i="112"/>
  <c r="E17" i="112"/>
  <c r="AQ16" i="112"/>
  <c r="AH16" i="112"/>
  <c r="V16" i="112"/>
  <c r="R16" i="112"/>
  <c r="T16" i="112" s="1"/>
  <c r="J16" i="112"/>
  <c r="I16" i="112" s="1"/>
  <c r="G16" i="112"/>
  <c r="E16" i="112"/>
  <c r="AQ15" i="112"/>
  <c r="AH15" i="112"/>
  <c r="V15" i="112"/>
  <c r="R15" i="112"/>
  <c r="T15" i="112" s="1"/>
  <c r="J15" i="112"/>
  <c r="K15" i="112" s="1"/>
  <c r="G15" i="112"/>
  <c r="E15" i="112"/>
  <c r="AQ14" i="112"/>
  <c r="AH14" i="112"/>
  <c r="V14" i="112"/>
  <c r="R14" i="112"/>
  <c r="T14" i="112" s="1"/>
  <c r="J14" i="112"/>
  <c r="I14" i="112" s="1"/>
  <c r="G14" i="112"/>
  <c r="E14" i="112"/>
  <c r="AQ13" i="112"/>
  <c r="AH13" i="112"/>
  <c r="V13" i="112"/>
  <c r="R13" i="112"/>
  <c r="T13" i="112" s="1"/>
  <c r="J13" i="112"/>
  <c r="I13" i="112" s="1"/>
  <c r="G13" i="112"/>
  <c r="E13" i="112"/>
  <c r="AQ12" i="112"/>
  <c r="AH12" i="112"/>
  <c r="V12" i="112"/>
  <c r="R12" i="112"/>
  <c r="T12" i="112" s="1"/>
  <c r="J12" i="112"/>
  <c r="I12" i="112" s="1"/>
  <c r="G12" i="112"/>
  <c r="E12" i="112"/>
  <c r="AQ11" i="112"/>
  <c r="V11" i="112"/>
  <c r="J11" i="112"/>
  <c r="I11" i="112" s="1"/>
  <c r="G11" i="112"/>
  <c r="E11" i="112"/>
  <c r="AI15" i="116" l="1"/>
  <c r="T29" i="116"/>
  <c r="AI14" i="116"/>
  <c r="K11" i="116"/>
  <c r="AI19" i="116"/>
  <c r="AI18" i="116"/>
  <c r="AI34" i="116"/>
  <c r="T31" i="116"/>
  <c r="AI31" i="116" s="1"/>
  <c r="K27" i="116"/>
  <c r="K28" i="116"/>
  <c r="K29" i="116"/>
  <c r="T33" i="116"/>
  <c r="S34" i="116"/>
  <c r="I27" i="112"/>
  <c r="AQ35" i="116"/>
  <c r="K12" i="116"/>
  <c r="K13" i="116"/>
  <c r="K14" i="116"/>
  <c r="K15" i="116"/>
  <c r="K16" i="116"/>
  <c r="K17" i="116"/>
  <c r="K18" i="116"/>
  <c r="K19" i="116"/>
  <c r="K20" i="116"/>
  <c r="K21" i="116"/>
  <c r="K22" i="116"/>
  <c r="K23" i="116"/>
  <c r="K24" i="116"/>
  <c r="K25" i="116"/>
  <c r="K26" i="116"/>
  <c r="K30" i="116"/>
  <c r="K31" i="116"/>
  <c r="AH11" i="116"/>
  <c r="AH35" i="116" s="1"/>
  <c r="AI33" i="116"/>
  <c r="T32" i="116"/>
  <c r="AI32" i="116" s="1"/>
  <c r="T25" i="116"/>
  <c r="AI25" i="116" s="1"/>
  <c r="T30" i="116"/>
  <c r="AI30" i="116" s="1"/>
  <c r="AI29" i="116"/>
  <c r="T28" i="116"/>
  <c r="AI28" i="116" s="1"/>
  <c r="T27" i="116"/>
  <c r="AI27" i="116" s="1"/>
  <c r="T26" i="116"/>
  <c r="AI26" i="116" s="1"/>
  <c r="T24" i="116"/>
  <c r="AI24" i="116" s="1"/>
  <c r="T21" i="116"/>
  <c r="AI21" i="116" s="1"/>
  <c r="T23" i="116"/>
  <c r="AI23" i="116" s="1"/>
  <c r="T22" i="116"/>
  <c r="AI22" i="116" s="1"/>
  <c r="I12" i="115"/>
  <c r="I13" i="115"/>
  <c r="I14" i="115"/>
  <c r="I15" i="115"/>
  <c r="I16" i="115"/>
  <c r="I17" i="115"/>
  <c r="I18" i="115"/>
  <c r="I19" i="115"/>
  <c r="I20" i="115"/>
  <c r="I21" i="115"/>
  <c r="I22" i="115"/>
  <c r="I23" i="115"/>
  <c r="K34" i="115"/>
  <c r="I33" i="115"/>
  <c r="R11" i="116"/>
  <c r="R35" i="116" s="1"/>
  <c r="I29" i="115"/>
  <c r="I11" i="115"/>
  <c r="AG8" i="116"/>
  <c r="AI32" i="115"/>
  <c r="S32" i="115"/>
  <c r="S31" i="115"/>
  <c r="AI31" i="115"/>
  <c r="AI30" i="115"/>
  <c r="S30" i="115"/>
  <c r="AI29" i="115"/>
  <c r="S29" i="115"/>
  <c r="I31" i="115"/>
  <c r="I30" i="115"/>
  <c r="I27" i="115"/>
  <c r="I32" i="115"/>
  <c r="I24" i="115"/>
  <c r="I25" i="115"/>
  <c r="I26" i="115"/>
  <c r="I28" i="115"/>
  <c r="AQ35" i="115"/>
  <c r="AH35" i="115"/>
  <c r="R35" i="115"/>
  <c r="Q35" i="115"/>
  <c r="AH35" i="117"/>
  <c r="R35" i="117"/>
  <c r="T11" i="117"/>
  <c r="T35" i="117" s="1"/>
  <c r="S11" i="117"/>
  <c r="S35" i="117" s="1"/>
  <c r="I12" i="113"/>
  <c r="I13" i="113"/>
  <c r="I15" i="113"/>
  <c r="AI27" i="113"/>
  <c r="AI31" i="113"/>
  <c r="K32" i="113"/>
  <c r="K29" i="113"/>
  <c r="K28" i="113"/>
  <c r="K24" i="113"/>
  <c r="K25" i="113"/>
  <c r="AI23" i="113"/>
  <c r="AI19" i="113"/>
  <c r="K21" i="113"/>
  <c r="K16" i="113"/>
  <c r="K33" i="113"/>
  <c r="I19" i="113"/>
  <c r="I20" i="113"/>
  <c r="I23" i="113"/>
  <c r="I27" i="113"/>
  <c r="I31" i="113"/>
  <c r="K17" i="113"/>
  <c r="K34" i="113"/>
  <c r="AQ11" i="113"/>
  <c r="AQ35" i="113" s="1"/>
  <c r="AI15" i="113"/>
  <c r="R35" i="113"/>
  <c r="K26" i="113"/>
  <c r="K30" i="113"/>
  <c r="K22" i="113"/>
  <c r="AI12" i="113"/>
  <c r="AI16" i="113"/>
  <c r="AI20" i="113"/>
  <c r="AI24" i="113"/>
  <c r="AI28" i="113"/>
  <c r="AI32" i="113"/>
  <c r="AH35" i="113"/>
  <c r="K14" i="113"/>
  <c r="K18" i="113"/>
  <c r="K32" i="112"/>
  <c r="Q35" i="112"/>
  <c r="K21" i="112"/>
  <c r="Q35" i="113"/>
  <c r="K28" i="112"/>
  <c r="K29" i="112"/>
  <c r="AG35" i="113"/>
  <c r="K20" i="112"/>
  <c r="K16" i="112"/>
  <c r="K17" i="112"/>
  <c r="K24" i="112"/>
  <c r="K25" i="112"/>
  <c r="AH11" i="112"/>
  <c r="K11" i="112"/>
  <c r="K12" i="112"/>
  <c r="I15" i="112"/>
  <c r="I19" i="112"/>
  <c r="AI19" i="112"/>
  <c r="I23" i="112"/>
  <c r="I31" i="112"/>
  <c r="K33" i="112"/>
  <c r="K34" i="112"/>
  <c r="K13" i="112"/>
  <c r="K18" i="112"/>
  <c r="K22" i="112"/>
  <c r="K26" i="112"/>
  <c r="K30" i="112"/>
  <c r="AI31" i="112"/>
  <c r="K14" i="112"/>
  <c r="AI12" i="112"/>
  <c r="AI16" i="112"/>
  <c r="AI20" i="112"/>
  <c r="AI24" i="112"/>
  <c r="AI28" i="112"/>
  <c r="AI32" i="112"/>
  <c r="AI27" i="112"/>
  <c r="AG35" i="112"/>
  <c r="AI23" i="112"/>
  <c r="AI15" i="112"/>
  <c r="AQ35" i="112"/>
  <c r="AH35" i="112"/>
  <c r="R35" i="112"/>
  <c r="K33" i="116"/>
  <c r="K34" i="116"/>
  <c r="S12" i="116"/>
  <c r="S13" i="116"/>
  <c r="S14" i="116"/>
  <c r="S15" i="116"/>
  <c r="S16" i="116"/>
  <c r="S17" i="116"/>
  <c r="S18" i="116"/>
  <c r="S19" i="116"/>
  <c r="S20" i="116"/>
  <c r="AI12" i="115"/>
  <c r="AI14" i="115"/>
  <c r="AI17" i="115"/>
  <c r="AI20" i="115"/>
  <c r="AI21" i="115"/>
  <c r="AI22" i="115"/>
  <c r="AI24" i="115"/>
  <c r="AI25" i="115"/>
  <c r="AI26" i="115"/>
  <c r="AI27" i="115"/>
  <c r="T11" i="115"/>
  <c r="T13" i="115"/>
  <c r="AI13" i="115" s="1"/>
  <c r="T15" i="115"/>
  <c r="AI15" i="115" s="1"/>
  <c r="T16" i="115"/>
  <c r="AI16" i="115" s="1"/>
  <c r="T18" i="115"/>
  <c r="AI18" i="115" s="1"/>
  <c r="T19" i="115"/>
  <c r="AI19" i="115" s="1"/>
  <c r="T23" i="115"/>
  <c r="AI23" i="115" s="1"/>
  <c r="T28" i="115"/>
  <c r="AI28" i="115" s="1"/>
  <c r="T33" i="115"/>
  <c r="AI33" i="115" s="1"/>
  <c r="T34" i="115"/>
  <c r="AI34" i="115" s="1"/>
  <c r="S11" i="115"/>
  <c r="S12" i="115"/>
  <c r="S14" i="115"/>
  <c r="S17" i="115"/>
  <c r="S20" i="115"/>
  <c r="S21" i="115"/>
  <c r="S22" i="115"/>
  <c r="S24" i="115"/>
  <c r="S25" i="115"/>
  <c r="S26" i="115"/>
  <c r="S27" i="115"/>
  <c r="AI13" i="113"/>
  <c r="AI17" i="113"/>
  <c r="AI21" i="113"/>
  <c r="AI25" i="113"/>
  <c r="AI29" i="113"/>
  <c r="AI14" i="113"/>
  <c r="AI18" i="113"/>
  <c r="AI22" i="113"/>
  <c r="AI26" i="113"/>
  <c r="AI30" i="113"/>
  <c r="T33" i="113"/>
  <c r="AI33" i="113" s="1"/>
  <c r="T34" i="113"/>
  <c r="AI34" i="113" s="1"/>
  <c r="S11" i="113"/>
  <c r="S13" i="113"/>
  <c r="S18" i="113"/>
  <c r="S19" i="113"/>
  <c r="S27" i="113"/>
  <c r="S12" i="113"/>
  <c r="S14" i="113"/>
  <c r="S15" i="113"/>
  <c r="S16" i="113"/>
  <c r="S17" i="113"/>
  <c r="S20" i="113"/>
  <c r="S21" i="113"/>
  <c r="S22" i="113"/>
  <c r="S23" i="113"/>
  <c r="S24" i="113"/>
  <c r="S25" i="113"/>
  <c r="S26" i="113"/>
  <c r="S28" i="113"/>
  <c r="S29" i="113"/>
  <c r="S30" i="113"/>
  <c r="S31" i="113"/>
  <c r="S32" i="113"/>
  <c r="T11" i="113"/>
  <c r="AI13" i="112"/>
  <c r="AI17" i="112"/>
  <c r="AI21" i="112"/>
  <c r="AI25" i="112"/>
  <c r="AI29" i="112"/>
  <c r="AI14" i="112"/>
  <c r="AI18" i="112"/>
  <c r="AI22" i="112"/>
  <c r="AI26" i="112"/>
  <c r="AI30" i="112"/>
  <c r="T33" i="112"/>
  <c r="AI33" i="112" s="1"/>
  <c r="T34" i="112"/>
  <c r="AI34" i="112" s="1"/>
  <c r="S12" i="112"/>
  <c r="S15" i="112"/>
  <c r="S19" i="112"/>
  <c r="S22" i="112"/>
  <c r="S24" i="112"/>
  <c r="S31" i="112"/>
  <c r="S32" i="112"/>
  <c r="S11" i="112"/>
  <c r="S13" i="112"/>
  <c r="S14" i="112"/>
  <c r="S16" i="112"/>
  <c r="S17" i="112"/>
  <c r="S18" i="112"/>
  <c r="S20" i="112"/>
  <c r="S21" i="112"/>
  <c r="S23" i="112"/>
  <c r="S25" i="112"/>
  <c r="S26" i="112"/>
  <c r="S27" i="112"/>
  <c r="S28" i="112"/>
  <c r="S29" i="112"/>
  <c r="S30" i="112"/>
  <c r="T11" i="112"/>
  <c r="Q10" i="111"/>
  <c r="Q35" i="111" s="1"/>
  <c r="Q10" i="110"/>
  <c r="Q35" i="110" s="1"/>
  <c r="Q10" i="109"/>
  <c r="Q10" i="108"/>
  <c r="R11" i="108" s="1"/>
  <c r="Q10" i="107"/>
  <c r="Q10" i="106"/>
  <c r="AG10" i="111"/>
  <c r="AG35" i="111" s="1"/>
  <c r="AR35" i="111"/>
  <c r="AP35" i="111"/>
  <c r="P35" i="111"/>
  <c r="AQ34" i="111"/>
  <c r="AH34" i="111"/>
  <c r="V34" i="111"/>
  <c r="R34" i="111"/>
  <c r="S34" i="111" s="1"/>
  <c r="J34" i="111"/>
  <c r="K34" i="111" s="1"/>
  <c r="G34" i="111"/>
  <c r="E34" i="111"/>
  <c r="AQ33" i="111"/>
  <c r="AH33" i="111"/>
  <c r="V33" i="111"/>
  <c r="R33" i="111"/>
  <c r="S33" i="111" s="1"/>
  <c r="J33" i="111"/>
  <c r="I33" i="111" s="1"/>
  <c r="G33" i="111"/>
  <c r="E33" i="111"/>
  <c r="AW32" i="111"/>
  <c r="AQ32" i="111"/>
  <c r="AH32" i="111"/>
  <c r="V32" i="111"/>
  <c r="R32" i="111"/>
  <c r="T32" i="111" s="1"/>
  <c r="J32" i="111"/>
  <c r="K32" i="111" s="1"/>
  <c r="I32" i="111"/>
  <c r="G32" i="111"/>
  <c r="E32" i="111"/>
  <c r="AQ31" i="111"/>
  <c r="AH31" i="111"/>
  <c r="V31" i="111"/>
  <c r="R31" i="111"/>
  <c r="T31" i="111" s="1"/>
  <c r="J31" i="111"/>
  <c r="K31" i="111" s="1"/>
  <c r="I31" i="111"/>
  <c r="G31" i="111"/>
  <c r="E31" i="111"/>
  <c r="AQ30" i="111"/>
  <c r="AH30" i="111"/>
  <c r="V30" i="111"/>
  <c r="R30" i="111"/>
  <c r="T30" i="111" s="1"/>
  <c r="J30" i="111"/>
  <c r="K30" i="111" s="1"/>
  <c r="I30" i="111"/>
  <c r="G30" i="111"/>
  <c r="E30" i="111"/>
  <c r="AQ29" i="111"/>
  <c r="AH29" i="111"/>
  <c r="V29" i="111"/>
  <c r="R29" i="111"/>
  <c r="T29" i="111" s="1"/>
  <c r="J29" i="111"/>
  <c r="K29" i="111" s="1"/>
  <c r="I29" i="111"/>
  <c r="G29" i="111"/>
  <c r="E29" i="111"/>
  <c r="AQ28" i="111"/>
  <c r="AH28" i="111"/>
  <c r="V28" i="111"/>
  <c r="R28" i="111"/>
  <c r="S28" i="111" s="1"/>
  <c r="J28" i="111"/>
  <c r="K28" i="111" s="1"/>
  <c r="I28" i="111"/>
  <c r="G28" i="111"/>
  <c r="E28" i="111"/>
  <c r="AQ27" i="111"/>
  <c r="AH27" i="111"/>
  <c r="V27" i="111"/>
  <c r="R27" i="111"/>
  <c r="T27" i="111" s="1"/>
  <c r="J27" i="111"/>
  <c r="K27" i="111" s="1"/>
  <c r="I27" i="111"/>
  <c r="G27" i="111"/>
  <c r="E27" i="111"/>
  <c r="AQ26" i="111"/>
  <c r="AH26" i="111"/>
  <c r="V26" i="111"/>
  <c r="R26" i="111"/>
  <c r="S26" i="111" s="1"/>
  <c r="J26" i="111"/>
  <c r="K26" i="111" s="1"/>
  <c r="I26" i="111"/>
  <c r="G26" i="111"/>
  <c r="E26" i="111"/>
  <c r="AQ25" i="111"/>
  <c r="AH25" i="111"/>
  <c r="V25" i="111"/>
  <c r="R25" i="111"/>
  <c r="S25" i="111" s="1"/>
  <c r="J25" i="111"/>
  <c r="K25" i="111" s="1"/>
  <c r="I25" i="111"/>
  <c r="G25" i="111"/>
  <c r="E25" i="111"/>
  <c r="AQ24" i="111"/>
  <c r="AH24" i="111"/>
  <c r="V24" i="111"/>
  <c r="R24" i="111"/>
  <c r="T24" i="111" s="1"/>
  <c r="J24" i="111"/>
  <c r="K24" i="111" s="1"/>
  <c r="I24" i="111"/>
  <c r="G24" i="111"/>
  <c r="E24" i="111"/>
  <c r="AQ23" i="111"/>
  <c r="AH23" i="111"/>
  <c r="V23" i="111"/>
  <c r="R23" i="111"/>
  <c r="S23" i="111" s="1"/>
  <c r="J23" i="111"/>
  <c r="K23" i="111" s="1"/>
  <c r="I23" i="111"/>
  <c r="G23" i="111"/>
  <c r="E23" i="111"/>
  <c r="AQ22" i="111"/>
  <c r="AH22" i="111"/>
  <c r="V22" i="111"/>
  <c r="R22" i="111"/>
  <c r="S22" i="111" s="1"/>
  <c r="J22" i="111"/>
  <c r="K22" i="111" s="1"/>
  <c r="I22" i="111"/>
  <c r="G22" i="111"/>
  <c r="E22" i="111"/>
  <c r="AQ21" i="111"/>
  <c r="AH21" i="111"/>
  <c r="V21" i="111"/>
  <c r="R21" i="111"/>
  <c r="T21" i="111" s="1"/>
  <c r="J21" i="111"/>
  <c r="K21" i="111" s="1"/>
  <c r="I21" i="111"/>
  <c r="G21" i="111"/>
  <c r="E21" i="111"/>
  <c r="AQ20" i="111"/>
  <c r="AH20" i="111"/>
  <c r="V20" i="111"/>
  <c r="R20" i="111"/>
  <c r="S20" i="111" s="1"/>
  <c r="J20" i="111"/>
  <c r="K20" i="111" s="1"/>
  <c r="I20" i="111"/>
  <c r="G20" i="111"/>
  <c r="E20" i="111"/>
  <c r="AQ19" i="111"/>
  <c r="AH19" i="111"/>
  <c r="V19" i="111"/>
  <c r="R19" i="111"/>
  <c r="T19" i="111" s="1"/>
  <c r="J19" i="111"/>
  <c r="K19" i="111" s="1"/>
  <c r="I19" i="111"/>
  <c r="G19" i="111"/>
  <c r="E19" i="111"/>
  <c r="AQ18" i="111"/>
  <c r="AH18" i="111"/>
  <c r="V18" i="111"/>
  <c r="R18" i="111"/>
  <c r="S18" i="111" s="1"/>
  <c r="J18" i="111"/>
  <c r="K18" i="111" s="1"/>
  <c r="I18" i="111"/>
  <c r="G18" i="111"/>
  <c r="E18" i="111"/>
  <c r="AQ17" i="111"/>
  <c r="AH17" i="111"/>
  <c r="V17" i="111"/>
  <c r="R17" i="111"/>
  <c r="S17" i="111" s="1"/>
  <c r="J17" i="111"/>
  <c r="K17" i="111" s="1"/>
  <c r="I17" i="111"/>
  <c r="G17" i="111"/>
  <c r="E17" i="111"/>
  <c r="AQ16" i="111"/>
  <c r="AH16" i="111"/>
  <c r="V16" i="111"/>
  <c r="R16" i="111"/>
  <c r="T16" i="111" s="1"/>
  <c r="J16" i="111"/>
  <c r="K16" i="111" s="1"/>
  <c r="I16" i="111"/>
  <c r="G16" i="111"/>
  <c r="E16" i="111"/>
  <c r="AQ15" i="111"/>
  <c r="AH15" i="111"/>
  <c r="V15" i="111"/>
  <c r="R15" i="111"/>
  <c r="S15" i="111" s="1"/>
  <c r="J15" i="111"/>
  <c r="K15" i="111" s="1"/>
  <c r="I15" i="111"/>
  <c r="G15" i="111"/>
  <c r="E15" i="111"/>
  <c r="AQ14" i="111"/>
  <c r="AH14" i="111"/>
  <c r="V14" i="111"/>
  <c r="R14" i="111"/>
  <c r="S14" i="111" s="1"/>
  <c r="J14" i="111"/>
  <c r="K14" i="111" s="1"/>
  <c r="I14" i="111"/>
  <c r="G14" i="111"/>
  <c r="E14" i="111"/>
  <c r="AQ13" i="111"/>
  <c r="AH13" i="111"/>
  <c r="V13" i="111"/>
  <c r="R13" i="111"/>
  <c r="T13" i="111" s="1"/>
  <c r="J13" i="111"/>
  <c r="K13" i="111" s="1"/>
  <c r="I13" i="111"/>
  <c r="G13" i="111"/>
  <c r="E13" i="111"/>
  <c r="AQ12" i="111"/>
  <c r="AH12" i="111"/>
  <c r="V12" i="111"/>
  <c r="R12" i="111"/>
  <c r="S12" i="111" s="1"/>
  <c r="J12" i="111"/>
  <c r="K12" i="111" s="1"/>
  <c r="I12" i="111"/>
  <c r="G12" i="111"/>
  <c r="E12" i="111"/>
  <c r="AQ11" i="111"/>
  <c r="V11" i="111"/>
  <c r="R11" i="111"/>
  <c r="S11" i="111" s="1"/>
  <c r="J11" i="111"/>
  <c r="K11" i="111" s="1"/>
  <c r="I11" i="111"/>
  <c r="G11" i="111"/>
  <c r="E11" i="111"/>
  <c r="AG10" i="110"/>
  <c r="AG35" i="110" s="1"/>
  <c r="AR35" i="110"/>
  <c r="AP35" i="110"/>
  <c r="P35" i="110"/>
  <c r="AQ34" i="110"/>
  <c r="AH34" i="110"/>
  <c r="V34" i="110"/>
  <c r="R34" i="110"/>
  <c r="S34" i="110" s="1"/>
  <c r="J34" i="110"/>
  <c r="K34" i="110" s="1"/>
  <c r="G34" i="110"/>
  <c r="E34" i="110"/>
  <c r="AQ33" i="110"/>
  <c r="AH33" i="110"/>
  <c r="V33" i="110"/>
  <c r="R33" i="110"/>
  <c r="S33" i="110" s="1"/>
  <c r="J33" i="110"/>
  <c r="K33" i="110" s="1"/>
  <c r="I33" i="110"/>
  <c r="G33" i="110"/>
  <c r="E33" i="110"/>
  <c r="AW32" i="110"/>
  <c r="AQ32" i="110"/>
  <c r="AH32" i="110"/>
  <c r="V32" i="110"/>
  <c r="R32" i="110"/>
  <c r="T32" i="110" s="1"/>
  <c r="J32" i="110"/>
  <c r="K32" i="110" s="1"/>
  <c r="G32" i="110"/>
  <c r="E32" i="110"/>
  <c r="AQ31" i="110"/>
  <c r="AH31" i="110"/>
  <c r="V31" i="110"/>
  <c r="R31" i="110"/>
  <c r="T31" i="110" s="1"/>
  <c r="J31" i="110"/>
  <c r="K31" i="110" s="1"/>
  <c r="G31" i="110"/>
  <c r="E31" i="110"/>
  <c r="AQ30" i="110"/>
  <c r="AH30" i="110"/>
  <c r="V30" i="110"/>
  <c r="R30" i="110"/>
  <c r="T30" i="110" s="1"/>
  <c r="AI30" i="110" s="1"/>
  <c r="J30" i="110"/>
  <c r="K30" i="110" s="1"/>
  <c r="G30" i="110"/>
  <c r="E30" i="110"/>
  <c r="AQ29" i="110"/>
  <c r="AH29" i="110"/>
  <c r="V29" i="110"/>
  <c r="R29" i="110"/>
  <c r="T29" i="110" s="1"/>
  <c r="J29" i="110"/>
  <c r="K29" i="110" s="1"/>
  <c r="G29" i="110"/>
  <c r="E29" i="110"/>
  <c r="AQ28" i="110"/>
  <c r="AH28" i="110"/>
  <c r="V28" i="110"/>
  <c r="R28" i="110"/>
  <c r="S28" i="110" s="1"/>
  <c r="J28" i="110"/>
  <c r="K28" i="110" s="1"/>
  <c r="G28" i="110"/>
  <c r="E28" i="110"/>
  <c r="AQ27" i="110"/>
  <c r="AH27" i="110"/>
  <c r="V27" i="110"/>
  <c r="R27" i="110"/>
  <c r="T27" i="110" s="1"/>
  <c r="J27" i="110"/>
  <c r="K27" i="110" s="1"/>
  <c r="G27" i="110"/>
  <c r="E27" i="110"/>
  <c r="AQ26" i="110"/>
  <c r="AH26" i="110"/>
  <c r="V26" i="110"/>
  <c r="R26" i="110"/>
  <c r="T26" i="110" s="1"/>
  <c r="J26" i="110"/>
  <c r="K26" i="110" s="1"/>
  <c r="G26" i="110"/>
  <c r="E26" i="110"/>
  <c r="AQ25" i="110"/>
  <c r="AH25" i="110"/>
  <c r="V25" i="110"/>
  <c r="R25" i="110"/>
  <c r="T25" i="110" s="1"/>
  <c r="J25" i="110"/>
  <c r="K25" i="110" s="1"/>
  <c r="G25" i="110"/>
  <c r="E25" i="110"/>
  <c r="AQ24" i="110"/>
  <c r="AH24" i="110"/>
  <c r="V24" i="110"/>
  <c r="R24" i="110"/>
  <c r="S24" i="110" s="1"/>
  <c r="J24" i="110"/>
  <c r="K24" i="110" s="1"/>
  <c r="G24" i="110"/>
  <c r="E24" i="110"/>
  <c r="AQ23" i="110"/>
  <c r="AH23" i="110"/>
  <c r="V23" i="110"/>
  <c r="R23" i="110"/>
  <c r="S23" i="110" s="1"/>
  <c r="J23" i="110"/>
  <c r="K23" i="110" s="1"/>
  <c r="G23" i="110"/>
  <c r="E23" i="110"/>
  <c r="AQ22" i="110"/>
  <c r="AH22" i="110"/>
  <c r="V22" i="110"/>
  <c r="R22" i="110"/>
  <c r="T22" i="110" s="1"/>
  <c r="J22" i="110"/>
  <c r="K22" i="110" s="1"/>
  <c r="G22" i="110"/>
  <c r="E22" i="110"/>
  <c r="AQ21" i="110"/>
  <c r="AH21" i="110"/>
  <c r="V21" i="110"/>
  <c r="R21" i="110"/>
  <c r="S21" i="110" s="1"/>
  <c r="J21" i="110"/>
  <c r="K21" i="110" s="1"/>
  <c r="G21" i="110"/>
  <c r="E21" i="110"/>
  <c r="AQ20" i="110"/>
  <c r="AH20" i="110"/>
  <c r="V20" i="110"/>
  <c r="R20" i="110"/>
  <c r="S20" i="110" s="1"/>
  <c r="J20" i="110"/>
  <c r="K20" i="110" s="1"/>
  <c r="G20" i="110"/>
  <c r="E20" i="110"/>
  <c r="AQ19" i="110"/>
  <c r="AH19" i="110"/>
  <c r="V19" i="110"/>
  <c r="R19" i="110"/>
  <c r="S19" i="110" s="1"/>
  <c r="J19" i="110"/>
  <c r="K19" i="110" s="1"/>
  <c r="G19" i="110"/>
  <c r="E19" i="110"/>
  <c r="AQ18" i="110"/>
  <c r="AH18" i="110"/>
  <c r="V18" i="110"/>
  <c r="R18" i="110"/>
  <c r="S18" i="110" s="1"/>
  <c r="J18" i="110"/>
  <c r="K18" i="110" s="1"/>
  <c r="G18" i="110"/>
  <c r="E18" i="110"/>
  <c r="AQ17" i="110"/>
  <c r="AH17" i="110"/>
  <c r="V17" i="110"/>
  <c r="R17" i="110"/>
  <c r="T17" i="110" s="1"/>
  <c r="J17" i="110"/>
  <c r="K17" i="110" s="1"/>
  <c r="G17" i="110"/>
  <c r="E17" i="110"/>
  <c r="AQ16" i="110"/>
  <c r="AH16" i="110"/>
  <c r="V16" i="110"/>
  <c r="R16" i="110"/>
  <c r="S16" i="110" s="1"/>
  <c r="J16" i="110"/>
  <c r="K16" i="110" s="1"/>
  <c r="G16" i="110"/>
  <c r="E16" i="110"/>
  <c r="AQ15" i="110"/>
  <c r="AH15" i="110"/>
  <c r="V15" i="110"/>
  <c r="R15" i="110"/>
  <c r="S15" i="110" s="1"/>
  <c r="J15" i="110"/>
  <c r="K15" i="110" s="1"/>
  <c r="G15" i="110"/>
  <c r="E15" i="110"/>
  <c r="AQ14" i="110"/>
  <c r="AH14" i="110"/>
  <c r="V14" i="110"/>
  <c r="R14" i="110"/>
  <c r="S14" i="110" s="1"/>
  <c r="J14" i="110"/>
  <c r="K14" i="110" s="1"/>
  <c r="G14" i="110"/>
  <c r="E14" i="110"/>
  <c r="AQ13" i="110"/>
  <c r="AH13" i="110"/>
  <c r="V13" i="110"/>
  <c r="R13" i="110"/>
  <c r="T13" i="110" s="1"/>
  <c r="J13" i="110"/>
  <c r="K13" i="110" s="1"/>
  <c r="G13" i="110"/>
  <c r="E13" i="110"/>
  <c r="AQ12" i="110"/>
  <c r="AH12" i="110"/>
  <c r="V12" i="110"/>
  <c r="R12" i="110"/>
  <c r="S12" i="110" s="1"/>
  <c r="J12" i="110"/>
  <c r="K12" i="110" s="1"/>
  <c r="G12" i="110"/>
  <c r="E12" i="110"/>
  <c r="AQ11" i="110"/>
  <c r="V11" i="110"/>
  <c r="R11" i="110"/>
  <c r="J11" i="110"/>
  <c r="K11" i="110" s="1"/>
  <c r="G11" i="110"/>
  <c r="E11" i="110"/>
  <c r="AG10" i="109"/>
  <c r="AG35" i="109" s="1"/>
  <c r="AR35" i="109"/>
  <c r="AP35" i="109"/>
  <c r="Q35" i="109"/>
  <c r="P35" i="109"/>
  <c r="AQ34" i="109"/>
  <c r="AH34" i="109"/>
  <c r="V34" i="109"/>
  <c r="R34" i="109"/>
  <c r="S34" i="109" s="1"/>
  <c r="J34" i="109"/>
  <c r="I34" i="109" s="1"/>
  <c r="G34" i="109"/>
  <c r="E34" i="109"/>
  <c r="AQ33" i="109"/>
  <c r="AH33" i="109"/>
  <c r="V33" i="109"/>
  <c r="R33" i="109"/>
  <c r="S33" i="109" s="1"/>
  <c r="J33" i="109"/>
  <c r="I33" i="109" s="1"/>
  <c r="G33" i="109"/>
  <c r="E33" i="109"/>
  <c r="AW32" i="109"/>
  <c r="AQ32" i="109"/>
  <c r="AH32" i="109"/>
  <c r="V32" i="109"/>
  <c r="R32" i="109"/>
  <c r="T32" i="109" s="1"/>
  <c r="K32" i="109"/>
  <c r="J32" i="109"/>
  <c r="I32" i="109"/>
  <c r="G32" i="109"/>
  <c r="E32" i="109"/>
  <c r="AQ31" i="109"/>
  <c r="AH31" i="109"/>
  <c r="V31" i="109"/>
  <c r="R31" i="109"/>
  <c r="T31" i="109" s="1"/>
  <c r="J31" i="109"/>
  <c r="I31" i="109" s="1"/>
  <c r="G31" i="109"/>
  <c r="E31" i="109"/>
  <c r="AQ30" i="109"/>
  <c r="AH30" i="109"/>
  <c r="V30" i="109"/>
  <c r="R30" i="109"/>
  <c r="T30" i="109" s="1"/>
  <c r="K30" i="109"/>
  <c r="J30" i="109"/>
  <c r="I30" i="109" s="1"/>
  <c r="G30" i="109"/>
  <c r="E30" i="109"/>
  <c r="AQ29" i="109"/>
  <c r="AH29" i="109"/>
  <c r="V29" i="109"/>
  <c r="R29" i="109"/>
  <c r="T29" i="109" s="1"/>
  <c r="K29" i="109"/>
  <c r="J29" i="109"/>
  <c r="I29" i="109" s="1"/>
  <c r="G29" i="109"/>
  <c r="E29" i="109"/>
  <c r="AQ28" i="109"/>
  <c r="AH28" i="109"/>
  <c r="V28" i="109"/>
  <c r="R28" i="109"/>
  <c r="T28" i="109" s="1"/>
  <c r="K28" i="109"/>
  <c r="J28" i="109"/>
  <c r="I28" i="109"/>
  <c r="G28" i="109"/>
  <c r="E28" i="109"/>
  <c r="AQ27" i="109"/>
  <c r="AH27" i="109"/>
  <c r="V27" i="109"/>
  <c r="R27" i="109"/>
  <c r="T27" i="109" s="1"/>
  <c r="J27" i="109"/>
  <c r="I27" i="109" s="1"/>
  <c r="G27" i="109"/>
  <c r="E27" i="109"/>
  <c r="AQ26" i="109"/>
  <c r="AH26" i="109"/>
  <c r="V26" i="109"/>
  <c r="R26" i="109"/>
  <c r="T26" i="109" s="1"/>
  <c r="K26" i="109"/>
  <c r="J26" i="109"/>
  <c r="I26" i="109" s="1"/>
  <c r="G26" i="109"/>
  <c r="E26" i="109"/>
  <c r="AQ25" i="109"/>
  <c r="AH25" i="109"/>
  <c r="V25" i="109"/>
  <c r="R25" i="109"/>
  <c r="T25" i="109" s="1"/>
  <c r="K25" i="109"/>
  <c r="J25" i="109"/>
  <c r="I25" i="109" s="1"/>
  <c r="G25" i="109"/>
  <c r="E25" i="109"/>
  <c r="AQ24" i="109"/>
  <c r="AH24" i="109"/>
  <c r="V24" i="109"/>
  <c r="R24" i="109"/>
  <c r="T24" i="109" s="1"/>
  <c r="K24" i="109"/>
  <c r="J24" i="109"/>
  <c r="I24" i="109"/>
  <c r="G24" i="109"/>
  <c r="E24" i="109"/>
  <c r="AQ23" i="109"/>
  <c r="AH23" i="109"/>
  <c r="V23" i="109"/>
  <c r="R23" i="109"/>
  <c r="T23" i="109" s="1"/>
  <c r="J23" i="109"/>
  <c r="I23" i="109" s="1"/>
  <c r="G23" i="109"/>
  <c r="E23" i="109"/>
  <c r="AQ22" i="109"/>
  <c r="AH22" i="109"/>
  <c r="V22" i="109"/>
  <c r="R22" i="109"/>
  <c r="T22" i="109" s="1"/>
  <c r="K22" i="109"/>
  <c r="J22" i="109"/>
  <c r="I22" i="109" s="1"/>
  <c r="G22" i="109"/>
  <c r="E22" i="109"/>
  <c r="AQ21" i="109"/>
  <c r="AH21" i="109"/>
  <c r="V21" i="109"/>
  <c r="R21" i="109"/>
  <c r="T21" i="109" s="1"/>
  <c r="K21" i="109"/>
  <c r="J21" i="109"/>
  <c r="I21" i="109" s="1"/>
  <c r="G21" i="109"/>
  <c r="E21" i="109"/>
  <c r="AQ20" i="109"/>
  <c r="AH20" i="109"/>
  <c r="V20" i="109"/>
  <c r="R20" i="109"/>
  <c r="T20" i="109" s="1"/>
  <c r="K20" i="109"/>
  <c r="J20" i="109"/>
  <c r="I20" i="109"/>
  <c r="G20" i="109"/>
  <c r="E20" i="109"/>
  <c r="AQ19" i="109"/>
  <c r="AH19" i="109"/>
  <c r="V19" i="109"/>
  <c r="R19" i="109"/>
  <c r="T19" i="109" s="1"/>
  <c r="J19" i="109"/>
  <c r="I19" i="109" s="1"/>
  <c r="G19" i="109"/>
  <c r="E19" i="109"/>
  <c r="AQ18" i="109"/>
  <c r="AH18" i="109"/>
  <c r="V18" i="109"/>
  <c r="R18" i="109"/>
  <c r="T18" i="109" s="1"/>
  <c r="K18" i="109"/>
  <c r="J18" i="109"/>
  <c r="I18" i="109" s="1"/>
  <c r="G18" i="109"/>
  <c r="E18" i="109"/>
  <c r="AQ17" i="109"/>
  <c r="AH17" i="109"/>
  <c r="V17" i="109"/>
  <c r="R17" i="109"/>
  <c r="T17" i="109" s="1"/>
  <c r="K17" i="109"/>
  <c r="J17" i="109"/>
  <c r="I17" i="109" s="1"/>
  <c r="G17" i="109"/>
  <c r="E17" i="109"/>
  <c r="AQ16" i="109"/>
  <c r="AH16" i="109"/>
  <c r="V16" i="109"/>
  <c r="R16" i="109"/>
  <c r="T16" i="109" s="1"/>
  <c r="K16" i="109"/>
  <c r="J16" i="109"/>
  <c r="I16" i="109"/>
  <c r="G16" i="109"/>
  <c r="E16" i="109"/>
  <c r="AQ15" i="109"/>
  <c r="AH15" i="109"/>
  <c r="V15" i="109"/>
  <c r="R15" i="109"/>
  <c r="T15" i="109" s="1"/>
  <c r="J15" i="109"/>
  <c r="I15" i="109" s="1"/>
  <c r="G15" i="109"/>
  <c r="E15" i="109"/>
  <c r="AQ14" i="109"/>
  <c r="AH14" i="109"/>
  <c r="V14" i="109"/>
  <c r="R14" i="109"/>
  <c r="T14" i="109" s="1"/>
  <c r="K14" i="109"/>
  <c r="J14" i="109"/>
  <c r="I14" i="109" s="1"/>
  <c r="G14" i="109"/>
  <c r="E14" i="109"/>
  <c r="AQ13" i="109"/>
  <c r="AH13" i="109"/>
  <c r="V13" i="109"/>
  <c r="R13" i="109"/>
  <c r="T13" i="109" s="1"/>
  <c r="K13" i="109"/>
  <c r="J13" i="109"/>
  <c r="I13" i="109" s="1"/>
  <c r="G13" i="109"/>
  <c r="E13" i="109"/>
  <c r="AQ12" i="109"/>
  <c r="AH12" i="109"/>
  <c r="V12" i="109"/>
  <c r="R12" i="109"/>
  <c r="T12" i="109" s="1"/>
  <c r="K12" i="109"/>
  <c r="J12" i="109"/>
  <c r="I12" i="109"/>
  <c r="G12" i="109"/>
  <c r="E12" i="109"/>
  <c r="AQ11" i="109"/>
  <c r="V11" i="109"/>
  <c r="R11" i="109"/>
  <c r="J11" i="109"/>
  <c r="I11" i="109" s="1"/>
  <c r="G11" i="109"/>
  <c r="E11" i="109"/>
  <c r="AG10" i="108"/>
  <c r="AG35" i="108" s="1"/>
  <c r="AR35" i="108"/>
  <c r="AP35" i="108"/>
  <c r="Q35" i="108"/>
  <c r="P35" i="108"/>
  <c r="AQ34" i="108"/>
  <c r="AH34" i="108"/>
  <c r="V34" i="108"/>
  <c r="R34" i="108"/>
  <c r="T34" i="108" s="1"/>
  <c r="J34" i="108"/>
  <c r="I34" i="108" s="1"/>
  <c r="G34" i="108"/>
  <c r="E34" i="108"/>
  <c r="AQ33" i="108"/>
  <c r="AH33" i="108"/>
  <c r="V33" i="108"/>
  <c r="T33" i="108"/>
  <c r="R33" i="108"/>
  <c r="S33" i="108" s="1"/>
  <c r="J33" i="108"/>
  <c r="I33" i="108" s="1"/>
  <c r="G33" i="108"/>
  <c r="E33" i="108"/>
  <c r="AW32" i="108"/>
  <c r="AQ32" i="108"/>
  <c r="AH32" i="108"/>
  <c r="V32" i="108"/>
  <c r="R32" i="108"/>
  <c r="S32" i="108" s="1"/>
  <c r="J32" i="108"/>
  <c r="I32" i="108" s="1"/>
  <c r="G32" i="108"/>
  <c r="E32" i="108"/>
  <c r="AQ31" i="108"/>
  <c r="AH31" i="108"/>
  <c r="V31" i="108"/>
  <c r="R31" i="108"/>
  <c r="S31" i="108" s="1"/>
  <c r="J31" i="108"/>
  <c r="I31" i="108" s="1"/>
  <c r="G31" i="108"/>
  <c r="E31" i="108"/>
  <c r="AQ30" i="108"/>
  <c r="AH30" i="108"/>
  <c r="V30" i="108"/>
  <c r="R30" i="108"/>
  <c r="S30" i="108" s="1"/>
  <c r="J30" i="108"/>
  <c r="I30" i="108" s="1"/>
  <c r="G30" i="108"/>
  <c r="E30" i="108"/>
  <c r="AQ29" i="108"/>
  <c r="AH29" i="108"/>
  <c r="V29" i="108"/>
  <c r="R29" i="108"/>
  <c r="S29" i="108" s="1"/>
  <c r="J29" i="108"/>
  <c r="I29" i="108" s="1"/>
  <c r="G29" i="108"/>
  <c r="E29" i="108"/>
  <c r="AQ28" i="108"/>
  <c r="AH28" i="108"/>
  <c r="V28" i="108"/>
  <c r="R28" i="108"/>
  <c r="S28" i="108" s="1"/>
  <c r="J28" i="108"/>
  <c r="I28" i="108" s="1"/>
  <c r="G28" i="108"/>
  <c r="E28" i="108"/>
  <c r="AQ27" i="108"/>
  <c r="AH27" i="108"/>
  <c r="V27" i="108"/>
  <c r="R27" i="108"/>
  <c r="S27" i="108" s="1"/>
  <c r="J27" i="108"/>
  <c r="I27" i="108" s="1"/>
  <c r="G27" i="108"/>
  <c r="E27" i="108"/>
  <c r="AQ26" i="108"/>
  <c r="AH26" i="108"/>
  <c r="V26" i="108"/>
  <c r="R26" i="108"/>
  <c r="S26" i="108" s="1"/>
  <c r="J26" i="108"/>
  <c r="I26" i="108" s="1"/>
  <c r="G26" i="108"/>
  <c r="E26" i="108"/>
  <c r="AQ25" i="108"/>
  <c r="AH25" i="108"/>
  <c r="V25" i="108"/>
  <c r="R25" i="108"/>
  <c r="S25" i="108" s="1"/>
  <c r="J25" i="108"/>
  <c r="I25" i="108" s="1"/>
  <c r="G25" i="108"/>
  <c r="E25" i="108"/>
  <c r="AQ24" i="108"/>
  <c r="AH24" i="108"/>
  <c r="V24" i="108"/>
  <c r="R24" i="108"/>
  <c r="S24" i="108" s="1"/>
  <c r="J24" i="108"/>
  <c r="I24" i="108" s="1"/>
  <c r="G24" i="108"/>
  <c r="E24" i="108"/>
  <c r="AQ23" i="108"/>
  <c r="AH23" i="108"/>
  <c r="V23" i="108"/>
  <c r="R23" i="108"/>
  <c r="S23" i="108" s="1"/>
  <c r="J23" i="108"/>
  <c r="I23" i="108" s="1"/>
  <c r="G23" i="108"/>
  <c r="E23" i="108"/>
  <c r="AQ22" i="108"/>
  <c r="AH22" i="108"/>
  <c r="V22" i="108"/>
  <c r="R22" i="108"/>
  <c r="S22" i="108" s="1"/>
  <c r="J22" i="108"/>
  <c r="I22" i="108" s="1"/>
  <c r="G22" i="108"/>
  <c r="E22" i="108"/>
  <c r="AQ21" i="108"/>
  <c r="AH21" i="108"/>
  <c r="V21" i="108"/>
  <c r="R21" i="108"/>
  <c r="S21" i="108" s="1"/>
  <c r="J21" i="108"/>
  <c r="I21" i="108" s="1"/>
  <c r="G21" i="108"/>
  <c r="E21" i="108"/>
  <c r="AQ20" i="108"/>
  <c r="AH20" i="108"/>
  <c r="V20" i="108"/>
  <c r="R20" i="108"/>
  <c r="S20" i="108" s="1"/>
  <c r="J20" i="108"/>
  <c r="I20" i="108" s="1"/>
  <c r="G20" i="108"/>
  <c r="E20" i="108"/>
  <c r="AQ19" i="108"/>
  <c r="AH19" i="108"/>
  <c r="V19" i="108"/>
  <c r="R19" i="108"/>
  <c r="S19" i="108" s="1"/>
  <c r="J19" i="108"/>
  <c r="I19" i="108" s="1"/>
  <c r="G19" i="108"/>
  <c r="E19" i="108"/>
  <c r="AQ18" i="108"/>
  <c r="AH18" i="108"/>
  <c r="V18" i="108"/>
  <c r="R18" i="108"/>
  <c r="T18" i="108" s="1"/>
  <c r="J18" i="108"/>
  <c r="I18" i="108" s="1"/>
  <c r="G18" i="108"/>
  <c r="E18" i="108"/>
  <c r="AQ17" i="108"/>
  <c r="AH17" i="108"/>
  <c r="V17" i="108"/>
  <c r="R17" i="108"/>
  <c r="T17" i="108" s="1"/>
  <c r="J17" i="108"/>
  <c r="I17" i="108" s="1"/>
  <c r="G17" i="108"/>
  <c r="E17" i="108"/>
  <c r="AQ16" i="108"/>
  <c r="AH16" i="108"/>
  <c r="V16" i="108"/>
  <c r="R16" i="108"/>
  <c r="T16" i="108" s="1"/>
  <c r="J16" i="108"/>
  <c r="I16" i="108" s="1"/>
  <c r="G16" i="108"/>
  <c r="E16" i="108"/>
  <c r="AQ15" i="108"/>
  <c r="AH15" i="108"/>
  <c r="V15" i="108"/>
  <c r="R15" i="108"/>
  <c r="T15" i="108" s="1"/>
  <c r="J15" i="108"/>
  <c r="I15" i="108" s="1"/>
  <c r="G15" i="108"/>
  <c r="E15" i="108"/>
  <c r="AQ14" i="108"/>
  <c r="AH14" i="108"/>
  <c r="V14" i="108"/>
  <c r="R14" i="108"/>
  <c r="T14" i="108" s="1"/>
  <c r="J14" i="108"/>
  <c r="I14" i="108" s="1"/>
  <c r="G14" i="108"/>
  <c r="E14" i="108"/>
  <c r="AQ13" i="108"/>
  <c r="AH13" i="108"/>
  <c r="V13" i="108"/>
  <c r="R13" i="108"/>
  <c r="T13" i="108" s="1"/>
  <c r="J13" i="108"/>
  <c r="I13" i="108" s="1"/>
  <c r="G13" i="108"/>
  <c r="E13" i="108"/>
  <c r="AQ12" i="108"/>
  <c r="AH12" i="108"/>
  <c r="V12" i="108"/>
  <c r="R12" i="108"/>
  <c r="T12" i="108" s="1"/>
  <c r="J12" i="108"/>
  <c r="I12" i="108" s="1"/>
  <c r="G12" i="108"/>
  <c r="E12" i="108"/>
  <c r="AQ11" i="108"/>
  <c r="AH11" i="108"/>
  <c r="V11" i="108"/>
  <c r="J11" i="108"/>
  <c r="I11" i="108" s="1"/>
  <c r="G11" i="108"/>
  <c r="E11" i="108"/>
  <c r="AG10" i="107"/>
  <c r="AG8" i="107" s="1"/>
  <c r="AR35" i="107"/>
  <c r="AP35" i="107"/>
  <c r="P35" i="107"/>
  <c r="AQ34" i="107"/>
  <c r="AH34" i="107"/>
  <c r="V34" i="107"/>
  <c r="R34" i="107"/>
  <c r="T34" i="107" s="1"/>
  <c r="J34" i="107"/>
  <c r="I34" i="107" s="1"/>
  <c r="G34" i="107"/>
  <c r="E34" i="107"/>
  <c r="AQ33" i="107"/>
  <c r="AH33" i="107"/>
  <c r="V33" i="107"/>
  <c r="R33" i="107"/>
  <c r="T33" i="107" s="1"/>
  <c r="J33" i="107"/>
  <c r="I33" i="107" s="1"/>
  <c r="G33" i="107"/>
  <c r="E33" i="107"/>
  <c r="AW32" i="107"/>
  <c r="AQ32" i="107"/>
  <c r="AH32" i="107"/>
  <c r="V32" i="107"/>
  <c r="R32" i="107"/>
  <c r="S32" i="107" s="1"/>
  <c r="J32" i="107"/>
  <c r="I32" i="107" s="1"/>
  <c r="G32" i="107"/>
  <c r="E32" i="107"/>
  <c r="AQ31" i="107"/>
  <c r="AH31" i="107"/>
  <c r="V31" i="107"/>
  <c r="R31" i="107"/>
  <c r="S31" i="107" s="1"/>
  <c r="J31" i="107"/>
  <c r="I31" i="107" s="1"/>
  <c r="G31" i="107"/>
  <c r="E31" i="107"/>
  <c r="AQ30" i="107"/>
  <c r="AH30" i="107"/>
  <c r="V30" i="107"/>
  <c r="R30" i="107"/>
  <c r="S30" i="107" s="1"/>
  <c r="J30" i="107"/>
  <c r="I30" i="107" s="1"/>
  <c r="G30" i="107"/>
  <c r="E30" i="107"/>
  <c r="AQ29" i="107"/>
  <c r="AH29" i="107"/>
  <c r="V29" i="107"/>
  <c r="R29" i="107"/>
  <c r="S29" i="107" s="1"/>
  <c r="J29" i="107"/>
  <c r="I29" i="107" s="1"/>
  <c r="G29" i="107"/>
  <c r="E29" i="107"/>
  <c r="AQ28" i="107"/>
  <c r="AH28" i="107"/>
  <c r="V28" i="107"/>
  <c r="R28" i="107"/>
  <c r="S28" i="107" s="1"/>
  <c r="J28" i="107"/>
  <c r="I28" i="107" s="1"/>
  <c r="G28" i="107"/>
  <c r="E28" i="107"/>
  <c r="AQ27" i="107"/>
  <c r="AH27" i="107"/>
  <c r="V27" i="107"/>
  <c r="R27" i="107"/>
  <c r="T27" i="107" s="1"/>
  <c r="J27" i="107"/>
  <c r="I27" i="107" s="1"/>
  <c r="G27" i="107"/>
  <c r="E27" i="107"/>
  <c r="AQ26" i="107"/>
  <c r="AH26" i="107"/>
  <c r="V26" i="107"/>
  <c r="R26" i="107"/>
  <c r="T26" i="107" s="1"/>
  <c r="J26" i="107"/>
  <c r="I26" i="107" s="1"/>
  <c r="G26" i="107"/>
  <c r="E26" i="107"/>
  <c r="AQ25" i="107"/>
  <c r="AH25" i="107"/>
  <c r="V25" i="107"/>
  <c r="R25" i="107"/>
  <c r="S25" i="107" s="1"/>
  <c r="J25" i="107"/>
  <c r="I25" i="107" s="1"/>
  <c r="G25" i="107"/>
  <c r="E25" i="107"/>
  <c r="AQ24" i="107"/>
  <c r="AH24" i="107"/>
  <c r="V24" i="107"/>
  <c r="R24" i="107"/>
  <c r="T24" i="107" s="1"/>
  <c r="J24" i="107"/>
  <c r="I24" i="107" s="1"/>
  <c r="G24" i="107"/>
  <c r="E24" i="107"/>
  <c r="AQ23" i="107"/>
  <c r="AH23" i="107"/>
  <c r="V23" i="107"/>
  <c r="R23" i="107"/>
  <c r="S23" i="107" s="1"/>
  <c r="J23" i="107"/>
  <c r="I23" i="107" s="1"/>
  <c r="G23" i="107"/>
  <c r="E23" i="107"/>
  <c r="AQ22" i="107"/>
  <c r="AH22" i="107"/>
  <c r="V22" i="107"/>
  <c r="R22" i="107"/>
  <c r="T22" i="107" s="1"/>
  <c r="J22" i="107"/>
  <c r="I22" i="107" s="1"/>
  <c r="G22" i="107"/>
  <c r="E22" i="107"/>
  <c r="AQ21" i="107"/>
  <c r="AH21" i="107"/>
  <c r="V21" i="107"/>
  <c r="R21" i="107"/>
  <c r="S21" i="107" s="1"/>
  <c r="J21" i="107"/>
  <c r="I21" i="107" s="1"/>
  <c r="G21" i="107"/>
  <c r="E21" i="107"/>
  <c r="AQ20" i="107"/>
  <c r="AH20" i="107"/>
  <c r="V20" i="107"/>
  <c r="R20" i="107"/>
  <c r="S20" i="107" s="1"/>
  <c r="J20" i="107"/>
  <c r="I20" i="107" s="1"/>
  <c r="G20" i="107"/>
  <c r="E20" i="107"/>
  <c r="AQ19" i="107"/>
  <c r="AH19" i="107"/>
  <c r="V19" i="107"/>
  <c r="R19" i="107"/>
  <c r="T19" i="107" s="1"/>
  <c r="J19" i="107"/>
  <c r="I19" i="107" s="1"/>
  <c r="G19" i="107"/>
  <c r="E19" i="107"/>
  <c r="AQ18" i="107"/>
  <c r="AH18" i="107"/>
  <c r="V18" i="107"/>
  <c r="R18" i="107"/>
  <c r="T18" i="107" s="1"/>
  <c r="J18" i="107"/>
  <c r="I18" i="107" s="1"/>
  <c r="G18" i="107"/>
  <c r="E18" i="107"/>
  <c r="AQ17" i="107"/>
  <c r="AH17" i="107"/>
  <c r="V17" i="107"/>
  <c r="R17" i="107"/>
  <c r="S17" i="107" s="1"/>
  <c r="J17" i="107"/>
  <c r="I17" i="107" s="1"/>
  <c r="G17" i="107"/>
  <c r="E17" i="107"/>
  <c r="AQ16" i="107"/>
  <c r="AH16" i="107"/>
  <c r="V16" i="107"/>
  <c r="R16" i="107"/>
  <c r="T16" i="107" s="1"/>
  <c r="J16" i="107"/>
  <c r="I16" i="107" s="1"/>
  <c r="G16" i="107"/>
  <c r="E16" i="107"/>
  <c r="AQ15" i="107"/>
  <c r="AH15" i="107"/>
  <c r="V15" i="107"/>
  <c r="R15" i="107"/>
  <c r="T15" i="107" s="1"/>
  <c r="J15" i="107"/>
  <c r="I15" i="107" s="1"/>
  <c r="G15" i="107"/>
  <c r="E15" i="107"/>
  <c r="AQ14" i="107"/>
  <c r="AH14" i="107"/>
  <c r="V14" i="107"/>
  <c r="R14" i="107"/>
  <c r="T14" i="107" s="1"/>
  <c r="J14" i="107"/>
  <c r="I14" i="107" s="1"/>
  <c r="G14" i="107"/>
  <c r="E14" i="107"/>
  <c r="AQ13" i="107"/>
  <c r="AH13" i="107"/>
  <c r="V13" i="107"/>
  <c r="R13" i="107"/>
  <c r="S13" i="107" s="1"/>
  <c r="J13" i="107"/>
  <c r="I13" i="107" s="1"/>
  <c r="G13" i="107"/>
  <c r="E13" i="107"/>
  <c r="AQ12" i="107"/>
  <c r="AH12" i="107"/>
  <c r="V12" i="107"/>
  <c r="R12" i="107"/>
  <c r="S12" i="107" s="1"/>
  <c r="J12" i="107"/>
  <c r="I12" i="107" s="1"/>
  <c r="G12" i="107"/>
  <c r="E12" i="107"/>
  <c r="AQ11" i="107"/>
  <c r="V11" i="107"/>
  <c r="R11" i="107"/>
  <c r="J11" i="107"/>
  <c r="I11" i="107" s="1"/>
  <c r="G11" i="107"/>
  <c r="E11" i="107"/>
  <c r="Q35" i="107"/>
  <c r="K26" i="108" l="1"/>
  <c r="K27" i="108"/>
  <c r="K28" i="108"/>
  <c r="K29" i="108"/>
  <c r="AG8" i="109"/>
  <c r="K33" i="107"/>
  <c r="T21" i="108"/>
  <c r="AG35" i="107"/>
  <c r="AH11" i="111"/>
  <c r="T25" i="108"/>
  <c r="AI25" i="108" s="1"/>
  <c r="K30" i="108"/>
  <c r="K31" i="108"/>
  <c r="K32" i="108"/>
  <c r="K12" i="108"/>
  <c r="K13" i="108"/>
  <c r="K14" i="108"/>
  <c r="K15" i="108"/>
  <c r="K16" i="108"/>
  <c r="K17" i="108"/>
  <c r="K18" i="108"/>
  <c r="K19" i="108"/>
  <c r="K20" i="108"/>
  <c r="K21" i="108"/>
  <c r="T29" i="108"/>
  <c r="AH11" i="109"/>
  <c r="K33" i="111"/>
  <c r="K11" i="108"/>
  <c r="K22" i="108"/>
  <c r="K23" i="108"/>
  <c r="K24" i="108"/>
  <c r="K25" i="108"/>
  <c r="AI30" i="109"/>
  <c r="S11" i="116"/>
  <c r="S35" i="116" s="1"/>
  <c r="T11" i="116"/>
  <c r="T35" i="116" s="1"/>
  <c r="AI35" i="116" s="1"/>
  <c r="AI11" i="117"/>
  <c r="AI35" i="117"/>
  <c r="T35" i="113"/>
  <c r="AI35" i="113" s="1"/>
  <c r="T35" i="112"/>
  <c r="AI35" i="112" s="1"/>
  <c r="S32" i="111"/>
  <c r="S31" i="111"/>
  <c r="AI32" i="111"/>
  <c r="I34" i="111"/>
  <c r="AI31" i="111"/>
  <c r="AI30" i="111"/>
  <c r="AI29" i="111"/>
  <c r="S30" i="111"/>
  <c r="S29" i="111"/>
  <c r="AQ35" i="111"/>
  <c r="AH35" i="111"/>
  <c r="AG8" i="111"/>
  <c r="AI32" i="110"/>
  <c r="AI31" i="110"/>
  <c r="S32" i="110"/>
  <c r="I11" i="110"/>
  <c r="AH11" i="110"/>
  <c r="AH35" i="110" s="1"/>
  <c r="I12" i="110"/>
  <c r="I13" i="110"/>
  <c r="I14" i="110"/>
  <c r="I15" i="110"/>
  <c r="I16" i="110"/>
  <c r="I17" i="110"/>
  <c r="I18" i="110"/>
  <c r="I19" i="110"/>
  <c r="I20" i="110"/>
  <c r="I21" i="110"/>
  <c r="I22" i="110"/>
  <c r="I23" i="110"/>
  <c r="I24" i="110"/>
  <c r="I25" i="110"/>
  <c r="I26" i="110"/>
  <c r="I27" i="110"/>
  <c r="I28" i="110"/>
  <c r="I29" i="110"/>
  <c r="I30" i="110"/>
  <c r="I31" i="110"/>
  <c r="S30" i="110"/>
  <c r="R35" i="110"/>
  <c r="S31" i="110"/>
  <c r="I34" i="110"/>
  <c r="I32" i="110"/>
  <c r="AQ35" i="110"/>
  <c r="AG8" i="110"/>
  <c r="T35" i="115"/>
  <c r="AI35" i="115" s="1"/>
  <c r="AI11" i="115"/>
  <c r="S35" i="115"/>
  <c r="S35" i="113"/>
  <c r="AI11" i="113"/>
  <c r="S35" i="112"/>
  <c r="AI11" i="112"/>
  <c r="T34" i="109"/>
  <c r="S32" i="109"/>
  <c r="K11" i="109"/>
  <c r="K15" i="109"/>
  <c r="K19" i="109"/>
  <c r="K23" i="109"/>
  <c r="K27" i="109"/>
  <c r="K31" i="109"/>
  <c r="AI13" i="109"/>
  <c r="AI17" i="109"/>
  <c r="AI21" i="109"/>
  <c r="AI25" i="109"/>
  <c r="AI29" i="109"/>
  <c r="AI34" i="109"/>
  <c r="AI32" i="109"/>
  <c r="AI26" i="109"/>
  <c r="AI22" i="109"/>
  <c r="AI18" i="109"/>
  <c r="AH35" i="109"/>
  <c r="AI14" i="109"/>
  <c r="R35" i="109"/>
  <c r="AQ35" i="109"/>
  <c r="AI34" i="108"/>
  <c r="AI33" i="108"/>
  <c r="S34" i="108"/>
  <c r="T32" i="108"/>
  <c r="AI32" i="108" s="1"/>
  <c r="T31" i="108"/>
  <c r="AI31" i="108" s="1"/>
  <c r="T30" i="108"/>
  <c r="AI30" i="108" s="1"/>
  <c r="AI29" i="108"/>
  <c r="T28" i="108"/>
  <c r="AI28" i="108" s="1"/>
  <c r="T27" i="108"/>
  <c r="AI27" i="108" s="1"/>
  <c r="T26" i="108"/>
  <c r="AI26" i="108" s="1"/>
  <c r="T24" i="108"/>
  <c r="AI24" i="108" s="1"/>
  <c r="T23" i="108"/>
  <c r="AI23" i="108" s="1"/>
  <c r="T22" i="108"/>
  <c r="AI22" i="108" s="1"/>
  <c r="AH35" i="108"/>
  <c r="T20" i="108"/>
  <c r="AI20" i="108" s="1"/>
  <c r="AI21" i="108"/>
  <c r="T19" i="108"/>
  <c r="AI19" i="108" s="1"/>
  <c r="AI18" i="108"/>
  <c r="AI17" i="108"/>
  <c r="AI16" i="108"/>
  <c r="AQ35" i="108"/>
  <c r="AI15" i="108"/>
  <c r="AI14" i="108"/>
  <c r="AI13" i="108"/>
  <c r="AI12" i="108"/>
  <c r="R35" i="108"/>
  <c r="S34" i="107"/>
  <c r="K34" i="107"/>
  <c r="AI26" i="107"/>
  <c r="AI22" i="107"/>
  <c r="AI18" i="107"/>
  <c r="AI14" i="107"/>
  <c r="AI13" i="111"/>
  <c r="AI16" i="111"/>
  <c r="AI19" i="111"/>
  <c r="AI21" i="111"/>
  <c r="AI24" i="111"/>
  <c r="AI27" i="111"/>
  <c r="T11" i="111"/>
  <c r="T12" i="111"/>
  <c r="AI12" i="111" s="1"/>
  <c r="T14" i="111"/>
  <c r="AI14" i="111" s="1"/>
  <c r="T15" i="111"/>
  <c r="AI15" i="111" s="1"/>
  <c r="T17" i="111"/>
  <c r="AI17" i="111" s="1"/>
  <c r="T18" i="111"/>
  <c r="AI18" i="111" s="1"/>
  <c r="T20" i="111"/>
  <c r="AI20" i="111" s="1"/>
  <c r="T22" i="111"/>
  <c r="AI22" i="111" s="1"/>
  <c r="T23" i="111"/>
  <c r="AI23" i="111" s="1"/>
  <c r="T25" i="111"/>
  <c r="AI25" i="111" s="1"/>
  <c r="T26" i="111"/>
  <c r="AI26" i="111" s="1"/>
  <c r="T28" i="111"/>
  <c r="AI28" i="111" s="1"/>
  <c r="R35" i="111"/>
  <c r="T33" i="111"/>
  <c r="AI33" i="111" s="1"/>
  <c r="T34" i="111"/>
  <c r="AI34" i="111" s="1"/>
  <c r="S13" i="111"/>
  <c r="S16" i="111"/>
  <c r="S19" i="111"/>
  <c r="S21" i="111"/>
  <c r="S24" i="111"/>
  <c r="S27" i="111"/>
  <c r="AI13" i="110"/>
  <c r="AI17" i="110"/>
  <c r="AI22" i="110"/>
  <c r="AI25" i="110"/>
  <c r="AI26" i="110"/>
  <c r="AI27" i="110"/>
  <c r="AI29" i="110"/>
  <c r="T12" i="110"/>
  <c r="AI12" i="110" s="1"/>
  <c r="T14" i="110"/>
  <c r="AI14" i="110" s="1"/>
  <c r="T15" i="110"/>
  <c r="AI15" i="110" s="1"/>
  <c r="T16" i="110"/>
  <c r="AI16" i="110" s="1"/>
  <c r="T18" i="110"/>
  <c r="AI18" i="110" s="1"/>
  <c r="T19" i="110"/>
  <c r="AI19" i="110" s="1"/>
  <c r="T20" i="110"/>
  <c r="AI20" i="110" s="1"/>
  <c r="T21" i="110"/>
  <c r="AI21" i="110" s="1"/>
  <c r="T23" i="110"/>
  <c r="AI23" i="110" s="1"/>
  <c r="T24" i="110"/>
  <c r="AI24" i="110" s="1"/>
  <c r="T28" i="110"/>
  <c r="AI28" i="110" s="1"/>
  <c r="T33" i="110"/>
  <c r="AI33" i="110" s="1"/>
  <c r="T34" i="110"/>
  <c r="AI34" i="110" s="1"/>
  <c r="S11" i="110"/>
  <c r="S13" i="110"/>
  <c r="S17" i="110"/>
  <c r="S22" i="110"/>
  <c r="S25" i="110"/>
  <c r="S26" i="110"/>
  <c r="S27" i="110"/>
  <c r="S29" i="110"/>
  <c r="T11" i="110"/>
  <c r="AI15" i="109"/>
  <c r="AI19" i="109"/>
  <c r="AI23" i="109"/>
  <c r="AI27" i="109"/>
  <c r="AI31" i="109"/>
  <c r="AI12" i="109"/>
  <c r="AI16" i="109"/>
  <c r="AI20" i="109"/>
  <c r="AI24" i="109"/>
  <c r="AI28" i="109"/>
  <c r="T33" i="109"/>
  <c r="AI33" i="109" s="1"/>
  <c r="K33" i="109"/>
  <c r="K34" i="109"/>
  <c r="S14" i="109"/>
  <c r="S17" i="109"/>
  <c r="S21" i="109"/>
  <c r="S25" i="109"/>
  <c r="S28" i="109"/>
  <c r="S11" i="109"/>
  <c r="S12" i="109"/>
  <c r="S13" i="109"/>
  <c r="S15" i="109"/>
  <c r="S16" i="109"/>
  <c r="S18" i="109"/>
  <c r="S19" i="109"/>
  <c r="S20" i="109"/>
  <c r="S22" i="109"/>
  <c r="S23" i="109"/>
  <c r="S24" i="109"/>
  <c r="S26" i="109"/>
  <c r="S27" i="109"/>
  <c r="S29" i="109"/>
  <c r="S30" i="109"/>
  <c r="S31" i="109"/>
  <c r="T11" i="109"/>
  <c r="K33" i="108"/>
  <c r="K34" i="108"/>
  <c r="AG8" i="108"/>
  <c r="S11" i="108"/>
  <c r="S12" i="108"/>
  <c r="S13" i="108"/>
  <c r="S14" i="108"/>
  <c r="S15" i="108"/>
  <c r="S16" i="108"/>
  <c r="S17" i="108"/>
  <c r="S18" i="108"/>
  <c r="T11" i="108"/>
  <c r="AQ35" i="107"/>
  <c r="AI33" i="107"/>
  <c r="AI34" i="107"/>
  <c r="R35" i="107"/>
  <c r="S33" i="107"/>
  <c r="T30" i="107"/>
  <c r="AI30" i="107" s="1"/>
  <c r="T31" i="107"/>
  <c r="AI31" i="107" s="1"/>
  <c r="T32" i="107"/>
  <c r="AI32" i="107" s="1"/>
  <c r="AI12" i="107"/>
  <c r="AI16" i="107"/>
  <c r="AI24" i="107"/>
  <c r="AI15" i="107"/>
  <c r="AI19" i="107"/>
  <c r="AI27" i="107"/>
  <c r="AH11" i="107"/>
  <c r="T12" i="107"/>
  <c r="T13" i="107"/>
  <c r="AI13" i="107" s="1"/>
  <c r="T17" i="107"/>
  <c r="AI17" i="107" s="1"/>
  <c r="T20" i="107"/>
  <c r="AI20" i="107" s="1"/>
  <c r="T21" i="107"/>
  <c r="AI21" i="107" s="1"/>
  <c r="T23" i="107"/>
  <c r="AI23" i="107" s="1"/>
  <c r="T25" i="107"/>
  <c r="AI25" i="107" s="1"/>
  <c r="T28" i="107"/>
  <c r="AI28" i="107" s="1"/>
  <c r="T29" i="107"/>
  <c r="AI29" i="107" s="1"/>
  <c r="K11" i="107"/>
  <c r="K12" i="107"/>
  <c r="K13" i="107"/>
  <c r="K14" i="107"/>
  <c r="K15" i="107"/>
  <c r="K16" i="107"/>
  <c r="K17" i="107"/>
  <c r="K18" i="107"/>
  <c r="K19" i="107"/>
  <c r="K20" i="107"/>
  <c r="K21" i="107"/>
  <c r="K22" i="107"/>
  <c r="K23" i="107"/>
  <c r="K24" i="107"/>
  <c r="K25" i="107"/>
  <c r="K26" i="107"/>
  <c r="K27" i="107"/>
  <c r="K28" i="107"/>
  <c r="K29" i="107"/>
  <c r="K30" i="107"/>
  <c r="K31" i="107"/>
  <c r="K32" i="107"/>
  <c r="S11" i="107"/>
  <c r="S14" i="107"/>
  <c r="S15" i="107"/>
  <c r="S16" i="107"/>
  <c r="S18" i="107"/>
  <c r="S19" i="107"/>
  <c r="S22" i="107"/>
  <c r="S24" i="107"/>
  <c r="S26" i="107"/>
  <c r="S27" i="107"/>
  <c r="T11" i="107"/>
  <c r="AG10" i="106"/>
  <c r="R11" i="106"/>
  <c r="AR35" i="106"/>
  <c r="AP35" i="106"/>
  <c r="AG35" i="106"/>
  <c r="Q35" i="106"/>
  <c r="P35" i="106"/>
  <c r="AQ34" i="106"/>
  <c r="AH34" i="106"/>
  <c r="V34" i="106"/>
  <c r="R34" i="106"/>
  <c r="S34" i="106" s="1"/>
  <c r="J34" i="106"/>
  <c r="I34" i="106" s="1"/>
  <c r="G34" i="106"/>
  <c r="E34" i="106"/>
  <c r="AQ33" i="106"/>
  <c r="AH33" i="106"/>
  <c r="V33" i="106"/>
  <c r="R33" i="106"/>
  <c r="S33" i="106" s="1"/>
  <c r="J33" i="106"/>
  <c r="I33" i="106" s="1"/>
  <c r="G33" i="106"/>
  <c r="E33" i="106"/>
  <c r="AW32" i="106"/>
  <c r="AQ32" i="106"/>
  <c r="AH32" i="106"/>
  <c r="V32" i="106"/>
  <c r="R32" i="106"/>
  <c r="T32" i="106" s="1"/>
  <c r="J32" i="106"/>
  <c r="K32" i="106" s="1"/>
  <c r="G32" i="106"/>
  <c r="E32" i="106"/>
  <c r="AQ31" i="106"/>
  <c r="AH31" i="106"/>
  <c r="V31" i="106"/>
  <c r="R31" i="106"/>
  <c r="T31" i="106" s="1"/>
  <c r="J31" i="106"/>
  <c r="K31" i="106" s="1"/>
  <c r="I31" i="106"/>
  <c r="G31" i="106"/>
  <c r="E31" i="106"/>
  <c r="AQ30" i="106"/>
  <c r="AH30" i="106"/>
  <c r="V30" i="106"/>
  <c r="R30" i="106"/>
  <c r="T30" i="106" s="1"/>
  <c r="J30" i="106"/>
  <c r="I30" i="106" s="1"/>
  <c r="G30" i="106"/>
  <c r="E30" i="106"/>
  <c r="AQ29" i="106"/>
  <c r="AH29" i="106"/>
  <c r="V29" i="106"/>
  <c r="R29" i="106"/>
  <c r="T29" i="106" s="1"/>
  <c r="J29" i="106"/>
  <c r="I29" i="106" s="1"/>
  <c r="G29" i="106"/>
  <c r="E29" i="106"/>
  <c r="AQ28" i="106"/>
  <c r="AH28" i="106"/>
  <c r="V28" i="106"/>
  <c r="R28" i="106"/>
  <c r="T28" i="106" s="1"/>
  <c r="J28" i="106"/>
  <c r="K28" i="106" s="1"/>
  <c r="G28" i="106"/>
  <c r="E28" i="106"/>
  <c r="AQ27" i="106"/>
  <c r="AH27" i="106"/>
  <c r="V27" i="106"/>
  <c r="R27" i="106"/>
  <c r="T27" i="106" s="1"/>
  <c r="J27" i="106"/>
  <c r="K27" i="106" s="1"/>
  <c r="G27" i="106"/>
  <c r="E27" i="106"/>
  <c r="AQ26" i="106"/>
  <c r="AH26" i="106"/>
  <c r="V26" i="106"/>
  <c r="R26" i="106"/>
  <c r="T26" i="106" s="1"/>
  <c r="J26" i="106"/>
  <c r="I26" i="106" s="1"/>
  <c r="G26" i="106"/>
  <c r="E26" i="106"/>
  <c r="AQ25" i="106"/>
  <c r="AH25" i="106"/>
  <c r="V25" i="106"/>
  <c r="R25" i="106"/>
  <c r="T25" i="106" s="1"/>
  <c r="J25" i="106"/>
  <c r="I25" i="106" s="1"/>
  <c r="G25" i="106"/>
  <c r="E25" i="106"/>
  <c r="AQ24" i="106"/>
  <c r="AH24" i="106"/>
  <c r="V24" i="106"/>
  <c r="R24" i="106"/>
  <c r="T24" i="106" s="1"/>
  <c r="J24" i="106"/>
  <c r="K24" i="106" s="1"/>
  <c r="I24" i="106"/>
  <c r="G24" i="106"/>
  <c r="E24" i="106"/>
  <c r="AQ23" i="106"/>
  <c r="AH23" i="106"/>
  <c r="V23" i="106"/>
  <c r="R23" i="106"/>
  <c r="T23" i="106" s="1"/>
  <c r="J23" i="106"/>
  <c r="K23" i="106" s="1"/>
  <c r="I23" i="106"/>
  <c r="G23" i="106"/>
  <c r="E23" i="106"/>
  <c r="AQ22" i="106"/>
  <c r="AH22" i="106"/>
  <c r="V22" i="106"/>
  <c r="R22" i="106"/>
  <c r="T22" i="106" s="1"/>
  <c r="J22" i="106"/>
  <c r="I22" i="106" s="1"/>
  <c r="G22" i="106"/>
  <c r="E22" i="106"/>
  <c r="AQ21" i="106"/>
  <c r="AH21" i="106"/>
  <c r="V21" i="106"/>
  <c r="R21" i="106"/>
  <c r="T21" i="106" s="1"/>
  <c r="J21" i="106"/>
  <c r="I21" i="106" s="1"/>
  <c r="G21" i="106"/>
  <c r="E21" i="106"/>
  <c r="AQ20" i="106"/>
  <c r="AH20" i="106"/>
  <c r="V20" i="106"/>
  <c r="R20" i="106"/>
  <c r="T20" i="106" s="1"/>
  <c r="J20" i="106"/>
  <c r="K20" i="106" s="1"/>
  <c r="G20" i="106"/>
  <c r="E20" i="106"/>
  <c r="AQ19" i="106"/>
  <c r="AH19" i="106"/>
  <c r="V19" i="106"/>
  <c r="R19" i="106"/>
  <c r="T19" i="106" s="1"/>
  <c r="J19" i="106"/>
  <c r="K19" i="106" s="1"/>
  <c r="G19" i="106"/>
  <c r="E19" i="106"/>
  <c r="AQ18" i="106"/>
  <c r="AH18" i="106"/>
  <c r="V18" i="106"/>
  <c r="R18" i="106"/>
  <c r="T18" i="106" s="1"/>
  <c r="J18" i="106"/>
  <c r="I18" i="106" s="1"/>
  <c r="G18" i="106"/>
  <c r="E18" i="106"/>
  <c r="AQ17" i="106"/>
  <c r="AH17" i="106"/>
  <c r="V17" i="106"/>
  <c r="R17" i="106"/>
  <c r="T17" i="106" s="1"/>
  <c r="J17" i="106"/>
  <c r="I17" i="106" s="1"/>
  <c r="G17" i="106"/>
  <c r="E17" i="106"/>
  <c r="AQ16" i="106"/>
  <c r="AH16" i="106"/>
  <c r="V16" i="106"/>
  <c r="R16" i="106"/>
  <c r="T16" i="106" s="1"/>
  <c r="J16" i="106"/>
  <c r="K16" i="106" s="1"/>
  <c r="G16" i="106"/>
  <c r="E16" i="106"/>
  <c r="AQ15" i="106"/>
  <c r="AH15" i="106"/>
  <c r="V15" i="106"/>
  <c r="R15" i="106"/>
  <c r="T15" i="106" s="1"/>
  <c r="J15" i="106"/>
  <c r="K15" i="106" s="1"/>
  <c r="G15" i="106"/>
  <c r="E15" i="106"/>
  <c r="AQ14" i="106"/>
  <c r="AH14" i="106"/>
  <c r="V14" i="106"/>
  <c r="R14" i="106"/>
  <c r="T14" i="106" s="1"/>
  <c r="J14" i="106"/>
  <c r="K14" i="106" s="1"/>
  <c r="I14" i="106"/>
  <c r="G14" i="106"/>
  <c r="E14" i="106"/>
  <c r="AQ13" i="106"/>
  <c r="AH13" i="106"/>
  <c r="V13" i="106"/>
  <c r="R13" i="106"/>
  <c r="T13" i="106" s="1"/>
  <c r="J13" i="106"/>
  <c r="I13" i="106" s="1"/>
  <c r="G13" i="106"/>
  <c r="E13" i="106"/>
  <c r="AQ12" i="106"/>
  <c r="AH12" i="106"/>
  <c r="V12" i="106"/>
  <c r="R12" i="106"/>
  <c r="T12" i="106" s="1"/>
  <c r="J12" i="106"/>
  <c r="K12" i="106" s="1"/>
  <c r="I12" i="106"/>
  <c r="G12" i="106"/>
  <c r="E12" i="106"/>
  <c r="AQ11" i="106"/>
  <c r="AH11" i="106"/>
  <c r="V11" i="106"/>
  <c r="J11" i="106"/>
  <c r="K11" i="106" s="1"/>
  <c r="I11" i="106"/>
  <c r="G11" i="106"/>
  <c r="E11" i="106"/>
  <c r="AG8" i="106"/>
  <c r="I16" i="106" l="1"/>
  <c r="I19" i="106"/>
  <c r="AI19" i="106"/>
  <c r="I20" i="106"/>
  <c r="I27" i="106"/>
  <c r="I28" i="106"/>
  <c r="AI11" i="116"/>
  <c r="S35" i="111"/>
  <c r="T35" i="109"/>
  <c r="AI35" i="109"/>
  <c r="T35" i="108"/>
  <c r="AI35" i="108" s="1"/>
  <c r="T35" i="111"/>
  <c r="AI35" i="111" s="1"/>
  <c r="AI11" i="111"/>
  <c r="S35" i="110"/>
  <c r="T35" i="110"/>
  <c r="AI35" i="110" s="1"/>
  <c r="AI11" i="110"/>
  <c r="S35" i="109"/>
  <c r="AI11" i="109"/>
  <c r="AI11" i="108"/>
  <c r="S35" i="108"/>
  <c r="S35" i="107"/>
  <c r="AH35" i="107"/>
  <c r="AI11" i="107"/>
  <c r="T35" i="107"/>
  <c r="K33" i="106"/>
  <c r="K34" i="106"/>
  <c r="I15" i="106"/>
  <c r="K13" i="106"/>
  <c r="AI15" i="106"/>
  <c r="AI22" i="106"/>
  <c r="AI23" i="106"/>
  <c r="AI30" i="106"/>
  <c r="AI31" i="106"/>
  <c r="I32" i="106"/>
  <c r="AI26" i="106"/>
  <c r="AI27" i="106"/>
  <c r="K29" i="106"/>
  <c r="K25" i="106"/>
  <c r="AI18" i="106"/>
  <c r="K21" i="106"/>
  <c r="K17" i="106"/>
  <c r="AI14" i="106"/>
  <c r="K18" i="106"/>
  <c r="K22" i="106"/>
  <c r="K26" i="106"/>
  <c r="K30" i="106"/>
  <c r="AQ35" i="106"/>
  <c r="AH35" i="106"/>
  <c r="T34" i="106"/>
  <c r="AI34" i="106" s="1"/>
  <c r="R35" i="106"/>
  <c r="AI12" i="106"/>
  <c r="AI16" i="106"/>
  <c r="AI20" i="106"/>
  <c r="AI24" i="106"/>
  <c r="AI28" i="106"/>
  <c r="AI32" i="106"/>
  <c r="AI13" i="106"/>
  <c r="AI17" i="106"/>
  <c r="AI21" i="106"/>
  <c r="AI25" i="106"/>
  <c r="AI29" i="106"/>
  <c r="T33" i="106"/>
  <c r="AI33" i="106" s="1"/>
  <c r="S11" i="106"/>
  <c r="S15" i="106"/>
  <c r="S18" i="106"/>
  <c r="S19" i="106"/>
  <c r="S23" i="106"/>
  <c r="S26" i="106"/>
  <c r="S32" i="106"/>
  <c r="S12" i="106"/>
  <c r="S13" i="106"/>
  <c r="S14" i="106"/>
  <c r="S16" i="106"/>
  <c r="S17" i="106"/>
  <c r="S20" i="106"/>
  <c r="S21" i="106"/>
  <c r="S22" i="106"/>
  <c r="S24" i="106"/>
  <c r="S25" i="106"/>
  <c r="S27" i="106"/>
  <c r="S28" i="106"/>
  <c r="S29" i="106"/>
  <c r="S30" i="106"/>
  <c r="S31" i="106"/>
  <c r="T11" i="106"/>
  <c r="AR35" i="105"/>
  <c r="AP35" i="105"/>
  <c r="AG35" i="105"/>
  <c r="Q35" i="105"/>
  <c r="P35" i="105"/>
  <c r="AQ34" i="105"/>
  <c r="AH34" i="105"/>
  <c r="V34" i="105"/>
  <c r="R34" i="105"/>
  <c r="T34" i="105" s="1"/>
  <c r="J34" i="105"/>
  <c r="I34" i="105" s="1"/>
  <c r="G34" i="105"/>
  <c r="E34" i="105"/>
  <c r="AQ33" i="105"/>
  <c r="AH33" i="105"/>
  <c r="V33" i="105"/>
  <c r="R33" i="105"/>
  <c r="T33" i="105" s="1"/>
  <c r="J33" i="105"/>
  <c r="I33" i="105" s="1"/>
  <c r="G33" i="105"/>
  <c r="E33" i="105"/>
  <c r="AW32" i="105"/>
  <c r="AQ32" i="105"/>
  <c r="AH32" i="105"/>
  <c r="V32" i="105"/>
  <c r="R32" i="105"/>
  <c r="S32" i="105" s="1"/>
  <c r="J32" i="105"/>
  <c r="K32" i="105" s="1"/>
  <c r="G32" i="105"/>
  <c r="E32" i="105"/>
  <c r="AQ31" i="105"/>
  <c r="AH31" i="105"/>
  <c r="V31" i="105"/>
  <c r="R31" i="105"/>
  <c r="T31" i="105" s="1"/>
  <c r="J31" i="105"/>
  <c r="K31" i="105" s="1"/>
  <c r="G31" i="105"/>
  <c r="E31" i="105"/>
  <c r="AQ30" i="105"/>
  <c r="AH30" i="105"/>
  <c r="V30" i="105"/>
  <c r="R30" i="105"/>
  <c r="T30" i="105" s="1"/>
  <c r="J30" i="105"/>
  <c r="K30" i="105" s="1"/>
  <c r="G30" i="105"/>
  <c r="E30" i="105"/>
  <c r="AQ29" i="105"/>
  <c r="AH29" i="105"/>
  <c r="V29" i="105"/>
  <c r="R29" i="105"/>
  <c r="S29" i="105" s="1"/>
  <c r="J29" i="105"/>
  <c r="K29" i="105" s="1"/>
  <c r="G29" i="105"/>
  <c r="E29" i="105"/>
  <c r="AQ28" i="105"/>
  <c r="AH28" i="105"/>
  <c r="V28" i="105"/>
  <c r="R28" i="105"/>
  <c r="S28" i="105" s="1"/>
  <c r="J28" i="105"/>
  <c r="K28" i="105" s="1"/>
  <c r="G28" i="105"/>
  <c r="E28" i="105"/>
  <c r="AQ27" i="105"/>
  <c r="AH27" i="105"/>
  <c r="V27" i="105"/>
  <c r="R27" i="105"/>
  <c r="S27" i="105" s="1"/>
  <c r="J27" i="105"/>
  <c r="K27" i="105" s="1"/>
  <c r="G27" i="105"/>
  <c r="E27" i="105"/>
  <c r="AQ26" i="105"/>
  <c r="AH26" i="105"/>
  <c r="V26" i="105"/>
  <c r="R26" i="105"/>
  <c r="T26" i="105" s="1"/>
  <c r="J26" i="105"/>
  <c r="K26" i="105" s="1"/>
  <c r="G26" i="105"/>
  <c r="E26" i="105"/>
  <c r="AQ25" i="105"/>
  <c r="AH25" i="105"/>
  <c r="V25" i="105"/>
  <c r="R25" i="105"/>
  <c r="S25" i="105" s="1"/>
  <c r="J25" i="105"/>
  <c r="K25" i="105" s="1"/>
  <c r="G25" i="105"/>
  <c r="E25" i="105"/>
  <c r="AQ24" i="105"/>
  <c r="AH24" i="105"/>
  <c r="V24" i="105"/>
  <c r="R24" i="105"/>
  <c r="T24" i="105" s="1"/>
  <c r="J24" i="105"/>
  <c r="K24" i="105" s="1"/>
  <c r="G24" i="105"/>
  <c r="E24" i="105"/>
  <c r="AQ23" i="105"/>
  <c r="AH23" i="105"/>
  <c r="V23" i="105"/>
  <c r="R23" i="105"/>
  <c r="S23" i="105" s="1"/>
  <c r="J23" i="105"/>
  <c r="K23" i="105" s="1"/>
  <c r="G23" i="105"/>
  <c r="E23" i="105"/>
  <c r="AQ22" i="105"/>
  <c r="AH22" i="105"/>
  <c r="V22" i="105"/>
  <c r="R22" i="105"/>
  <c r="S22" i="105" s="1"/>
  <c r="J22" i="105"/>
  <c r="K22" i="105" s="1"/>
  <c r="G22" i="105"/>
  <c r="E22" i="105"/>
  <c r="AQ21" i="105"/>
  <c r="AH21" i="105"/>
  <c r="V21" i="105"/>
  <c r="R21" i="105"/>
  <c r="S21" i="105" s="1"/>
  <c r="J21" i="105"/>
  <c r="K21" i="105" s="1"/>
  <c r="G21" i="105"/>
  <c r="E21" i="105"/>
  <c r="AQ20" i="105"/>
  <c r="AH20" i="105"/>
  <c r="V20" i="105"/>
  <c r="R20" i="105"/>
  <c r="S20" i="105" s="1"/>
  <c r="J20" i="105"/>
  <c r="K20" i="105" s="1"/>
  <c r="G20" i="105"/>
  <c r="E20" i="105"/>
  <c r="AQ19" i="105"/>
  <c r="AH19" i="105"/>
  <c r="V19" i="105"/>
  <c r="R19" i="105"/>
  <c r="S19" i="105" s="1"/>
  <c r="J19" i="105"/>
  <c r="K19" i="105" s="1"/>
  <c r="G19" i="105"/>
  <c r="E19" i="105"/>
  <c r="AQ18" i="105"/>
  <c r="AH18" i="105"/>
  <c r="V18" i="105"/>
  <c r="R18" i="105"/>
  <c r="S18" i="105" s="1"/>
  <c r="J18" i="105"/>
  <c r="K18" i="105" s="1"/>
  <c r="G18" i="105"/>
  <c r="E18" i="105"/>
  <c r="AQ17" i="105"/>
  <c r="AH17" i="105"/>
  <c r="V17" i="105"/>
  <c r="R17" i="105"/>
  <c r="T17" i="105" s="1"/>
  <c r="J17" i="105"/>
  <c r="K17" i="105" s="1"/>
  <c r="G17" i="105"/>
  <c r="E17" i="105"/>
  <c r="AQ16" i="105"/>
  <c r="AH16" i="105"/>
  <c r="V16" i="105"/>
  <c r="R16" i="105"/>
  <c r="T16" i="105" s="1"/>
  <c r="J16" i="105"/>
  <c r="K16" i="105" s="1"/>
  <c r="G16" i="105"/>
  <c r="E16" i="105"/>
  <c r="AQ15" i="105"/>
  <c r="AH15" i="105"/>
  <c r="V15" i="105"/>
  <c r="R15" i="105"/>
  <c r="S15" i="105" s="1"/>
  <c r="J15" i="105"/>
  <c r="K15" i="105" s="1"/>
  <c r="G15" i="105"/>
  <c r="E15" i="105"/>
  <c r="AQ14" i="105"/>
  <c r="AH14" i="105"/>
  <c r="V14" i="105"/>
  <c r="R14" i="105"/>
  <c r="T14" i="105" s="1"/>
  <c r="J14" i="105"/>
  <c r="K14" i="105" s="1"/>
  <c r="G14" i="105"/>
  <c r="E14" i="105"/>
  <c r="AQ13" i="105"/>
  <c r="AH13" i="105"/>
  <c r="V13" i="105"/>
  <c r="R13" i="105"/>
  <c r="T13" i="105" s="1"/>
  <c r="J13" i="105"/>
  <c r="K13" i="105" s="1"/>
  <c r="G13" i="105"/>
  <c r="E13" i="105"/>
  <c r="AQ12" i="105"/>
  <c r="AH12" i="105"/>
  <c r="V12" i="105"/>
  <c r="R12" i="105"/>
  <c r="T12" i="105" s="1"/>
  <c r="J12" i="105"/>
  <c r="K12" i="105" s="1"/>
  <c r="G12" i="105"/>
  <c r="E12" i="105"/>
  <c r="AQ11" i="105"/>
  <c r="AH11" i="105"/>
  <c r="V11" i="105"/>
  <c r="R11" i="105"/>
  <c r="J11" i="105"/>
  <c r="K11" i="105" s="1"/>
  <c r="G11" i="105"/>
  <c r="E11" i="105"/>
  <c r="AG8" i="105"/>
  <c r="AI35" i="107" l="1"/>
  <c r="T35" i="106"/>
  <c r="AI35" i="106" s="1"/>
  <c r="S35" i="106"/>
  <c r="AI11" i="106"/>
  <c r="AQ35" i="105"/>
  <c r="I26" i="105"/>
  <c r="I27" i="105"/>
  <c r="I28" i="105"/>
  <c r="I29" i="105"/>
  <c r="I30" i="105"/>
  <c r="I31" i="105"/>
  <c r="I32" i="105"/>
  <c r="I12" i="105"/>
  <c r="I13" i="105"/>
  <c r="I14" i="105"/>
  <c r="I15" i="105"/>
  <c r="I16" i="105"/>
  <c r="I17" i="105"/>
  <c r="I18" i="105"/>
  <c r="I19" i="105"/>
  <c r="I20" i="105"/>
  <c r="I21" i="105"/>
  <c r="I22" i="105"/>
  <c r="I23" i="105"/>
  <c r="I24" i="105"/>
  <c r="K33" i="105"/>
  <c r="AH35" i="105"/>
  <c r="I11" i="105"/>
  <c r="AI12" i="105"/>
  <c r="I25" i="105"/>
  <c r="AI14" i="105"/>
  <c r="AI17" i="105"/>
  <c r="AI24" i="105"/>
  <c r="AI26" i="105"/>
  <c r="AI30" i="105"/>
  <c r="AI31" i="105"/>
  <c r="AI13" i="105"/>
  <c r="AI16" i="105"/>
  <c r="AI34" i="105"/>
  <c r="K34" i="105"/>
  <c r="R35" i="105"/>
  <c r="S34" i="105"/>
  <c r="AI33" i="105"/>
  <c r="S11" i="105"/>
  <c r="S12" i="105"/>
  <c r="S13" i="105"/>
  <c r="S14" i="105"/>
  <c r="T11" i="105"/>
  <c r="AI11" i="105" s="1"/>
  <c r="T15" i="105"/>
  <c r="AI15" i="105" s="1"/>
  <c r="T18" i="105"/>
  <c r="AI18" i="105" s="1"/>
  <c r="T19" i="105"/>
  <c r="AI19" i="105" s="1"/>
  <c r="T20" i="105"/>
  <c r="AI20" i="105" s="1"/>
  <c r="T21" i="105"/>
  <c r="AI21" i="105" s="1"/>
  <c r="T22" i="105"/>
  <c r="AI22" i="105" s="1"/>
  <c r="T23" i="105"/>
  <c r="AI23" i="105" s="1"/>
  <c r="T25" i="105"/>
  <c r="AI25" i="105" s="1"/>
  <c r="T27" i="105"/>
  <c r="AI27" i="105" s="1"/>
  <c r="T28" i="105"/>
  <c r="AI28" i="105" s="1"/>
  <c r="T29" i="105"/>
  <c r="AI29" i="105" s="1"/>
  <c r="T32" i="105"/>
  <c r="AI32" i="105" s="1"/>
  <c r="S33" i="105"/>
  <c r="S16" i="105"/>
  <c r="S17" i="105"/>
  <c r="S24" i="105"/>
  <c r="S26" i="105"/>
  <c r="S30" i="105"/>
  <c r="S31" i="105"/>
  <c r="AR35" i="104"/>
  <c r="AP35" i="104"/>
  <c r="AG35" i="104"/>
  <c r="Q35" i="104"/>
  <c r="P35" i="104"/>
  <c r="AQ34" i="104"/>
  <c r="AH34" i="104"/>
  <c r="V34" i="104"/>
  <c r="R34" i="104"/>
  <c r="S34" i="104" s="1"/>
  <c r="J34" i="104"/>
  <c r="I34" i="104" s="1"/>
  <c r="G34" i="104"/>
  <c r="E34" i="104"/>
  <c r="AQ33" i="104"/>
  <c r="AH33" i="104"/>
  <c r="V33" i="104"/>
  <c r="R33" i="104"/>
  <c r="S33" i="104" s="1"/>
  <c r="J33" i="104"/>
  <c r="I33" i="104" s="1"/>
  <c r="G33" i="104"/>
  <c r="E33" i="104"/>
  <c r="AW32" i="104"/>
  <c r="AQ32" i="104"/>
  <c r="AH32" i="104"/>
  <c r="V32" i="104"/>
  <c r="R32" i="104"/>
  <c r="T32" i="104" s="1"/>
  <c r="J32" i="104"/>
  <c r="K32" i="104" s="1"/>
  <c r="G32" i="104"/>
  <c r="E32" i="104"/>
  <c r="AQ31" i="104"/>
  <c r="AH31" i="104"/>
  <c r="V31" i="104"/>
  <c r="R31" i="104"/>
  <c r="T31" i="104" s="1"/>
  <c r="J31" i="104"/>
  <c r="K31" i="104" s="1"/>
  <c r="G31" i="104"/>
  <c r="E31" i="104"/>
  <c r="AQ30" i="104"/>
  <c r="AH30" i="104"/>
  <c r="V30" i="104"/>
  <c r="R30" i="104"/>
  <c r="T30" i="104" s="1"/>
  <c r="J30" i="104"/>
  <c r="K30" i="104" s="1"/>
  <c r="G30" i="104"/>
  <c r="E30" i="104"/>
  <c r="AQ29" i="104"/>
  <c r="AH29" i="104"/>
  <c r="V29" i="104"/>
  <c r="R29" i="104"/>
  <c r="T29" i="104" s="1"/>
  <c r="J29" i="104"/>
  <c r="I29" i="104" s="1"/>
  <c r="G29" i="104"/>
  <c r="E29" i="104"/>
  <c r="AQ28" i="104"/>
  <c r="AH28" i="104"/>
  <c r="V28" i="104"/>
  <c r="R28" i="104"/>
  <c r="T28" i="104" s="1"/>
  <c r="J28" i="104"/>
  <c r="K28" i="104" s="1"/>
  <c r="G28" i="104"/>
  <c r="E28" i="104"/>
  <c r="AQ27" i="104"/>
  <c r="AH27" i="104"/>
  <c r="V27" i="104"/>
  <c r="R27" i="104"/>
  <c r="T27" i="104" s="1"/>
  <c r="J27" i="104"/>
  <c r="K27" i="104" s="1"/>
  <c r="G27" i="104"/>
  <c r="E27" i="104"/>
  <c r="AQ26" i="104"/>
  <c r="AH26" i="104"/>
  <c r="V26" i="104"/>
  <c r="R26" i="104"/>
  <c r="T26" i="104" s="1"/>
  <c r="J26" i="104"/>
  <c r="K26" i="104" s="1"/>
  <c r="G26" i="104"/>
  <c r="E26" i="104"/>
  <c r="AQ25" i="104"/>
  <c r="AH25" i="104"/>
  <c r="V25" i="104"/>
  <c r="R25" i="104"/>
  <c r="T25" i="104" s="1"/>
  <c r="J25" i="104"/>
  <c r="K25" i="104" s="1"/>
  <c r="G25" i="104"/>
  <c r="E25" i="104"/>
  <c r="AQ24" i="104"/>
  <c r="AH24" i="104"/>
  <c r="V24" i="104"/>
  <c r="R24" i="104"/>
  <c r="T24" i="104" s="1"/>
  <c r="J24" i="104"/>
  <c r="K24" i="104" s="1"/>
  <c r="G24" i="104"/>
  <c r="E24" i="104"/>
  <c r="AQ23" i="104"/>
  <c r="AH23" i="104"/>
  <c r="V23" i="104"/>
  <c r="R23" i="104"/>
  <c r="T23" i="104" s="1"/>
  <c r="J23" i="104"/>
  <c r="K23" i="104" s="1"/>
  <c r="G23" i="104"/>
  <c r="E23" i="104"/>
  <c r="AQ22" i="104"/>
  <c r="AH22" i="104"/>
  <c r="V22" i="104"/>
  <c r="R22" i="104"/>
  <c r="T22" i="104" s="1"/>
  <c r="J22" i="104"/>
  <c r="K22" i="104" s="1"/>
  <c r="G22" i="104"/>
  <c r="E22" i="104"/>
  <c r="AQ21" i="104"/>
  <c r="AH21" i="104"/>
  <c r="V21" i="104"/>
  <c r="R21" i="104"/>
  <c r="T21" i="104" s="1"/>
  <c r="J21" i="104"/>
  <c r="K21" i="104" s="1"/>
  <c r="G21" i="104"/>
  <c r="E21" i="104"/>
  <c r="AQ20" i="104"/>
  <c r="AH20" i="104"/>
  <c r="V20" i="104"/>
  <c r="R20" i="104"/>
  <c r="T20" i="104" s="1"/>
  <c r="J20" i="104"/>
  <c r="K20" i="104" s="1"/>
  <c r="G20" i="104"/>
  <c r="E20" i="104"/>
  <c r="AQ19" i="104"/>
  <c r="AH19" i="104"/>
  <c r="V19" i="104"/>
  <c r="R19" i="104"/>
  <c r="T19" i="104" s="1"/>
  <c r="J19" i="104"/>
  <c r="K19" i="104" s="1"/>
  <c r="G19" i="104"/>
  <c r="E19" i="104"/>
  <c r="AQ18" i="104"/>
  <c r="AH18" i="104"/>
  <c r="V18" i="104"/>
  <c r="R18" i="104"/>
  <c r="T18" i="104" s="1"/>
  <c r="J18" i="104"/>
  <c r="K18" i="104" s="1"/>
  <c r="G18" i="104"/>
  <c r="E18" i="104"/>
  <c r="AQ17" i="104"/>
  <c r="AH17" i="104"/>
  <c r="V17" i="104"/>
  <c r="R17" i="104"/>
  <c r="T17" i="104" s="1"/>
  <c r="J17" i="104"/>
  <c r="K17" i="104" s="1"/>
  <c r="G17" i="104"/>
  <c r="E17" i="104"/>
  <c r="AQ16" i="104"/>
  <c r="AH16" i="104"/>
  <c r="V16" i="104"/>
  <c r="R16" i="104"/>
  <c r="T16" i="104" s="1"/>
  <c r="J16" i="104"/>
  <c r="K16" i="104" s="1"/>
  <c r="G16" i="104"/>
  <c r="E16" i="104"/>
  <c r="AQ15" i="104"/>
  <c r="AH15" i="104"/>
  <c r="V15" i="104"/>
  <c r="R15" i="104"/>
  <c r="T15" i="104" s="1"/>
  <c r="J15" i="104"/>
  <c r="K15" i="104" s="1"/>
  <c r="G15" i="104"/>
  <c r="E15" i="104"/>
  <c r="AQ14" i="104"/>
  <c r="AH14" i="104"/>
  <c r="V14" i="104"/>
  <c r="R14" i="104"/>
  <c r="T14" i="104" s="1"/>
  <c r="J14" i="104"/>
  <c r="K14" i="104" s="1"/>
  <c r="G14" i="104"/>
  <c r="E14" i="104"/>
  <c r="AQ13" i="104"/>
  <c r="AH13" i="104"/>
  <c r="V13" i="104"/>
  <c r="R13" i="104"/>
  <c r="T13" i="104" s="1"/>
  <c r="J13" i="104"/>
  <c r="K13" i="104" s="1"/>
  <c r="G13" i="104"/>
  <c r="E13" i="104"/>
  <c r="AQ12" i="104"/>
  <c r="AH12" i="104"/>
  <c r="V12" i="104"/>
  <c r="R12" i="104"/>
  <c r="T12" i="104" s="1"/>
  <c r="J12" i="104"/>
  <c r="K12" i="104" s="1"/>
  <c r="G12" i="104"/>
  <c r="E12" i="104"/>
  <c r="AQ11" i="104"/>
  <c r="AH11" i="104"/>
  <c r="V11" i="104"/>
  <c r="R11" i="104"/>
  <c r="J11" i="104"/>
  <c r="K11" i="104" s="1"/>
  <c r="G11" i="104"/>
  <c r="E11" i="104"/>
  <c r="AG8" i="104"/>
  <c r="T35" i="105" l="1"/>
  <c r="AI35" i="105" s="1"/>
  <c r="S35" i="105"/>
  <c r="AI27" i="104"/>
  <c r="S32" i="104"/>
  <c r="AQ35" i="104"/>
  <c r="I30" i="104"/>
  <c r="I32" i="104"/>
  <c r="I11" i="104"/>
  <c r="I13" i="104"/>
  <c r="I14" i="104"/>
  <c r="I15" i="104"/>
  <c r="I17" i="104"/>
  <c r="I18" i="104"/>
  <c r="I19" i="104"/>
  <c r="I21" i="104"/>
  <c r="I22" i="104"/>
  <c r="I23" i="104"/>
  <c r="I25" i="104"/>
  <c r="I26" i="104"/>
  <c r="I27" i="104"/>
  <c r="AI29" i="104"/>
  <c r="I12" i="104"/>
  <c r="I16" i="104"/>
  <c r="AI19" i="104"/>
  <c r="I20" i="104"/>
  <c r="AI23" i="104"/>
  <c r="I24" i="104"/>
  <c r="I28" i="104"/>
  <c r="S28" i="104"/>
  <c r="K29" i="104"/>
  <c r="I31" i="104"/>
  <c r="AI32" i="104"/>
  <c r="K33" i="104"/>
  <c r="K34" i="104"/>
  <c r="AI30" i="104"/>
  <c r="AI15" i="104"/>
  <c r="AI28" i="104"/>
  <c r="AI31" i="104"/>
  <c r="AH35" i="104"/>
  <c r="AI12" i="104"/>
  <c r="AI16" i="104"/>
  <c r="S30" i="104"/>
  <c r="R35" i="104"/>
  <c r="S29" i="104"/>
  <c r="S31" i="104"/>
  <c r="AI26" i="104"/>
  <c r="AI13" i="104"/>
  <c r="AI21" i="104"/>
  <c r="AI14" i="104"/>
  <c r="AI18" i="104"/>
  <c r="AI22" i="104"/>
  <c r="AI20" i="104"/>
  <c r="AI24" i="104"/>
  <c r="AI17" i="104"/>
  <c r="AI25" i="104"/>
  <c r="T33" i="104"/>
  <c r="AI33" i="104" s="1"/>
  <c r="T34" i="104"/>
  <c r="AI34" i="104" s="1"/>
  <c r="S16" i="104"/>
  <c r="S20" i="104"/>
  <c r="S26" i="104"/>
  <c r="S11" i="104"/>
  <c r="S12" i="104"/>
  <c r="S13" i="104"/>
  <c r="S14" i="104"/>
  <c r="S15" i="104"/>
  <c r="S17" i="104"/>
  <c r="S18" i="104"/>
  <c r="S19" i="104"/>
  <c r="S21" i="104"/>
  <c r="S22" i="104"/>
  <c r="S23" i="104"/>
  <c r="S24" i="104"/>
  <c r="S25" i="104"/>
  <c r="S27" i="104"/>
  <c r="T11" i="104"/>
  <c r="AI11" i="104" s="1"/>
  <c r="AR35" i="103"/>
  <c r="AP35" i="103"/>
  <c r="P35" i="103"/>
  <c r="AQ34" i="103"/>
  <c r="AH34" i="103"/>
  <c r="V34" i="103"/>
  <c r="R34" i="103"/>
  <c r="S34" i="103" s="1"/>
  <c r="J34" i="103"/>
  <c r="I34" i="103" s="1"/>
  <c r="G34" i="103"/>
  <c r="E34" i="103"/>
  <c r="AQ33" i="103"/>
  <c r="AH33" i="103"/>
  <c r="V33" i="103"/>
  <c r="R33" i="103"/>
  <c r="S33" i="103" s="1"/>
  <c r="J33" i="103"/>
  <c r="I33" i="103" s="1"/>
  <c r="G33" i="103"/>
  <c r="E33" i="103"/>
  <c r="AW32" i="103"/>
  <c r="AQ32" i="103"/>
  <c r="AH32" i="103"/>
  <c r="V32" i="103"/>
  <c r="R32" i="103"/>
  <c r="T32" i="103" s="1"/>
  <c r="J32" i="103"/>
  <c r="K32" i="103" s="1"/>
  <c r="G32" i="103"/>
  <c r="E32" i="103"/>
  <c r="AQ31" i="103"/>
  <c r="AH31" i="103"/>
  <c r="V31" i="103"/>
  <c r="R31" i="103"/>
  <c r="T31" i="103" s="1"/>
  <c r="J31" i="103"/>
  <c r="K31" i="103" s="1"/>
  <c r="G31" i="103"/>
  <c r="E31" i="103"/>
  <c r="AQ30" i="103"/>
  <c r="AH30" i="103"/>
  <c r="V30" i="103"/>
  <c r="R30" i="103"/>
  <c r="T30" i="103" s="1"/>
  <c r="J30" i="103"/>
  <c r="K30" i="103" s="1"/>
  <c r="G30" i="103"/>
  <c r="E30" i="103"/>
  <c r="AQ29" i="103"/>
  <c r="AH29" i="103"/>
  <c r="V29" i="103"/>
  <c r="R29" i="103"/>
  <c r="T29" i="103" s="1"/>
  <c r="J29" i="103"/>
  <c r="I29" i="103" s="1"/>
  <c r="G29" i="103"/>
  <c r="E29" i="103"/>
  <c r="AQ28" i="103"/>
  <c r="AH28" i="103"/>
  <c r="V28" i="103"/>
  <c r="R28" i="103"/>
  <c r="T28" i="103" s="1"/>
  <c r="J28" i="103"/>
  <c r="I28" i="103" s="1"/>
  <c r="G28" i="103"/>
  <c r="E28" i="103"/>
  <c r="AQ27" i="103"/>
  <c r="AH27" i="103"/>
  <c r="V27" i="103"/>
  <c r="R27" i="103"/>
  <c r="T27" i="103" s="1"/>
  <c r="J27" i="103"/>
  <c r="I27" i="103" s="1"/>
  <c r="G27" i="103"/>
  <c r="E27" i="103"/>
  <c r="AQ26" i="103"/>
  <c r="AH26" i="103"/>
  <c r="V26" i="103"/>
  <c r="R26" i="103"/>
  <c r="T26" i="103" s="1"/>
  <c r="J26" i="103"/>
  <c r="K26" i="103" s="1"/>
  <c r="G26" i="103"/>
  <c r="E26" i="103"/>
  <c r="AQ25" i="103"/>
  <c r="AH25" i="103"/>
  <c r="V25" i="103"/>
  <c r="R25" i="103"/>
  <c r="T25" i="103" s="1"/>
  <c r="J25" i="103"/>
  <c r="I25" i="103" s="1"/>
  <c r="G25" i="103"/>
  <c r="E25" i="103"/>
  <c r="AQ24" i="103"/>
  <c r="AH24" i="103"/>
  <c r="V24" i="103"/>
  <c r="R24" i="103"/>
  <c r="T24" i="103" s="1"/>
  <c r="J24" i="103"/>
  <c r="I24" i="103" s="1"/>
  <c r="G24" i="103"/>
  <c r="E24" i="103"/>
  <c r="AQ23" i="103"/>
  <c r="AH23" i="103"/>
  <c r="V23" i="103"/>
  <c r="R23" i="103"/>
  <c r="T23" i="103" s="1"/>
  <c r="J23" i="103"/>
  <c r="I23" i="103" s="1"/>
  <c r="G23" i="103"/>
  <c r="E23" i="103"/>
  <c r="AQ22" i="103"/>
  <c r="AH22" i="103"/>
  <c r="V22" i="103"/>
  <c r="R22" i="103"/>
  <c r="T22" i="103" s="1"/>
  <c r="J22" i="103"/>
  <c r="K22" i="103" s="1"/>
  <c r="G22" i="103"/>
  <c r="E22" i="103"/>
  <c r="AQ21" i="103"/>
  <c r="AH21" i="103"/>
  <c r="V21" i="103"/>
  <c r="R21" i="103"/>
  <c r="T21" i="103" s="1"/>
  <c r="J21" i="103"/>
  <c r="I21" i="103" s="1"/>
  <c r="G21" i="103"/>
  <c r="E21" i="103"/>
  <c r="AQ20" i="103"/>
  <c r="AH20" i="103"/>
  <c r="V20" i="103"/>
  <c r="R20" i="103"/>
  <c r="T20" i="103" s="1"/>
  <c r="J20" i="103"/>
  <c r="I20" i="103" s="1"/>
  <c r="G20" i="103"/>
  <c r="E20" i="103"/>
  <c r="AQ19" i="103"/>
  <c r="AH19" i="103"/>
  <c r="V19" i="103"/>
  <c r="R19" i="103"/>
  <c r="T19" i="103" s="1"/>
  <c r="J19" i="103"/>
  <c r="I19" i="103" s="1"/>
  <c r="G19" i="103"/>
  <c r="E19" i="103"/>
  <c r="AQ18" i="103"/>
  <c r="AH18" i="103"/>
  <c r="V18" i="103"/>
  <c r="R18" i="103"/>
  <c r="T18" i="103" s="1"/>
  <c r="J18" i="103"/>
  <c r="K18" i="103" s="1"/>
  <c r="G18" i="103"/>
  <c r="E18" i="103"/>
  <c r="AQ17" i="103"/>
  <c r="AH17" i="103"/>
  <c r="V17" i="103"/>
  <c r="R17" i="103"/>
  <c r="T17" i="103" s="1"/>
  <c r="J17" i="103"/>
  <c r="I17" i="103" s="1"/>
  <c r="G17" i="103"/>
  <c r="E17" i="103"/>
  <c r="AQ16" i="103"/>
  <c r="AH16" i="103"/>
  <c r="V16" i="103"/>
  <c r="R16" i="103"/>
  <c r="T16" i="103" s="1"/>
  <c r="J16" i="103"/>
  <c r="I16" i="103" s="1"/>
  <c r="G16" i="103"/>
  <c r="E16" i="103"/>
  <c r="AQ15" i="103"/>
  <c r="AH15" i="103"/>
  <c r="V15" i="103"/>
  <c r="R15" i="103"/>
  <c r="T15" i="103" s="1"/>
  <c r="J15" i="103"/>
  <c r="I15" i="103" s="1"/>
  <c r="G15" i="103"/>
  <c r="E15" i="103"/>
  <c r="AQ14" i="103"/>
  <c r="AH14" i="103"/>
  <c r="V14" i="103"/>
  <c r="R14" i="103"/>
  <c r="T14" i="103" s="1"/>
  <c r="J14" i="103"/>
  <c r="K14" i="103" s="1"/>
  <c r="G14" i="103"/>
  <c r="E14" i="103"/>
  <c r="AQ13" i="103"/>
  <c r="AH13" i="103"/>
  <c r="V13" i="103"/>
  <c r="R13" i="103"/>
  <c r="T13" i="103" s="1"/>
  <c r="J13" i="103"/>
  <c r="I13" i="103" s="1"/>
  <c r="G13" i="103"/>
  <c r="E13" i="103"/>
  <c r="AQ12" i="103"/>
  <c r="AH12" i="103"/>
  <c r="V12" i="103"/>
  <c r="R12" i="103"/>
  <c r="T12" i="103" s="1"/>
  <c r="J12" i="103"/>
  <c r="I12" i="103" s="1"/>
  <c r="G12" i="103"/>
  <c r="E12" i="103"/>
  <c r="AQ11" i="103"/>
  <c r="V11" i="103"/>
  <c r="K11" i="103"/>
  <c r="J11" i="103"/>
  <c r="I11" i="103"/>
  <c r="G11" i="103"/>
  <c r="E11" i="103"/>
  <c r="AG35" i="103"/>
  <c r="Q35" i="103"/>
  <c r="AI20" i="103" l="1"/>
  <c r="AI28" i="103"/>
  <c r="AI12" i="103"/>
  <c r="AI16" i="103"/>
  <c r="K13" i="103"/>
  <c r="K15" i="103"/>
  <c r="K17" i="103"/>
  <c r="K21" i="103"/>
  <c r="K23" i="103"/>
  <c r="K25" i="103"/>
  <c r="K29" i="103"/>
  <c r="K19" i="103"/>
  <c r="K27" i="103"/>
  <c r="I31" i="103"/>
  <c r="I32" i="103"/>
  <c r="K12" i="103"/>
  <c r="I14" i="103"/>
  <c r="K16" i="103"/>
  <c r="I18" i="103"/>
  <c r="K20" i="103"/>
  <c r="I22" i="103"/>
  <c r="K24" i="103"/>
  <c r="I26" i="103"/>
  <c r="K28" i="103"/>
  <c r="I30" i="103"/>
  <c r="AQ35" i="103"/>
  <c r="T34" i="103"/>
  <c r="AI34" i="103" s="1"/>
  <c r="AI32" i="103"/>
  <c r="S32" i="103"/>
  <c r="T33" i="103"/>
  <c r="AI33" i="103" s="1"/>
  <c r="T35" i="104"/>
  <c r="AI35" i="104" s="1"/>
  <c r="S35" i="104"/>
  <c r="AI31" i="103"/>
  <c r="S31" i="103"/>
  <c r="AI24" i="103"/>
  <c r="AI25" i="103"/>
  <c r="AI21" i="103"/>
  <c r="AI17" i="103"/>
  <c r="AI13" i="103"/>
  <c r="AI29" i="103"/>
  <c r="AI30" i="103"/>
  <c r="AI14" i="103"/>
  <c r="AI18" i="103"/>
  <c r="AI22" i="103"/>
  <c r="AI26" i="103"/>
  <c r="AI15" i="103"/>
  <c r="AI19" i="103"/>
  <c r="AI23" i="103"/>
  <c r="AI27" i="103"/>
  <c r="S12" i="103"/>
  <c r="S13" i="103"/>
  <c r="S14" i="103"/>
  <c r="S15" i="103"/>
  <c r="S16" i="103"/>
  <c r="S17" i="103"/>
  <c r="S18" i="103"/>
  <c r="S19" i="103"/>
  <c r="S20" i="103"/>
  <c r="S21" i="103"/>
  <c r="S22" i="103"/>
  <c r="S23" i="103"/>
  <c r="S24" i="103"/>
  <c r="S25" i="103"/>
  <c r="S26" i="103"/>
  <c r="S27" i="103"/>
  <c r="S28" i="103"/>
  <c r="S29" i="103"/>
  <c r="S30" i="103"/>
  <c r="AG8" i="103"/>
  <c r="R11" i="103"/>
  <c r="AH11" i="103"/>
  <c r="K33" i="103"/>
  <c r="K34" i="103"/>
  <c r="AG10" i="102"/>
  <c r="AH11" i="102" s="1"/>
  <c r="Q10" i="102"/>
  <c r="R11" i="102" s="1"/>
  <c r="AR35" i="102"/>
  <c r="AP35" i="102"/>
  <c r="Q35" i="102"/>
  <c r="P35" i="102"/>
  <c r="AQ34" i="102"/>
  <c r="AH34" i="102"/>
  <c r="V34" i="102"/>
  <c r="R34" i="102"/>
  <c r="S34" i="102" s="1"/>
  <c r="J34" i="102"/>
  <c r="I34" i="102" s="1"/>
  <c r="G34" i="102"/>
  <c r="E34" i="102"/>
  <c r="AQ33" i="102"/>
  <c r="AH33" i="102"/>
  <c r="V33" i="102"/>
  <c r="R33" i="102"/>
  <c r="S33" i="102" s="1"/>
  <c r="J33" i="102"/>
  <c r="K33" i="102" s="1"/>
  <c r="G33" i="102"/>
  <c r="E33" i="102"/>
  <c r="AW32" i="102"/>
  <c r="AQ32" i="102"/>
  <c r="AH32" i="102"/>
  <c r="V32" i="102"/>
  <c r="R32" i="102"/>
  <c r="T32" i="102" s="1"/>
  <c r="J32" i="102"/>
  <c r="K32" i="102" s="1"/>
  <c r="G32" i="102"/>
  <c r="E32" i="102"/>
  <c r="AQ31" i="102"/>
  <c r="AH31" i="102"/>
  <c r="V31" i="102"/>
  <c r="R31" i="102"/>
  <c r="T31" i="102" s="1"/>
  <c r="J31" i="102"/>
  <c r="K31" i="102" s="1"/>
  <c r="G31" i="102"/>
  <c r="E31" i="102"/>
  <c r="AQ30" i="102"/>
  <c r="AH30" i="102"/>
  <c r="V30" i="102"/>
  <c r="R30" i="102"/>
  <c r="T30" i="102" s="1"/>
  <c r="J30" i="102"/>
  <c r="K30" i="102" s="1"/>
  <c r="G30" i="102"/>
  <c r="E30" i="102"/>
  <c r="AQ29" i="102"/>
  <c r="AH29" i="102"/>
  <c r="V29" i="102"/>
  <c r="R29" i="102"/>
  <c r="T29" i="102" s="1"/>
  <c r="J29" i="102"/>
  <c r="K29" i="102" s="1"/>
  <c r="G29" i="102"/>
  <c r="E29" i="102"/>
  <c r="AQ28" i="102"/>
  <c r="AH28" i="102"/>
  <c r="V28" i="102"/>
  <c r="R28" i="102"/>
  <c r="T28" i="102" s="1"/>
  <c r="J28" i="102"/>
  <c r="K28" i="102" s="1"/>
  <c r="G28" i="102"/>
  <c r="E28" i="102"/>
  <c r="AQ27" i="102"/>
  <c r="AH27" i="102"/>
  <c r="V27" i="102"/>
  <c r="R27" i="102"/>
  <c r="T27" i="102" s="1"/>
  <c r="J27" i="102"/>
  <c r="K27" i="102" s="1"/>
  <c r="G27" i="102"/>
  <c r="E27" i="102"/>
  <c r="AQ26" i="102"/>
  <c r="AH26" i="102"/>
  <c r="V26" i="102"/>
  <c r="R26" i="102"/>
  <c r="T26" i="102" s="1"/>
  <c r="J26" i="102"/>
  <c r="K26" i="102" s="1"/>
  <c r="G26" i="102"/>
  <c r="E26" i="102"/>
  <c r="AQ25" i="102"/>
  <c r="AH25" i="102"/>
  <c r="V25" i="102"/>
  <c r="R25" i="102"/>
  <c r="T25" i="102" s="1"/>
  <c r="J25" i="102"/>
  <c r="K25" i="102" s="1"/>
  <c r="G25" i="102"/>
  <c r="E25" i="102"/>
  <c r="AQ24" i="102"/>
  <c r="AH24" i="102"/>
  <c r="V24" i="102"/>
  <c r="R24" i="102"/>
  <c r="T24" i="102" s="1"/>
  <c r="J24" i="102"/>
  <c r="K24" i="102" s="1"/>
  <c r="G24" i="102"/>
  <c r="E24" i="102"/>
  <c r="AQ23" i="102"/>
  <c r="AH23" i="102"/>
  <c r="V23" i="102"/>
  <c r="R23" i="102"/>
  <c r="S23" i="102" s="1"/>
  <c r="J23" i="102"/>
  <c r="K23" i="102" s="1"/>
  <c r="G23" i="102"/>
  <c r="E23" i="102"/>
  <c r="AQ22" i="102"/>
  <c r="AH22" i="102"/>
  <c r="V22" i="102"/>
  <c r="R22" i="102"/>
  <c r="S22" i="102" s="1"/>
  <c r="J22" i="102"/>
  <c r="K22" i="102" s="1"/>
  <c r="G22" i="102"/>
  <c r="E22" i="102"/>
  <c r="AQ21" i="102"/>
  <c r="AH21" i="102"/>
  <c r="V21" i="102"/>
  <c r="R21" i="102"/>
  <c r="S21" i="102" s="1"/>
  <c r="J21" i="102"/>
  <c r="K21" i="102" s="1"/>
  <c r="G21" i="102"/>
  <c r="E21" i="102"/>
  <c r="AQ20" i="102"/>
  <c r="AH20" i="102"/>
  <c r="V20" i="102"/>
  <c r="R20" i="102"/>
  <c r="S20" i="102" s="1"/>
  <c r="J20" i="102"/>
  <c r="K20" i="102" s="1"/>
  <c r="G20" i="102"/>
  <c r="E20" i="102"/>
  <c r="AQ19" i="102"/>
  <c r="AH19" i="102"/>
  <c r="V19" i="102"/>
  <c r="R19" i="102"/>
  <c r="T19" i="102" s="1"/>
  <c r="J19" i="102"/>
  <c r="K19" i="102" s="1"/>
  <c r="G19" i="102"/>
  <c r="E19" i="102"/>
  <c r="AQ18" i="102"/>
  <c r="AH18" i="102"/>
  <c r="V18" i="102"/>
  <c r="R18" i="102"/>
  <c r="T18" i="102" s="1"/>
  <c r="J18" i="102"/>
  <c r="K18" i="102" s="1"/>
  <c r="G18" i="102"/>
  <c r="E18" i="102"/>
  <c r="AQ17" i="102"/>
  <c r="AH17" i="102"/>
  <c r="V17" i="102"/>
  <c r="R17" i="102"/>
  <c r="S17" i="102" s="1"/>
  <c r="J17" i="102"/>
  <c r="K17" i="102" s="1"/>
  <c r="G17" i="102"/>
  <c r="E17" i="102"/>
  <c r="AQ16" i="102"/>
  <c r="AH16" i="102"/>
  <c r="V16" i="102"/>
  <c r="R16" i="102"/>
  <c r="T16" i="102" s="1"/>
  <c r="J16" i="102"/>
  <c r="K16" i="102" s="1"/>
  <c r="G16" i="102"/>
  <c r="E16" i="102"/>
  <c r="AQ15" i="102"/>
  <c r="AH15" i="102"/>
  <c r="V15" i="102"/>
  <c r="R15" i="102"/>
  <c r="S15" i="102" s="1"/>
  <c r="J15" i="102"/>
  <c r="K15" i="102" s="1"/>
  <c r="G15" i="102"/>
  <c r="E15" i="102"/>
  <c r="AQ14" i="102"/>
  <c r="AH14" i="102"/>
  <c r="V14" i="102"/>
  <c r="R14" i="102"/>
  <c r="T14" i="102" s="1"/>
  <c r="J14" i="102"/>
  <c r="K14" i="102" s="1"/>
  <c r="G14" i="102"/>
  <c r="E14" i="102"/>
  <c r="AQ13" i="102"/>
  <c r="AH13" i="102"/>
  <c r="V13" i="102"/>
  <c r="R13" i="102"/>
  <c r="T13" i="102" s="1"/>
  <c r="J13" i="102"/>
  <c r="K13" i="102" s="1"/>
  <c r="G13" i="102"/>
  <c r="E13" i="102"/>
  <c r="AQ12" i="102"/>
  <c r="AH12" i="102"/>
  <c r="V12" i="102"/>
  <c r="R12" i="102"/>
  <c r="T12" i="102" s="1"/>
  <c r="J12" i="102"/>
  <c r="K12" i="102" s="1"/>
  <c r="G12" i="102"/>
  <c r="E12" i="102"/>
  <c r="AQ11" i="102"/>
  <c r="V11" i="102"/>
  <c r="J11" i="102"/>
  <c r="K11" i="102" s="1"/>
  <c r="G11" i="102"/>
  <c r="E11" i="102"/>
  <c r="I33" i="102" l="1"/>
  <c r="AG8" i="102"/>
  <c r="I28" i="102"/>
  <c r="I29" i="102"/>
  <c r="I30" i="102"/>
  <c r="I11" i="102"/>
  <c r="I32" i="102"/>
  <c r="AG35" i="102"/>
  <c r="I12" i="102"/>
  <c r="AI12" i="102"/>
  <c r="I13" i="102"/>
  <c r="AI13" i="102"/>
  <c r="I14" i="102"/>
  <c r="AI14" i="102"/>
  <c r="I15" i="102"/>
  <c r="I16" i="102"/>
  <c r="AI16" i="102"/>
  <c r="I17" i="102"/>
  <c r="I18" i="102"/>
  <c r="AI18" i="102"/>
  <c r="I19" i="102"/>
  <c r="AI19" i="102"/>
  <c r="I20" i="102"/>
  <c r="I21" i="102"/>
  <c r="I22" i="102"/>
  <c r="I23" i="102"/>
  <c r="I24" i="102"/>
  <c r="I25" i="102"/>
  <c r="AI32" i="102"/>
  <c r="S31" i="102"/>
  <c r="AH35" i="103"/>
  <c r="R35" i="103"/>
  <c r="T11" i="103"/>
  <c r="T35" i="103" s="1"/>
  <c r="S11" i="103"/>
  <c r="S35" i="103" s="1"/>
  <c r="I26" i="102"/>
  <c r="S30" i="102"/>
  <c r="AI26" i="102"/>
  <c r="S25" i="102"/>
  <c r="AH35" i="102"/>
  <c r="AQ35" i="102"/>
  <c r="AI24" i="102"/>
  <c r="AI25" i="102"/>
  <c r="AI27" i="102"/>
  <c r="AI28" i="102"/>
  <c r="AI29" i="102"/>
  <c r="AI30" i="102"/>
  <c r="AI31" i="102"/>
  <c r="S26" i="102"/>
  <c r="S27" i="102"/>
  <c r="S32" i="102"/>
  <c r="S28" i="102"/>
  <c r="R35" i="102"/>
  <c r="S29" i="102"/>
  <c r="K34" i="102"/>
  <c r="I27" i="102"/>
  <c r="I31" i="102"/>
  <c r="S11" i="102"/>
  <c r="S12" i="102"/>
  <c r="S13" i="102"/>
  <c r="T11" i="102"/>
  <c r="AI11" i="102" s="1"/>
  <c r="T15" i="102"/>
  <c r="AI15" i="102" s="1"/>
  <c r="T17" i="102"/>
  <c r="AI17" i="102" s="1"/>
  <c r="T20" i="102"/>
  <c r="AI20" i="102" s="1"/>
  <c r="T21" i="102"/>
  <c r="AI21" i="102" s="1"/>
  <c r="T22" i="102"/>
  <c r="AI22" i="102" s="1"/>
  <c r="T23" i="102"/>
  <c r="AI23" i="102" s="1"/>
  <c r="T33" i="102"/>
  <c r="AI33" i="102" s="1"/>
  <c r="T34" i="102"/>
  <c r="AI34" i="102" s="1"/>
  <c r="S14" i="102"/>
  <c r="S16" i="102"/>
  <c r="S24" i="102"/>
  <c r="S18" i="102"/>
  <c r="S19" i="102"/>
  <c r="AR35" i="101"/>
  <c r="AP35" i="101"/>
  <c r="AG35" i="101"/>
  <c r="Q35" i="101"/>
  <c r="P35" i="101"/>
  <c r="AQ34" i="101"/>
  <c r="AH34" i="101"/>
  <c r="V34" i="101"/>
  <c r="R34" i="101"/>
  <c r="S34" i="101" s="1"/>
  <c r="J34" i="101"/>
  <c r="I34" i="101" s="1"/>
  <c r="G34" i="101"/>
  <c r="E34" i="101"/>
  <c r="AQ33" i="101"/>
  <c r="AH33" i="101"/>
  <c r="V33" i="101"/>
  <c r="R33" i="101"/>
  <c r="S33" i="101" s="1"/>
  <c r="J33" i="101"/>
  <c r="I33" i="101" s="1"/>
  <c r="G33" i="101"/>
  <c r="E33" i="101"/>
  <c r="AW32" i="101"/>
  <c r="AQ32" i="101"/>
  <c r="AH32" i="101"/>
  <c r="V32" i="101"/>
  <c r="R32" i="101"/>
  <c r="T32" i="101" s="1"/>
  <c r="J32" i="101"/>
  <c r="K32" i="101" s="1"/>
  <c r="G32" i="101"/>
  <c r="E32" i="101"/>
  <c r="AQ31" i="101"/>
  <c r="AH31" i="101"/>
  <c r="V31" i="101"/>
  <c r="R31" i="101"/>
  <c r="T31" i="101" s="1"/>
  <c r="J31" i="101"/>
  <c r="I31" i="101" s="1"/>
  <c r="G31" i="101"/>
  <c r="E31" i="101"/>
  <c r="AQ30" i="101"/>
  <c r="AH30" i="101"/>
  <c r="V30" i="101"/>
  <c r="R30" i="101"/>
  <c r="T30" i="101" s="1"/>
  <c r="J30" i="101"/>
  <c r="I30" i="101" s="1"/>
  <c r="G30" i="101"/>
  <c r="E30" i="101"/>
  <c r="AQ29" i="101"/>
  <c r="AH29" i="101"/>
  <c r="V29" i="101"/>
  <c r="R29" i="101"/>
  <c r="T29" i="101" s="1"/>
  <c r="J29" i="101"/>
  <c r="K29" i="101" s="1"/>
  <c r="G29" i="101"/>
  <c r="E29" i="101"/>
  <c r="AQ28" i="101"/>
  <c r="AH28" i="101"/>
  <c r="V28" i="101"/>
  <c r="R28" i="101"/>
  <c r="T28" i="101" s="1"/>
  <c r="J28" i="101"/>
  <c r="K28" i="101" s="1"/>
  <c r="G28" i="101"/>
  <c r="E28" i="101"/>
  <c r="AQ27" i="101"/>
  <c r="AH27" i="101"/>
  <c r="V27" i="101"/>
  <c r="R27" i="101"/>
  <c r="T27" i="101" s="1"/>
  <c r="J27" i="101"/>
  <c r="I27" i="101" s="1"/>
  <c r="G27" i="101"/>
  <c r="E27" i="101"/>
  <c r="AQ26" i="101"/>
  <c r="AH26" i="101"/>
  <c r="V26" i="101"/>
  <c r="R26" i="101"/>
  <c r="T26" i="101" s="1"/>
  <c r="J26" i="101"/>
  <c r="I26" i="101" s="1"/>
  <c r="G26" i="101"/>
  <c r="E26" i="101"/>
  <c r="AQ25" i="101"/>
  <c r="AH25" i="101"/>
  <c r="V25" i="101"/>
  <c r="R25" i="101"/>
  <c r="T25" i="101" s="1"/>
  <c r="J25" i="101"/>
  <c r="K25" i="101" s="1"/>
  <c r="G25" i="101"/>
  <c r="E25" i="101"/>
  <c r="AQ24" i="101"/>
  <c r="AH24" i="101"/>
  <c r="V24" i="101"/>
  <c r="R24" i="101"/>
  <c r="T24" i="101" s="1"/>
  <c r="J24" i="101"/>
  <c r="K24" i="101" s="1"/>
  <c r="G24" i="101"/>
  <c r="E24" i="101"/>
  <c r="AQ23" i="101"/>
  <c r="AH23" i="101"/>
  <c r="V23" i="101"/>
  <c r="R23" i="101"/>
  <c r="T23" i="101" s="1"/>
  <c r="J23" i="101"/>
  <c r="I23" i="101" s="1"/>
  <c r="G23" i="101"/>
  <c r="E23" i="101"/>
  <c r="AQ22" i="101"/>
  <c r="AH22" i="101"/>
  <c r="V22" i="101"/>
  <c r="R22" i="101"/>
  <c r="T22" i="101" s="1"/>
  <c r="J22" i="101"/>
  <c r="I22" i="101" s="1"/>
  <c r="G22" i="101"/>
  <c r="E22" i="101"/>
  <c r="AQ21" i="101"/>
  <c r="AH21" i="101"/>
  <c r="V21" i="101"/>
  <c r="R21" i="101"/>
  <c r="T21" i="101" s="1"/>
  <c r="J21" i="101"/>
  <c r="K21" i="101" s="1"/>
  <c r="G21" i="101"/>
  <c r="E21" i="101"/>
  <c r="AQ20" i="101"/>
  <c r="AH20" i="101"/>
  <c r="V20" i="101"/>
  <c r="R20" i="101"/>
  <c r="T20" i="101" s="1"/>
  <c r="J20" i="101"/>
  <c r="K20" i="101" s="1"/>
  <c r="G20" i="101"/>
  <c r="E20" i="101"/>
  <c r="AQ19" i="101"/>
  <c r="AH19" i="101"/>
  <c r="V19" i="101"/>
  <c r="R19" i="101"/>
  <c r="T19" i="101" s="1"/>
  <c r="J19" i="101"/>
  <c r="I19" i="101" s="1"/>
  <c r="G19" i="101"/>
  <c r="E19" i="101"/>
  <c r="AQ18" i="101"/>
  <c r="AH18" i="101"/>
  <c r="V18" i="101"/>
  <c r="R18" i="101"/>
  <c r="T18" i="101" s="1"/>
  <c r="J18" i="101"/>
  <c r="I18" i="101" s="1"/>
  <c r="G18" i="101"/>
  <c r="E18" i="101"/>
  <c r="AQ17" i="101"/>
  <c r="AH17" i="101"/>
  <c r="V17" i="101"/>
  <c r="R17" i="101"/>
  <c r="T17" i="101" s="1"/>
  <c r="J17" i="101"/>
  <c r="K17" i="101" s="1"/>
  <c r="G17" i="101"/>
  <c r="E17" i="101"/>
  <c r="AQ16" i="101"/>
  <c r="AH16" i="101"/>
  <c r="V16" i="101"/>
  <c r="R16" i="101"/>
  <c r="T16" i="101" s="1"/>
  <c r="J16" i="101"/>
  <c r="K16" i="101" s="1"/>
  <c r="G16" i="101"/>
  <c r="E16" i="101"/>
  <c r="AQ15" i="101"/>
  <c r="AH15" i="101"/>
  <c r="V15" i="101"/>
  <c r="R15" i="101"/>
  <c r="T15" i="101" s="1"/>
  <c r="J15" i="101"/>
  <c r="K15" i="101" s="1"/>
  <c r="G15" i="101"/>
  <c r="E15" i="101"/>
  <c r="AQ14" i="101"/>
  <c r="AH14" i="101"/>
  <c r="V14" i="101"/>
  <c r="R14" i="101"/>
  <c r="T14" i="101" s="1"/>
  <c r="J14" i="101"/>
  <c r="K14" i="101" s="1"/>
  <c r="G14" i="101"/>
  <c r="E14" i="101"/>
  <c r="AQ13" i="101"/>
  <c r="AH13" i="101"/>
  <c r="V13" i="101"/>
  <c r="R13" i="101"/>
  <c r="T13" i="101" s="1"/>
  <c r="J13" i="101"/>
  <c r="I13" i="101" s="1"/>
  <c r="G13" i="101"/>
  <c r="E13" i="101"/>
  <c r="AQ12" i="101"/>
  <c r="AH12" i="101"/>
  <c r="V12" i="101"/>
  <c r="R12" i="101"/>
  <c r="T12" i="101" s="1"/>
  <c r="J12" i="101"/>
  <c r="K12" i="101" s="1"/>
  <c r="G12" i="101"/>
  <c r="E12" i="101"/>
  <c r="AQ11" i="101"/>
  <c r="AH11" i="101"/>
  <c r="V11" i="101"/>
  <c r="R11" i="101"/>
  <c r="J11" i="101"/>
  <c r="K11" i="101" s="1"/>
  <c r="G11" i="101"/>
  <c r="E11" i="101"/>
  <c r="AG8" i="101"/>
  <c r="I14" i="101" l="1"/>
  <c r="I15" i="101"/>
  <c r="I16" i="101"/>
  <c r="AI11" i="103"/>
  <c r="AI35" i="103"/>
  <c r="S35" i="102"/>
  <c r="T35" i="102"/>
  <c r="AI35" i="102" s="1"/>
  <c r="I11" i="101"/>
  <c r="I12" i="101"/>
  <c r="R35" i="101"/>
  <c r="K13" i="101"/>
  <c r="K18" i="101"/>
  <c r="K22" i="101"/>
  <c r="K26" i="101"/>
  <c r="K30" i="101"/>
  <c r="K33" i="101"/>
  <c r="I17" i="101"/>
  <c r="I20" i="101"/>
  <c r="I21" i="101"/>
  <c r="I24" i="101"/>
  <c r="I25" i="101"/>
  <c r="I28" i="101"/>
  <c r="I29" i="101"/>
  <c r="I32" i="101"/>
  <c r="AH35" i="101"/>
  <c r="AQ35" i="101"/>
  <c r="AI15" i="101"/>
  <c r="AI12" i="101"/>
  <c r="AI16" i="101"/>
  <c r="AI19" i="101"/>
  <c r="AI20" i="101"/>
  <c r="AI23" i="101"/>
  <c r="AI24" i="101"/>
  <c r="AI27" i="101"/>
  <c r="AI28" i="101"/>
  <c r="AI31" i="101"/>
  <c r="AI32" i="101"/>
  <c r="K19" i="101"/>
  <c r="K23" i="101"/>
  <c r="K27" i="101"/>
  <c r="K31" i="101"/>
  <c r="K34" i="101"/>
  <c r="AI13" i="101"/>
  <c r="AI17" i="101"/>
  <c r="AI21" i="101"/>
  <c r="AI25" i="101"/>
  <c r="AI29" i="101"/>
  <c r="AI14" i="101"/>
  <c r="AI18" i="101"/>
  <c r="AI22" i="101"/>
  <c r="AI26" i="101"/>
  <c r="AI30" i="101"/>
  <c r="T33" i="101"/>
  <c r="AI33" i="101" s="1"/>
  <c r="T34" i="101"/>
  <c r="AI34" i="101" s="1"/>
  <c r="S11" i="101"/>
  <c r="S16" i="101"/>
  <c r="S18" i="101"/>
  <c r="S21" i="101"/>
  <c r="S22" i="101"/>
  <c r="S23" i="101"/>
  <c r="S24" i="101"/>
  <c r="S25" i="101"/>
  <c r="S26" i="101"/>
  <c r="S27" i="101"/>
  <c r="S28" i="101"/>
  <c r="S29" i="101"/>
  <c r="S30" i="101"/>
  <c r="S31" i="101"/>
  <c r="S32" i="101"/>
  <c r="S12" i="101"/>
  <c r="S13" i="101"/>
  <c r="S14" i="101"/>
  <c r="S15" i="101"/>
  <c r="S17" i="101"/>
  <c r="S19" i="101"/>
  <c r="S20" i="101"/>
  <c r="T11" i="101"/>
  <c r="Q10" i="99"/>
  <c r="R32" i="98"/>
  <c r="AP10" i="99"/>
  <c r="AG10" i="99"/>
  <c r="T35" i="101" l="1"/>
  <c r="AI35" i="101" s="1"/>
  <c r="AI11" i="101"/>
  <c r="S35" i="101"/>
  <c r="AP10" i="98"/>
  <c r="AG10" i="98"/>
  <c r="Q10" i="98"/>
  <c r="AP10" i="97"/>
  <c r="AG10" i="97"/>
  <c r="Q10" i="97"/>
  <c r="E13" i="96"/>
  <c r="AR35" i="100" l="1"/>
  <c r="AP35" i="100"/>
  <c r="AG35" i="100"/>
  <c r="Q35" i="100"/>
  <c r="P35" i="100"/>
  <c r="AQ34" i="100"/>
  <c r="AH34" i="100"/>
  <c r="V34" i="100"/>
  <c r="R34" i="100"/>
  <c r="T34" i="100" s="1"/>
  <c r="J34" i="100"/>
  <c r="K34" i="100" s="1"/>
  <c r="G34" i="100"/>
  <c r="E34" i="100"/>
  <c r="AQ33" i="100"/>
  <c r="AH33" i="100"/>
  <c r="V33" i="100"/>
  <c r="R33" i="100"/>
  <c r="T33" i="100" s="1"/>
  <c r="J33" i="100"/>
  <c r="K33" i="100" s="1"/>
  <c r="G33" i="100"/>
  <c r="E33" i="100"/>
  <c r="AW32" i="100"/>
  <c r="AQ32" i="100"/>
  <c r="AH32" i="100"/>
  <c r="V32" i="100"/>
  <c r="R32" i="100"/>
  <c r="T32" i="100" s="1"/>
  <c r="J32" i="100"/>
  <c r="K32" i="100" s="1"/>
  <c r="G32" i="100"/>
  <c r="E32" i="100"/>
  <c r="AQ31" i="100"/>
  <c r="AH31" i="100"/>
  <c r="V31" i="100"/>
  <c r="R31" i="100"/>
  <c r="S31" i="100" s="1"/>
  <c r="J31" i="100"/>
  <c r="K31" i="100" s="1"/>
  <c r="G31" i="100"/>
  <c r="E31" i="100"/>
  <c r="AQ30" i="100"/>
  <c r="AH30" i="100"/>
  <c r="V30" i="100"/>
  <c r="R30" i="100"/>
  <c r="S30" i="100" s="1"/>
  <c r="J30" i="100"/>
  <c r="K30" i="100" s="1"/>
  <c r="G30" i="100"/>
  <c r="E30" i="100"/>
  <c r="AQ29" i="100"/>
  <c r="AH29" i="100"/>
  <c r="V29" i="100"/>
  <c r="R29" i="100"/>
  <c r="T29" i="100" s="1"/>
  <c r="J29" i="100"/>
  <c r="K29" i="100" s="1"/>
  <c r="G29" i="100"/>
  <c r="E29" i="100"/>
  <c r="AQ28" i="100"/>
  <c r="AH28" i="100"/>
  <c r="V28" i="100"/>
  <c r="R28" i="100"/>
  <c r="S28" i="100" s="1"/>
  <c r="J28" i="100"/>
  <c r="K28" i="100" s="1"/>
  <c r="G28" i="100"/>
  <c r="E28" i="100"/>
  <c r="AQ27" i="100"/>
  <c r="AH27" i="100"/>
  <c r="V27" i="100"/>
  <c r="R27" i="100"/>
  <c r="S27" i="100" s="1"/>
  <c r="J27" i="100"/>
  <c r="K27" i="100" s="1"/>
  <c r="G27" i="100"/>
  <c r="E27" i="100"/>
  <c r="AQ26" i="100"/>
  <c r="AH26" i="100"/>
  <c r="V26" i="100"/>
  <c r="R26" i="100"/>
  <c r="S26" i="100" s="1"/>
  <c r="J26" i="100"/>
  <c r="K26" i="100" s="1"/>
  <c r="G26" i="100"/>
  <c r="E26" i="100"/>
  <c r="AQ25" i="100"/>
  <c r="AH25" i="100"/>
  <c r="V25" i="100"/>
  <c r="R25" i="100"/>
  <c r="S25" i="100" s="1"/>
  <c r="J25" i="100"/>
  <c r="K25" i="100" s="1"/>
  <c r="G25" i="100"/>
  <c r="E25" i="100"/>
  <c r="AQ24" i="100"/>
  <c r="AH24" i="100"/>
  <c r="V24" i="100"/>
  <c r="R24" i="100"/>
  <c r="T24" i="100" s="1"/>
  <c r="J24" i="100"/>
  <c r="K24" i="100" s="1"/>
  <c r="G24" i="100"/>
  <c r="E24" i="100"/>
  <c r="AQ23" i="100"/>
  <c r="AH23" i="100"/>
  <c r="V23" i="100"/>
  <c r="R23" i="100"/>
  <c r="S23" i="100" s="1"/>
  <c r="J23" i="100"/>
  <c r="K23" i="100" s="1"/>
  <c r="G23" i="100"/>
  <c r="E23" i="100"/>
  <c r="AQ22" i="100"/>
  <c r="AH22" i="100"/>
  <c r="V22" i="100"/>
  <c r="R22" i="100"/>
  <c r="S22" i="100" s="1"/>
  <c r="J22" i="100"/>
  <c r="K22" i="100" s="1"/>
  <c r="G22" i="100"/>
  <c r="E22" i="100"/>
  <c r="AQ21" i="100"/>
  <c r="AH21" i="100"/>
  <c r="V21" i="100"/>
  <c r="R21" i="100"/>
  <c r="S21" i="100" s="1"/>
  <c r="J21" i="100"/>
  <c r="K21" i="100" s="1"/>
  <c r="G21" i="100"/>
  <c r="E21" i="100"/>
  <c r="AQ20" i="100"/>
  <c r="AH20" i="100"/>
  <c r="V20" i="100"/>
  <c r="R20" i="100"/>
  <c r="T20" i="100" s="1"/>
  <c r="J20" i="100"/>
  <c r="K20" i="100" s="1"/>
  <c r="G20" i="100"/>
  <c r="E20" i="100"/>
  <c r="AQ19" i="100"/>
  <c r="AH19" i="100"/>
  <c r="V19" i="100"/>
  <c r="R19" i="100"/>
  <c r="T19" i="100" s="1"/>
  <c r="J19" i="100"/>
  <c r="K19" i="100" s="1"/>
  <c r="G19" i="100"/>
  <c r="E19" i="100"/>
  <c r="AQ18" i="100"/>
  <c r="AH18" i="100"/>
  <c r="V18" i="100"/>
  <c r="R18" i="100"/>
  <c r="S18" i="100" s="1"/>
  <c r="J18" i="100"/>
  <c r="K18" i="100" s="1"/>
  <c r="G18" i="100"/>
  <c r="E18" i="100"/>
  <c r="AQ17" i="100"/>
  <c r="AH17" i="100"/>
  <c r="V17" i="100"/>
  <c r="R17" i="100"/>
  <c r="T17" i="100" s="1"/>
  <c r="J17" i="100"/>
  <c r="K17" i="100" s="1"/>
  <c r="G17" i="100"/>
  <c r="E17" i="100"/>
  <c r="AQ16" i="100"/>
  <c r="AH16" i="100"/>
  <c r="V16" i="100"/>
  <c r="R16" i="100"/>
  <c r="T16" i="100" s="1"/>
  <c r="J16" i="100"/>
  <c r="K16" i="100" s="1"/>
  <c r="G16" i="100"/>
  <c r="E16" i="100"/>
  <c r="AQ15" i="100"/>
  <c r="AH15" i="100"/>
  <c r="V15" i="100"/>
  <c r="R15" i="100"/>
  <c r="S15" i="100" s="1"/>
  <c r="J15" i="100"/>
  <c r="K15" i="100" s="1"/>
  <c r="G15" i="100"/>
  <c r="E15" i="100"/>
  <c r="AQ14" i="100"/>
  <c r="AH14" i="100"/>
  <c r="V14" i="100"/>
  <c r="R14" i="100"/>
  <c r="S14" i="100" s="1"/>
  <c r="J14" i="100"/>
  <c r="K14" i="100" s="1"/>
  <c r="G14" i="100"/>
  <c r="E14" i="100"/>
  <c r="AQ13" i="100"/>
  <c r="AH13" i="100"/>
  <c r="V13" i="100"/>
  <c r="R13" i="100"/>
  <c r="S13" i="100" s="1"/>
  <c r="J13" i="100"/>
  <c r="K13" i="100" s="1"/>
  <c r="G13" i="100"/>
  <c r="E13" i="100"/>
  <c r="AQ12" i="100"/>
  <c r="AH12" i="100"/>
  <c r="V12" i="100"/>
  <c r="R12" i="100"/>
  <c r="S12" i="100" s="1"/>
  <c r="J12" i="100"/>
  <c r="K12" i="100" s="1"/>
  <c r="G12" i="100"/>
  <c r="E12" i="100"/>
  <c r="AQ11" i="100"/>
  <c r="AH11" i="100"/>
  <c r="V11" i="100"/>
  <c r="R11" i="100"/>
  <c r="T11" i="100" s="1"/>
  <c r="J11" i="100"/>
  <c r="K11" i="100" s="1"/>
  <c r="G11" i="100"/>
  <c r="E11" i="100"/>
  <c r="AG8" i="100"/>
  <c r="AR35" i="99"/>
  <c r="AP35" i="99"/>
  <c r="AG35" i="99"/>
  <c r="Q35" i="99"/>
  <c r="P35" i="99"/>
  <c r="AQ34" i="99"/>
  <c r="AH34" i="99"/>
  <c r="V34" i="99"/>
  <c r="R34" i="99"/>
  <c r="T34" i="99" s="1"/>
  <c r="J34" i="99"/>
  <c r="K34" i="99" s="1"/>
  <c r="G34" i="99"/>
  <c r="E34" i="99"/>
  <c r="AQ33" i="99"/>
  <c r="AH33" i="99"/>
  <c r="V33" i="99"/>
  <c r="R33" i="99"/>
  <c r="T33" i="99" s="1"/>
  <c r="J33" i="99"/>
  <c r="I33" i="99" s="1"/>
  <c r="G33" i="99"/>
  <c r="E33" i="99"/>
  <c r="AW32" i="99"/>
  <c r="AQ32" i="99"/>
  <c r="AH32" i="99"/>
  <c r="V32" i="99"/>
  <c r="R32" i="99"/>
  <c r="S32" i="99" s="1"/>
  <c r="J32" i="99"/>
  <c r="I32" i="99" s="1"/>
  <c r="G32" i="99"/>
  <c r="E32" i="99"/>
  <c r="AQ31" i="99"/>
  <c r="AH31" i="99"/>
  <c r="V31" i="99"/>
  <c r="R31" i="99"/>
  <c r="T31" i="99" s="1"/>
  <c r="J31" i="99"/>
  <c r="I31" i="99" s="1"/>
  <c r="G31" i="99"/>
  <c r="E31" i="99"/>
  <c r="AQ30" i="99"/>
  <c r="AH30" i="99"/>
  <c r="V30" i="99"/>
  <c r="R30" i="99"/>
  <c r="S30" i="99" s="1"/>
  <c r="J30" i="99"/>
  <c r="I30" i="99" s="1"/>
  <c r="G30" i="99"/>
  <c r="E30" i="99"/>
  <c r="AQ29" i="99"/>
  <c r="AH29" i="99"/>
  <c r="V29" i="99"/>
  <c r="R29" i="99"/>
  <c r="S29" i="99" s="1"/>
  <c r="J29" i="99"/>
  <c r="I29" i="99" s="1"/>
  <c r="G29" i="99"/>
  <c r="E29" i="99"/>
  <c r="AQ28" i="99"/>
  <c r="AH28" i="99"/>
  <c r="V28" i="99"/>
  <c r="R28" i="99"/>
  <c r="S28" i="99" s="1"/>
  <c r="J28" i="99"/>
  <c r="I28" i="99" s="1"/>
  <c r="G28" i="99"/>
  <c r="E28" i="99"/>
  <c r="AQ27" i="99"/>
  <c r="AH27" i="99"/>
  <c r="V27" i="99"/>
  <c r="R27" i="99"/>
  <c r="S27" i="99" s="1"/>
  <c r="J27" i="99"/>
  <c r="I27" i="99" s="1"/>
  <c r="G27" i="99"/>
  <c r="E27" i="99"/>
  <c r="AQ26" i="99"/>
  <c r="AH26" i="99"/>
  <c r="V26" i="99"/>
  <c r="R26" i="99"/>
  <c r="S26" i="99" s="1"/>
  <c r="J26" i="99"/>
  <c r="I26" i="99" s="1"/>
  <c r="G26" i="99"/>
  <c r="E26" i="99"/>
  <c r="AQ25" i="99"/>
  <c r="AH25" i="99"/>
  <c r="V25" i="99"/>
  <c r="R25" i="99"/>
  <c r="T25" i="99" s="1"/>
  <c r="J25" i="99"/>
  <c r="I25" i="99" s="1"/>
  <c r="G25" i="99"/>
  <c r="E25" i="99"/>
  <c r="AQ24" i="99"/>
  <c r="AH24" i="99"/>
  <c r="V24" i="99"/>
  <c r="R24" i="99"/>
  <c r="S24" i="99" s="1"/>
  <c r="J24" i="99"/>
  <c r="I24" i="99" s="1"/>
  <c r="G24" i="99"/>
  <c r="E24" i="99"/>
  <c r="AQ23" i="99"/>
  <c r="AH23" i="99"/>
  <c r="V23" i="99"/>
  <c r="R23" i="99"/>
  <c r="T23" i="99" s="1"/>
  <c r="J23" i="99"/>
  <c r="I23" i="99" s="1"/>
  <c r="G23" i="99"/>
  <c r="E23" i="99"/>
  <c r="AQ22" i="99"/>
  <c r="AH22" i="99"/>
  <c r="V22" i="99"/>
  <c r="R22" i="99"/>
  <c r="T22" i="99" s="1"/>
  <c r="J22" i="99"/>
  <c r="I22" i="99" s="1"/>
  <c r="G22" i="99"/>
  <c r="E22" i="99"/>
  <c r="AQ21" i="99"/>
  <c r="AH21" i="99"/>
  <c r="V21" i="99"/>
  <c r="R21" i="99"/>
  <c r="T21" i="99" s="1"/>
  <c r="J21" i="99"/>
  <c r="I21" i="99" s="1"/>
  <c r="G21" i="99"/>
  <c r="E21" i="99"/>
  <c r="AQ20" i="99"/>
  <c r="AH20" i="99"/>
  <c r="V20" i="99"/>
  <c r="R20" i="99"/>
  <c r="T20" i="99" s="1"/>
  <c r="J20" i="99"/>
  <c r="I20" i="99" s="1"/>
  <c r="G20" i="99"/>
  <c r="E20" i="99"/>
  <c r="AQ19" i="99"/>
  <c r="AH19" i="99"/>
  <c r="V19" i="99"/>
  <c r="R19" i="99"/>
  <c r="S19" i="99" s="1"/>
  <c r="J19" i="99"/>
  <c r="I19" i="99" s="1"/>
  <c r="G19" i="99"/>
  <c r="E19" i="99"/>
  <c r="AQ18" i="99"/>
  <c r="AH18" i="99"/>
  <c r="V18" i="99"/>
  <c r="R18" i="99"/>
  <c r="T18" i="99" s="1"/>
  <c r="J18" i="99"/>
  <c r="I18" i="99" s="1"/>
  <c r="G18" i="99"/>
  <c r="E18" i="99"/>
  <c r="AQ17" i="99"/>
  <c r="AH17" i="99"/>
  <c r="V17" i="99"/>
  <c r="R17" i="99"/>
  <c r="T17" i="99" s="1"/>
  <c r="J17" i="99"/>
  <c r="I17" i="99" s="1"/>
  <c r="G17" i="99"/>
  <c r="E17" i="99"/>
  <c r="AQ16" i="99"/>
  <c r="AH16" i="99"/>
  <c r="V16" i="99"/>
  <c r="R16" i="99"/>
  <c r="S16" i="99" s="1"/>
  <c r="J16" i="99"/>
  <c r="I16" i="99" s="1"/>
  <c r="G16" i="99"/>
  <c r="E16" i="99"/>
  <c r="AQ15" i="99"/>
  <c r="AH15" i="99"/>
  <c r="V15" i="99"/>
  <c r="R15" i="99"/>
  <c r="S15" i="99" s="1"/>
  <c r="J15" i="99"/>
  <c r="I15" i="99" s="1"/>
  <c r="G15" i="99"/>
  <c r="E15" i="99"/>
  <c r="AQ14" i="99"/>
  <c r="AH14" i="99"/>
  <c r="V14" i="99"/>
  <c r="R14" i="99"/>
  <c r="S14" i="99" s="1"/>
  <c r="J14" i="99"/>
  <c r="I14" i="99" s="1"/>
  <c r="G14" i="99"/>
  <c r="E14" i="99"/>
  <c r="AQ13" i="99"/>
  <c r="AH13" i="99"/>
  <c r="V13" i="99"/>
  <c r="R13" i="99"/>
  <c r="T13" i="99" s="1"/>
  <c r="J13" i="99"/>
  <c r="I13" i="99" s="1"/>
  <c r="G13" i="99"/>
  <c r="E13" i="99"/>
  <c r="AQ12" i="99"/>
  <c r="AH12" i="99"/>
  <c r="V12" i="99"/>
  <c r="R12" i="99"/>
  <c r="T12" i="99" s="1"/>
  <c r="J12" i="99"/>
  <c r="I12" i="99" s="1"/>
  <c r="G12" i="99"/>
  <c r="E12" i="99"/>
  <c r="AQ11" i="99"/>
  <c r="AH11" i="99"/>
  <c r="V11" i="99"/>
  <c r="R11" i="99"/>
  <c r="T11" i="99" s="1"/>
  <c r="J11" i="99"/>
  <c r="I11" i="99" s="1"/>
  <c r="G11" i="99"/>
  <c r="E11" i="99"/>
  <c r="AG8" i="99"/>
  <c r="AR35" i="98"/>
  <c r="AP35" i="98"/>
  <c r="AG35" i="98"/>
  <c r="Q35" i="98"/>
  <c r="P35" i="98"/>
  <c r="AQ34" i="98"/>
  <c r="AH34" i="98"/>
  <c r="V34" i="98"/>
  <c r="R34" i="98"/>
  <c r="S34" i="98" s="1"/>
  <c r="J34" i="98"/>
  <c r="I34" i="98" s="1"/>
  <c r="G34" i="98"/>
  <c r="E34" i="98"/>
  <c r="AQ33" i="98"/>
  <c r="AH33" i="98"/>
  <c r="V33" i="98"/>
  <c r="R33" i="98"/>
  <c r="S33" i="98" s="1"/>
  <c r="J33" i="98"/>
  <c r="I33" i="98" s="1"/>
  <c r="G33" i="98"/>
  <c r="E33" i="98"/>
  <c r="AW32" i="98"/>
  <c r="AQ32" i="98"/>
  <c r="AH32" i="98"/>
  <c r="V32" i="98"/>
  <c r="T32" i="98"/>
  <c r="J32" i="98"/>
  <c r="K32" i="98" s="1"/>
  <c r="G32" i="98"/>
  <c r="E32" i="98"/>
  <c r="AQ31" i="98"/>
  <c r="AH31" i="98"/>
  <c r="V31" i="98"/>
  <c r="R31" i="98"/>
  <c r="T31" i="98" s="1"/>
  <c r="J31" i="98"/>
  <c r="K31" i="98" s="1"/>
  <c r="G31" i="98"/>
  <c r="E31" i="98"/>
  <c r="AQ30" i="98"/>
  <c r="AH30" i="98"/>
  <c r="V30" i="98"/>
  <c r="R30" i="98"/>
  <c r="T30" i="98" s="1"/>
  <c r="J30" i="98"/>
  <c r="I30" i="98" s="1"/>
  <c r="G30" i="98"/>
  <c r="E30" i="98"/>
  <c r="AQ29" i="98"/>
  <c r="AH29" i="98"/>
  <c r="V29" i="98"/>
  <c r="R29" i="98"/>
  <c r="T29" i="98" s="1"/>
  <c r="J29" i="98"/>
  <c r="K29" i="98" s="1"/>
  <c r="G29" i="98"/>
  <c r="E29" i="98"/>
  <c r="AQ28" i="98"/>
  <c r="AH28" i="98"/>
  <c r="V28" i="98"/>
  <c r="R28" i="98"/>
  <c r="T28" i="98" s="1"/>
  <c r="J28" i="98"/>
  <c r="K28" i="98" s="1"/>
  <c r="G28" i="98"/>
  <c r="E28" i="98"/>
  <c r="AQ27" i="98"/>
  <c r="AH27" i="98"/>
  <c r="V27" i="98"/>
  <c r="R27" i="98"/>
  <c r="T27" i="98" s="1"/>
  <c r="J27" i="98"/>
  <c r="I27" i="98" s="1"/>
  <c r="G27" i="98"/>
  <c r="E27" i="98"/>
  <c r="AQ26" i="98"/>
  <c r="AH26" i="98"/>
  <c r="V26" i="98"/>
  <c r="R26" i="98"/>
  <c r="T26" i="98" s="1"/>
  <c r="J26" i="98"/>
  <c r="I26" i="98" s="1"/>
  <c r="G26" i="98"/>
  <c r="E26" i="98"/>
  <c r="AQ25" i="98"/>
  <c r="AH25" i="98"/>
  <c r="V25" i="98"/>
  <c r="R25" i="98"/>
  <c r="T25" i="98" s="1"/>
  <c r="J25" i="98"/>
  <c r="K25" i="98" s="1"/>
  <c r="I25" i="98"/>
  <c r="G25" i="98"/>
  <c r="E25" i="98"/>
  <c r="AQ24" i="98"/>
  <c r="AH24" i="98"/>
  <c r="V24" i="98"/>
  <c r="R24" i="98"/>
  <c r="T24" i="98" s="1"/>
  <c r="J24" i="98"/>
  <c r="K24" i="98" s="1"/>
  <c r="G24" i="98"/>
  <c r="E24" i="98"/>
  <c r="AQ23" i="98"/>
  <c r="AH23" i="98"/>
  <c r="V23" i="98"/>
  <c r="R23" i="98"/>
  <c r="T23" i="98" s="1"/>
  <c r="J23" i="98"/>
  <c r="I23" i="98" s="1"/>
  <c r="G23" i="98"/>
  <c r="E23" i="98"/>
  <c r="AQ22" i="98"/>
  <c r="AH22" i="98"/>
  <c r="V22" i="98"/>
  <c r="R22" i="98"/>
  <c r="T22" i="98" s="1"/>
  <c r="J22" i="98"/>
  <c r="I22" i="98" s="1"/>
  <c r="G22" i="98"/>
  <c r="E22" i="98"/>
  <c r="AQ21" i="98"/>
  <c r="AH21" i="98"/>
  <c r="V21" i="98"/>
  <c r="R21" i="98"/>
  <c r="T21" i="98" s="1"/>
  <c r="J21" i="98"/>
  <c r="K21" i="98" s="1"/>
  <c r="I21" i="98"/>
  <c r="G21" i="98"/>
  <c r="E21" i="98"/>
  <c r="AQ20" i="98"/>
  <c r="AH20" i="98"/>
  <c r="V20" i="98"/>
  <c r="R20" i="98"/>
  <c r="T20" i="98" s="1"/>
  <c r="J20" i="98"/>
  <c r="K20" i="98" s="1"/>
  <c r="G20" i="98"/>
  <c r="E20" i="98"/>
  <c r="AQ19" i="98"/>
  <c r="AH19" i="98"/>
  <c r="V19" i="98"/>
  <c r="R19" i="98"/>
  <c r="T19" i="98" s="1"/>
  <c r="J19" i="98"/>
  <c r="I19" i="98" s="1"/>
  <c r="G19" i="98"/>
  <c r="E19" i="98"/>
  <c r="AQ18" i="98"/>
  <c r="AH18" i="98"/>
  <c r="V18" i="98"/>
  <c r="R18" i="98"/>
  <c r="T18" i="98" s="1"/>
  <c r="J18" i="98"/>
  <c r="I18" i="98" s="1"/>
  <c r="G18" i="98"/>
  <c r="E18" i="98"/>
  <c r="AQ17" i="98"/>
  <c r="AH17" i="98"/>
  <c r="V17" i="98"/>
  <c r="R17" i="98"/>
  <c r="T17" i="98" s="1"/>
  <c r="J17" i="98"/>
  <c r="K17" i="98" s="1"/>
  <c r="G17" i="98"/>
  <c r="E17" i="98"/>
  <c r="AQ16" i="98"/>
  <c r="AH16" i="98"/>
  <c r="AI16" i="98" s="1"/>
  <c r="V16" i="98"/>
  <c r="R16" i="98"/>
  <c r="T16" i="98" s="1"/>
  <c r="J16" i="98"/>
  <c r="K16" i="98" s="1"/>
  <c r="G16" i="98"/>
  <c r="E16" i="98"/>
  <c r="AQ15" i="98"/>
  <c r="AH15" i="98"/>
  <c r="V15" i="98"/>
  <c r="R15" i="98"/>
  <c r="T15" i="98" s="1"/>
  <c r="J15" i="98"/>
  <c r="I15" i="98" s="1"/>
  <c r="G15" i="98"/>
  <c r="E15" i="98"/>
  <c r="AQ14" i="98"/>
  <c r="AH14" i="98"/>
  <c r="V14" i="98"/>
  <c r="R14" i="98"/>
  <c r="T14" i="98" s="1"/>
  <c r="J14" i="98"/>
  <c r="I14" i="98" s="1"/>
  <c r="G14" i="98"/>
  <c r="E14" i="98"/>
  <c r="AQ13" i="98"/>
  <c r="AH13" i="98"/>
  <c r="V13" i="98"/>
  <c r="R13" i="98"/>
  <c r="T13" i="98" s="1"/>
  <c r="J13" i="98"/>
  <c r="K13" i="98" s="1"/>
  <c r="G13" i="98"/>
  <c r="E13" i="98"/>
  <c r="AQ12" i="98"/>
  <c r="AH12" i="98"/>
  <c r="V12" i="98"/>
  <c r="R12" i="98"/>
  <c r="T12" i="98" s="1"/>
  <c r="J12" i="98"/>
  <c r="K12" i="98" s="1"/>
  <c r="G12" i="98"/>
  <c r="E12" i="98"/>
  <c r="AQ11" i="98"/>
  <c r="AH11" i="98"/>
  <c r="V11" i="98"/>
  <c r="R11" i="98"/>
  <c r="J11" i="98"/>
  <c r="I11" i="98" s="1"/>
  <c r="G11" i="98"/>
  <c r="E11" i="98"/>
  <c r="AG8" i="98"/>
  <c r="AI20" i="98" l="1"/>
  <c r="I11" i="100"/>
  <c r="I12" i="100"/>
  <c r="I13" i="100"/>
  <c r="I14" i="100"/>
  <c r="I15" i="100"/>
  <c r="I16" i="100"/>
  <c r="AI16" i="100"/>
  <c r="I17" i="100"/>
  <c r="AI17" i="100"/>
  <c r="I18" i="100"/>
  <c r="I19" i="100"/>
  <c r="AI19" i="100"/>
  <c r="I20" i="100"/>
  <c r="AI20" i="100"/>
  <c r="I21" i="100"/>
  <c r="I22" i="100"/>
  <c r="I23" i="100"/>
  <c r="I24" i="100"/>
  <c r="AI24" i="100"/>
  <c r="I25" i="100"/>
  <c r="I26" i="100"/>
  <c r="I27" i="100"/>
  <c r="I28" i="100"/>
  <c r="I29" i="100"/>
  <c r="I30" i="100"/>
  <c r="I31" i="100"/>
  <c r="I32" i="100"/>
  <c r="AI32" i="100"/>
  <c r="I33" i="100"/>
  <c r="AI29" i="100"/>
  <c r="AQ35" i="100"/>
  <c r="I34" i="100"/>
  <c r="AI34" i="100"/>
  <c r="AH35" i="100"/>
  <c r="I34" i="99"/>
  <c r="S34" i="99"/>
  <c r="AI34" i="99"/>
  <c r="AI22" i="99"/>
  <c r="AI18" i="99"/>
  <c r="K33" i="99"/>
  <c r="AQ35" i="99"/>
  <c r="AI11" i="99"/>
  <c r="AI23" i="99"/>
  <c r="AI31" i="99"/>
  <c r="S33" i="99"/>
  <c r="AI33" i="99"/>
  <c r="AI12" i="98"/>
  <c r="I13" i="98"/>
  <c r="AI28" i="98"/>
  <c r="S31" i="98"/>
  <c r="S29" i="98"/>
  <c r="K30" i="98"/>
  <c r="I29" i="98"/>
  <c r="AI24" i="98"/>
  <c r="I17" i="98"/>
  <c r="I31" i="98"/>
  <c r="AI33" i="100"/>
  <c r="S16" i="100"/>
  <c r="S17" i="100"/>
  <c r="S19" i="100"/>
  <c r="S20" i="100"/>
  <c r="T12" i="100"/>
  <c r="T13" i="100"/>
  <c r="AI13" i="100" s="1"/>
  <c r="T14" i="100"/>
  <c r="AI14" i="100" s="1"/>
  <c r="T15" i="100"/>
  <c r="AI15" i="100" s="1"/>
  <c r="T18" i="100"/>
  <c r="AI18" i="100" s="1"/>
  <c r="T21" i="100"/>
  <c r="AI21" i="100" s="1"/>
  <c r="T22" i="100"/>
  <c r="AI22" i="100" s="1"/>
  <c r="T23" i="100"/>
  <c r="AI23" i="100" s="1"/>
  <c r="T25" i="100"/>
  <c r="AI25" i="100" s="1"/>
  <c r="T26" i="100"/>
  <c r="AI26" i="100" s="1"/>
  <c r="T27" i="100"/>
  <c r="AI27" i="100" s="1"/>
  <c r="T28" i="100"/>
  <c r="AI28" i="100" s="1"/>
  <c r="T30" i="100"/>
  <c r="AI30" i="100" s="1"/>
  <c r="T31" i="100"/>
  <c r="AI31" i="100" s="1"/>
  <c r="S33" i="100"/>
  <c r="S34" i="100"/>
  <c r="R35" i="100"/>
  <c r="S11" i="100"/>
  <c r="S24" i="100"/>
  <c r="S29" i="100"/>
  <c r="S32" i="100"/>
  <c r="AI11" i="100"/>
  <c r="AI13" i="99"/>
  <c r="AI17" i="99"/>
  <c r="AI21" i="99"/>
  <c r="AI25" i="99"/>
  <c r="AI12" i="99"/>
  <c r="AI20" i="99"/>
  <c r="T14" i="99"/>
  <c r="AI14" i="99" s="1"/>
  <c r="T15" i="99"/>
  <c r="AI15" i="99" s="1"/>
  <c r="T16" i="99"/>
  <c r="AI16" i="99" s="1"/>
  <c r="T19" i="99"/>
  <c r="AI19" i="99" s="1"/>
  <c r="T24" i="99"/>
  <c r="AI24" i="99" s="1"/>
  <c r="T26" i="99"/>
  <c r="AI26" i="99" s="1"/>
  <c r="T27" i="99"/>
  <c r="AI27" i="99" s="1"/>
  <c r="T28" i="99"/>
  <c r="AI28" i="99" s="1"/>
  <c r="T29" i="99"/>
  <c r="AI29" i="99" s="1"/>
  <c r="T30" i="99"/>
  <c r="AI30" i="99" s="1"/>
  <c r="T32" i="99"/>
  <c r="AI32" i="99" s="1"/>
  <c r="R35" i="99"/>
  <c r="AH35" i="99"/>
  <c r="K11" i="99"/>
  <c r="K12" i="99"/>
  <c r="K13" i="99"/>
  <c r="K14" i="99"/>
  <c r="K15" i="99"/>
  <c r="K16" i="99"/>
  <c r="K17" i="99"/>
  <c r="K18" i="99"/>
  <c r="K19" i="99"/>
  <c r="K20" i="99"/>
  <c r="K21" i="99"/>
  <c r="K22" i="99"/>
  <c r="K23" i="99"/>
  <c r="K24" i="99"/>
  <c r="K25" i="99"/>
  <c r="K26" i="99"/>
  <c r="K27" i="99"/>
  <c r="K28" i="99"/>
  <c r="K29" i="99"/>
  <c r="K30" i="99"/>
  <c r="K31" i="99"/>
  <c r="K32" i="99"/>
  <c r="S11" i="99"/>
  <c r="S12" i="99"/>
  <c r="S13" i="99"/>
  <c r="S17" i="99"/>
  <c r="S18" i="99"/>
  <c r="S20" i="99"/>
  <c r="S21" i="99"/>
  <c r="S22" i="99"/>
  <c r="S23" i="99"/>
  <c r="S25" i="99"/>
  <c r="S31" i="99"/>
  <c r="AI19" i="98"/>
  <c r="AI23" i="98"/>
  <c r="AI27" i="98"/>
  <c r="K11" i="98"/>
  <c r="AQ35" i="98"/>
  <c r="K14" i="98"/>
  <c r="K15" i="98"/>
  <c r="K18" i="98"/>
  <c r="K19" i="98"/>
  <c r="K22" i="98"/>
  <c r="K23" i="98"/>
  <c r="K26" i="98"/>
  <c r="K27" i="98"/>
  <c r="S30" i="98"/>
  <c r="I32" i="98"/>
  <c r="S32" i="98"/>
  <c r="AI15" i="98"/>
  <c r="AH35" i="98"/>
  <c r="I12" i="98"/>
  <c r="I16" i="98"/>
  <c r="I20" i="98"/>
  <c r="I24" i="98"/>
  <c r="I28" i="98"/>
  <c r="AI29" i="98"/>
  <c r="AI31" i="98"/>
  <c r="R35" i="98"/>
  <c r="AI30" i="98"/>
  <c r="AI32" i="98"/>
  <c r="AI13" i="98"/>
  <c r="AI17" i="98"/>
  <c r="AI21" i="98"/>
  <c r="AI25" i="98"/>
  <c r="AI14" i="98"/>
  <c r="AI18" i="98"/>
  <c r="AI22" i="98"/>
  <c r="AI26" i="98"/>
  <c r="T33" i="98"/>
  <c r="AI33" i="98" s="1"/>
  <c r="T34" i="98"/>
  <c r="AI34" i="98" s="1"/>
  <c r="K33" i="98"/>
  <c r="K34" i="98"/>
  <c r="S11" i="98"/>
  <c r="S16" i="98"/>
  <c r="S22" i="98"/>
  <c r="S25" i="98"/>
  <c r="S26" i="98"/>
  <c r="S27" i="98"/>
  <c r="S12" i="98"/>
  <c r="S13" i="98"/>
  <c r="S14" i="98"/>
  <c r="S15" i="98"/>
  <c r="S17" i="98"/>
  <c r="S18" i="98"/>
  <c r="S19" i="98"/>
  <c r="S20" i="98"/>
  <c r="S21" i="98"/>
  <c r="S23" i="98"/>
  <c r="S24" i="98"/>
  <c r="S28" i="98"/>
  <c r="T11" i="98"/>
  <c r="AQ34" i="95"/>
  <c r="AQ17" i="95"/>
  <c r="AQ18" i="95"/>
  <c r="AQ19" i="95"/>
  <c r="AQ20" i="95"/>
  <c r="AQ21" i="95"/>
  <c r="AQ22" i="95"/>
  <c r="AQ23" i="95"/>
  <c r="AQ24" i="95"/>
  <c r="AQ25" i="95"/>
  <c r="AQ26" i="95"/>
  <c r="AQ27" i="95"/>
  <c r="AQ28" i="95"/>
  <c r="AQ29" i="95"/>
  <c r="AQ30" i="95"/>
  <c r="AQ31" i="95"/>
  <c r="AQ32" i="95"/>
  <c r="AQ33" i="95"/>
  <c r="AR35" i="97"/>
  <c r="AP35" i="97"/>
  <c r="AG35" i="97"/>
  <c r="Q35" i="97"/>
  <c r="P35" i="97"/>
  <c r="AQ34" i="97"/>
  <c r="AH34" i="97"/>
  <c r="V34" i="97"/>
  <c r="R34" i="97"/>
  <c r="S34" i="97" s="1"/>
  <c r="J34" i="97"/>
  <c r="I34" i="97" s="1"/>
  <c r="G34" i="97"/>
  <c r="E34" i="97"/>
  <c r="AQ33" i="97"/>
  <c r="AH33" i="97"/>
  <c r="V33" i="97"/>
  <c r="R33" i="97"/>
  <c r="S33" i="97" s="1"/>
  <c r="J33" i="97"/>
  <c r="I33" i="97" s="1"/>
  <c r="G33" i="97"/>
  <c r="E33" i="97"/>
  <c r="AW32" i="97"/>
  <c r="AQ32" i="97"/>
  <c r="AH32" i="97"/>
  <c r="V32" i="97"/>
  <c r="R32" i="97"/>
  <c r="S32" i="97" s="1"/>
  <c r="J32" i="97"/>
  <c r="K32" i="97" s="1"/>
  <c r="G32" i="97"/>
  <c r="E32" i="97"/>
  <c r="AQ31" i="97"/>
  <c r="AH31" i="97"/>
  <c r="V31" i="97"/>
  <c r="R31" i="97"/>
  <c r="S31" i="97" s="1"/>
  <c r="J31" i="97"/>
  <c r="K31" i="97" s="1"/>
  <c r="G31" i="97"/>
  <c r="E31" i="97"/>
  <c r="AQ30" i="97"/>
  <c r="AH30" i="97"/>
  <c r="V30" i="97"/>
  <c r="R30" i="97"/>
  <c r="S30" i="97" s="1"/>
  <c r="J30" i="97"/>
  <c r="K30" i="97" s="1"/>
  <c r="G30" i="97"/>
  <c r="E30" i="97"/>
  <c r="AQ29" i="97"/>
  <c r="AH29" i="97"/>
  <c r="V29" i="97"/>
  <c r="R29" i="97"/>
  <c r="T29" i="97" s="1"/>
  <c r="J29" i="97"/>
  <c r="K29" i="97" s="1"/>
  <c r="G29" i="97"/>
  <c r="E29" i="97"/>
  <c r="AQ28" i="97"/>
  <c r="AH28" i="97"/>
  <c r="V28" i="97"/>
  <c r="R28" i="97"/>
  <c r="S28" i="97" s="1"/>
  <c r="J28" i="97"/>
  <c r="K28" i="97" s="1"/>
  <c r="G28" i="97"/>
  <c r="E28" i="97"/>
  <c r="AQ27" i="97"/>
  <c r="AH27" i="97"/>
  <c r="V27" i="97"/>
  <c r="R27" i="97"/>
  <c r="S27" i="97" s="1"/>
  <c r="J27" i="97"/>
  <c r="K27" i="97" s="1"/>
  <c r="G27" i="97"/>
  <c r="E27" i="97"/>
  <c r="AQ26" i="97"/>
  <c r="AH26" i="97"/>
  <c r="V26" i="97"/>
  <c r="R26" i="97"/>
  <c r="S26" i="97" s="1"/>
  <c r="J26" i="97"/>
  <c r="K26" i="97" s="1"/>
  <c r="G26" i="97"/>
  <c r="E26" i="97"/>
  <c r="AQ25" i="97"/>
  <c r="AH25" i="97"/>
  <c r="V25" i="97"/>
  <c r="R25" i="97"/>
  <c r="T25" i="97" s="1"/>
  <c r="J25" i="97"/>
  <c r="K25" i="97" s="1"/>
  <c r="G25" i="97"/>
  <c r="E25" i="97"/>
  <c r="AQ24" i="97"/>
  <c r="AH24" i="97"/>
  <c r="V24" i="97"/>
  <c r="R24" i="97"/>
  <c r="S24" i="97" s="1"/>
  <c r="J24" i="97"/>
  <c r="K24" i="97" s="1"/>
  <c r="G24" i="97"/>
  <c r="E24" i="97"/>
  <c r="AQ23" i="97"/>
  <c r="AH23" i="97"/>
  <c r="V23" i="97"/>
  <c r="R23" i="97"/>
  <c r="S23" i="97" s="1"/>
  <c r="J23" i="97"/>
  <c r="K23" i="97" s="1"/>
  <c r="G23" i="97"/>
  <c r="E23" i="97"/>
  <c r="AQ22" i="97"/>
  <c r="AH22" i="97"/>
  <c r="V22" i="97"/>
  <c r="R22" i="97"/>
  <c r="S22" i="97" s="1"/>
  <c r="J22" i="97"/>
  <c r="K22" i="97" s="1"/>
  <c r="G22" i="97"/>
  <c r="E22" i="97"/>
  <c r="AQ21" i="97"/>
  <c r="AH21" i="97"/>
  <c r="V21" i="97"/>
  <c r="R21" i="97"/>
  <c r="T21" i="97" s="1"/>
  <c r="J21" i="97"/>
  <c r="K21" i="97" s="1"/>
  <c r="G21" i="97"/>
  <c r="E21" i="97"/>
  <c r="AQ20" i="97"/>
  <c r="AH20" i="97"/>
  <c r="V20" i="97"/>
  <c r="R20" i="97"/>
  <c r="S20" i="97" s="1"/>
  <c r="J20" i="97"/>
  <c r="K20" i="97" s="1"/>
  <c r="G20" i="97"/>
  <c r="E20" i="97"/>
  <c r="AQ19" i="97"/>
  <c r="AH19" i="97"/>
  <c r="V19" i="97"/>
  <c r="R19" i="97"/>
  <c r="S19" i="97" s="1"/>
  <c r="J19" i="97"/>
  <c r="K19" i="97" s="1"/>
  <c r="G19" i="97"/>
  <c r="E19" i="97"/>
  <c r="AQ18" i="97"/>
  <c r="AH18" i="97"/>
  <c r="V18" i="97"/>
  <c r="R18" i="97"/>
  <c r="T18" i="97" s="1"/>
  <c r="J18" i="97"/>
  <c r="K18" i="97" s="1"/>
  <c r="G18" i="97"/>
  <c r="E18" i="97"/>
  <c r="AQ17" i="97"/>
  <c r="AH17" i="97"/>
  <c r="V17" i="97"/>
  <c r="R17" i="97"/>
  <c r="S17" i="97" s="1"/>
  <c r="J17" i="97"/>
  <c r="K17" i="97" s="1"/>
  <c r="G17" i="97"/>
  <c r="E17" i="97"/>
  <c r="AQ16" i="97"/>
  <c r="AH16" i="97"/>
  <c r="V16" i="97"/>
  <c r="R16" i="97"/>
  <c r="T16" i="97" s="1"/>
  <c r="J16" i="97"/>
  <c r="K16" i="97" s="1"/>
  <c r="G16" i="97"/>
  <c r="E16" i="97"/>
  <c r="AQ15" i="97"/>
  <c r="AH15" i="97"/>
  <c r="V15" i="97"/>
  <c r="R15" i="97"/>
  <c r="S15" i="97" s="1"/>
  <c r="J15" i="97"/>
  <c r="K15" i="97" s="1"/>
  <c r="G15" i="97"/>
  <c r="E15" i="97"/>
  <c r="AQ14" i="97"/>
  <c r="AH14" i="97"/>
  <c r="V14" i="97"/>
  <c r="R14" i="97"/>
  <c r="T14" i="97" s="1"/>
  <c r="J14" i="97"/>
  <c r="K14" i="97" s="1"/>
  <c r="G14" i="97"/>
  <c r="E14" i="97"/>
  <c r="AQ13" i="97"/>
  <c r="AH13" i="97"/>
  <c r="V13" i="97"/>
  <c r="R13" i="97"/>
  <c r="S13" i="97" s="1"/>
  <c r="J13" i="97"/>
  <c r="K13" i="97" s="1"/>
  <c r="G13" i="97"/>
  <c r="E13" i="97"/>
  <c r="AQ12" i="97"/>
  <c r="AH12" i="97"/>
  <c r="V12" i="97"/>
  <c r="R12" i="97"/>
  <c r="T12" i="97" s="1"/>
  <c r="J12" i="97"/>
  <c r="K12" i="97" s="1"/>
  <c r="G12" i="97"/>
  <c r="E12" i="97"/>
  <c r="AQ11" i="97"/>
  <c r="AH11" i="97"/>
  <c r="V11" i="97"/>
  <c r="R11" i="97"/>
  <c r="S11" i="97" s="1"/>
  <c r="J11" i="97"/>
  <c r="K11" i="97" s="1"/>
  <c r="G11" i="97"/>
  <c r="E11" i="97"/>
  <c r="AG8" i="97"/>
  <c r="AR35" i="96"/>
  <c r="AP35" i="96"/>
  <c r="AG35" i="96"/>
  <c r="Q35" i="96"/>
  <c r="P35" i="96"/>
  <c r="AQ34" i="96"/>
  <c r="AH34" i="96"/>
  <c r="V34" i="96"/>
  <c r="R34" i="96"/>
  <c r="S34" i="96" s="1"/>
  <c r="J34" i="96"/>
  <c r="I34" i="96" s="1"/>
  <c r="G34" i="96"/>
  <c r="E34" i="96"/>
  <c r="AQ33" i="96"/>
  <c r="AH33" i="96"/>
  <c r="V33" i="96"/>
  <c r="R33" i="96"/>
  <c r="S33" i="96" s="1"/>
  <c r="J33" i="96"/>
  <c r="K33" i="96" s="1"/>
  <c r="G33" i="96"/>
  <c r="E33" i="96"/>
  <c r="AW32" i="96"/>
  <c r="AQ32" i="96"/>
  <c r="AH32" i="96"/>
  <c r="V32" i="96"/>
  <c r="R32" i="96"/>
  <c r="T32" i="96" s="1"/>
  <c r="J32" i="96"/>
  <c r="K32" i="96" s="1"/>
  <c r="G32" i="96"/>
  <c r="E32" i="96"/>
  <c r="AQ31" i="96"/>
  <c r="AH31" i="96"/>
  <c r="V31" i="96"/>
  <c r="R31" i="96"/>
  <c r="T31" i="96" s="1"/>
  <c r="J31" i="96"/>
  <c r="K31" i="96" s="1"/>
  <c r="G31" i="96"/>
  <c r="E31" i="96"/>
  <c r="AQ30" i="96"/>
  <c r="AH30" i="96"/>
  <c r="V30" i="96"/>
  <c r="R30" i="96"/>
  <c r="T30" i="96" s="1"/>
  <c r="J30" i="96"/>
  <c r="K30" i="96" s="1"/>
  <c r="G30" i="96"/>
  <c r="E30" i="96"/>
  <c r="AQ29" i="96"/>
  <c r="AH29" i="96"/>
  <c r="V29" i="96"/>
  <c r="R29" i="96"/>
  <c r="T29" i="96" s="1"/>
  <c r="J29" i="96"/>
  <c r="K29" i="96" s="1"/>
  <c r="G29" i="96"/>
  <c r="E29" i="96"/>
  <c r="AQ28" i="96"/>
  <c r="AH28" i="96"/>
  <c r="V28" i="96"/>
  <c r="R28" i="96"/>
  <c r="T28" i="96" s="1"/>
  <c r="J28" i="96"/>
  <c r="K28" i="96" s="1"/>
  <c r="G28" i="96"/>
  <c r="E28" i="96"/>
  <c r="AQ27" i="96"/>
  <c r="AH27" i="96"/>
  <c r="V27" i="96"/>
  <c r="R27" i="96"/>
  <c r="T27" i="96" s="1"/>
  <c r="J27" i="96"/>
  <c r="K27" i="96" s="1"/>
  <c r="G27" i="96"/>
  <c r="E27" i="96"/>
  <c r="AQ26" i="96"/>
  <c r="AH26" i="96"/>
  <c r="V26" i="96"/>
  <c r="R26" i="96"/>
  <c r="T26" i="96" s="1"/>
  <c r="J26" i="96"/>
  <c r="K26" i="96" s="1"/>
  <c r="G26" i="96"/>
  <c r="E26" i="96"/>
  <c r="AQ25" i="96"/>
  <c r="AH25" i="96"/>
  <c r="V25" i="96"/>
  <c r="R25" i="96"/>
  <c r="T25" i="96" s="1"/>
  <c r="J25" i="96"/>
  <c r="K25" i="96" s="1"/>
  <c r="G25" i="96"/>
  <c r="E25" i="96"/>
  <c r="AQ24" i="96"/>
  <c r="AH24" i="96"/>
  <c r="V24" i="96"/>
  <c r="R24" i="96"/>
  <c r="T24" i="96" s="1"/>
  <c r="J24" i="96"/>
  <c r="K24" i="96" s="1"/>
  <c r="G24" i="96"/>
  <c r="E24" i="96"/>
  <c r="AQ23" i="96"/>
  <c r="AH23" i="96"/>
  <c r="V23" i="96"/>
  <c r="R23" i="96"/>
  <c r="T23" i="96" s="1"/>
  <c r="J23" i="96"/>
  <c r="K23" i="96" s="1"/>
  <c r="G23" i="96"/>
  <c r="E23" i="96"/>
  <c r="AQ22" i="96"/>
  <c r="AH22" i="96"/>
  <c r="V22" i="96"/>
  <c r="R22" i="96"/>
  <c r="S22" i="96" s="1"/>
  <c r="J22" i="96"/>
  <c r="K22" i="96" s="1"/>
  <c r="G22" i="96"/>
  <c r="E22" i="96"/>
  <c r="AQ21" i="96"/>
  <c r="AH21" i="96"/>
  <c r="V21" i="96"/>
  <c r="R21" i="96"/>
  <c r="S21" i="96" s="1"/>
  <c r="J21" i="96"/>
  <c r="K21" i="96" s="1"/>
  <c r="G21" i="96"/>
  <c r="E21" i="96"/>
  <c r="AQ20" i="96"/>
  <c r="AH20" i="96"/>
  <c r="V20" i="96"/>
  <c r="R20" i="96"/>
  <c r="T20" i="96" s="1"/>
  <c r="J20" i="96"/>
  <c r="K20" i="96" s="1"/>
  <c r="G20" i="96"/>
  <c r="E20" i="96"/>
  <c r="AQ19" i="96"/>
  <c r="AH19" i="96"/>
  <c r="V19" i="96"/>
  <c r="R19" i="96"/>
  <c r="T19" i="96" s="1"/>
  <c r="J19" i="96"/>
  <c r="K19" i="96" s="1"/>
  <c r="G19" i="96"/>
  <c r="E19" i="96"/>
  <c r="AQ18" i="96"/>
  <c r="AH18" i="96"/>
  <c r="V18" i="96"/>
  <c r="R18" i="96"/>
  <c r="T18" i="96" s="1"/>
  <c r="J18" i="96"/>
  <c r="K18" i="96" s="1"/>
  <c r="G18" i="96"/>
  <c r="E18" i="96"/>
  <c r="AQ17" i="96"/>
  <c r="AH17" i="96"/>
  <c r="V17" i="96"/>
  <c r="R17" i="96"/>
  <c r="T17" i="96" s="1"/>
  <c r="J17" i="96"/>
  <c r="K17" i="96" s="1"/>
  <c r="G17" i="96"/>
  <c r="E17" i="96"/>
  <c r="AQ16" i="96"/>
  <c r="AH16" i="96"/>
  <c r="V16" i="96"/>
  <c r="R16" i="96"/>
  <c r="T16" i="96" s="1"/>
  <c r="J16" i="96"/>
  <c r="K16" i="96" s="1"/>
  <c r="G16" i="96"/>
  <c r="E16" i="96"/>
  <c r="AQ15" i="96"/>
  <c r="AH15" i="96"/>
  <c r="V15" i="96"/>
  <c r="R15" i="96"/>
  <c r="S15" i="96" s="1"/>
  <c r="J15" i="96"/>
  <c r="K15" i="96" s="1"/>
  <c r="G15" i="96"/>
  <c r="E15" i="96"/>
  <c r="AQ14" i="96"/>
  <c r="AH14" i="96"/>
  <c r="V14" i="96"/>
  <c r="R14" i="96"/>
  <c r="T14" i="96" s="1"/>
  <c r="J14" i="96"/>
  <c r="K14" i="96" s="1"/>
  <c r="G14" i="96"/>
  <c r="E14" i="96"/>
  <c r="AQ13" i="96"/>
  <c r="AH13" i="96"/>
  <c r="V13" i="96"/>
  <c r="R13" i="96"/>
  <c r="S13" i="96" s="1"/>
  <c r="J13" i="96"/>
  <c r="K13" i="96" s="1"/>
  <c r="G13" i="96"/>
  <c r="AQ12" i="96"/>
  <c r="AH12" i="96"/>
  <c r="V12" i="96"/>
  <c r="R12" i="96"/>
  <c r="T12" i="96" s="1"/>
  <c r="J12" i="96"/>
  <c r="K12" i="96" s="1"/>
  <c r="G12" i="96"/>
  <c r="E12" i="96"/>
  <c r="AQ11" i="96"/>
  <c r="AH11" i="96"/>
  <c r="V11" i="96"/>
  <c r="R11" i="96"/>
  <c r="J11" i="96"/>
  <c r="K11" i="96" s="1"/>
  <c r="G11" i="96"/>
  <c r="E11" i="96"/>
  <c r="AG8" i="96"/>
  <c r="I30" i="96" l="1"/>
  <c r="I31" i="96"/>
  <c r="T35" i="100"/>
  <c r="AI12" i="100"/>
  <c r="AI35" i="100"/>
  <c r="S35" i="99"/>
  <c r="I33" i="96"/>
  <c r="S29" i="96"/>
  <c r="S35" i="100"/>
  <c r="T35" i="99"/>
  <c r="AI35" i="99" s="1"/>
  <c r="T35" i="98"/>
  <c r="AI35" i="98" s="1"/>
  <c r="K33" i="97"/>
  <c r="I11" i="97"/>
  <c r="AH35" i="97"/>
  <c r="I12" i="97"/>
  <c r="AI12" i="97"/>
  <c r="I13" i="97"/>
  <c r="I14" i="97"/>
  <c r="AI14" i="97"/>
  <c r="I15" i="97"/>
  <c r="I16" i="97"/>
  <c r="AI16" i="97"/>
  <c r="I17" i="97"/>
  <c r="I18" i="97"/>
  <c r="AI18" i="97"/>
  <c r="I19" i="97"/>
  <c r="I20" i="97"/>
  <c r="I21" i="97"/>
  <c r="AI21" i="97"/>
  <c r="I22" i="97"/>
  <c r="I23" i="97"/>
  <c r="I24" i="97"/>
  <c r="I25" i="97"/>
  <c r="AI25" i="97"/>
  <c r="I26" i="97"/>
  <c r="I27" i="97"/>
  <c r="I28" i="97"/>
  <c r="I29" i="97"/>
  <c r="AI29" i="97"/>
  <c r="I30" i="97"/>
  <c r="I31" i="97"/>
  <c r="I32" i="97"/>
  <c r="K34" i="97"/>
  <c r="AQ35" i="97"/>
  <c r="AI31" i="96"/>
  <c r="I11" i="96"/>
  <c r="AH35" i="96"/>
  <c r="I12" i="96"/>
  <c r="I13" i="96"/>
  <c r="I14" i="96"/>
  <c r="I15" i="96"/>
  <c r="I16" i="96"/>
  <c r="I17" i="96"/>
  <c r="I18" i="96"/>
  <c r="I19" i="96"/>
  <c r="I20" i="96"/>
  <c r="I21" i="96"/>
  <c r="I22" i="96"/>
  <c r="I23" i="96"/>
  <c r="I24" i="96"/>
  <c r="I25" i="96"/>
  <c r="I26" i="96"/>
  <c r="I27" i="96"/>
  <c r="I28" i="96"/>
  <c r="I29" i="96"/>
  <c r="K34" i="96"/>
  <c r="S31" i="96"/>
  <c r="AI32" i="96"/>
  <c r="AQ35" i="96"/>
  <c r="S32" i="96"/>
  <c r="R35" i="96"/>
  <c r="I32" i="96"/>
  <c r="AI11" i="98"/>
  <c r="S35" i="98"/>
  <c r="S16" i="97"/>
  <c r="T11" i="97"/>
  <c r="AI11" i="97" s="1"/>
  <c r="T13" i="97"/>
  <c r="AI13" i="97" s="1"/>
  <c r="T15" i="97"/>
  <c r="AI15" i="97" s="1"/>
  <c r="T17" i="97"/>
  <c r="AI17" i="97" s="1"/>
  <c r="T19" i="97"/>
  <c r="AI19" i="97" s="1"/>
  <c r="T20" i="97"/>
  <c r="AI20" i="97" s="1"/>
  <c r="T22" i="97"/>
  <c r="AI22" i="97" s="1"/>
  <c r="T23" i="97"/>
  <c r="AI23" i="97" s="1"/>
  <c r="T24" i="97"/>
  <c r="AI24" i="97" s="1"/>
  <c r="T26" i="97"/>
  <c r="AI26" i="97" s="1"/>
  <c r="T27" i="97"/>
  <c r="AI27" i="97" s="1"/>
  <c r="T28" i="97"/>
  <c r="AI28" i="97" s="1"/>
  <c r="T30" i="97"/>
  <c r="AI30" i="97" s="1"/>
  <c r="T31" i="97"/>
  <c r="AI31" i="97" s="1"/>
  <c r="T32" i="97"/>
  <c r="AI32" i="97" s="1"/>
  <c r="R35" i="97"/>
  <c r="T33" i="97"/>
  <c r="AI33" i="97" s="1"/>
  <c r="T34" i="97"/>
  <c r="AI34" i="97" s="1"/>
  <c r="S12" i="97"/>
  <c r="S21" i="97"/>
  <c r="S25" i="97"/>
  <c r="S29" i="97"/>
  <c r="S14" i="97"/>
  <c r="S18" i="97"/>
  <c r="AI12" i="96"/>
  <c r="AI14" i="96"/>
  <c r="AI16" i="96"/>
  <c r="AI17" i="96"/>
  <c r="AI18" i="96"/>
  <c r="AI19" i="96"/>
  <c r="AI20" i="96"/>
  <c r="AI23" i="96"/>
  <c r="AI24" i="96"/>
  <c r="AI25" i="96"/>
  <c r="AI26" i="96"/>
  <c r="AI27" i="96"/>
  <c r="AI28" i="96"/>
  <c r="AI29" i="96"/>
  <c r="AI30" i="96"/>
  <c r="S19" i="96"/>
  <c r="S20" i="96"/>
  <c r="S26" i="96"/>
  <c r="T11" i="96"/>
  <c r="T13" i="96"/>
  <c r="AI13" i="96" s="1"/>
  <c r="T15" i="96"/>
  <c r="AI15" i="96" s="1"/>
  <c r="T21" i="96"/>
  <c r="AI21" i="96" s="1"/>
  <c r="T22" i="96"/>
  <c r="AI22" i="96" s="1"/>
  <c r="T33" i="96"/>
  <c r="AI33" i="96" s="1"/>
  <c r="T34" i="96"/>
  <c r="AI34" i="96" s="1"/>
  <c r="S12" i="96"/>
  <c r="S14" i="96"/>
  <c r="S18" i="96"/>
  <c r="S23" i="96"/>
  <c r="S24" i="96"/>
  <c r="S25" i="96"/>
  <c r="S27" i="96"/>
  <c r="S30" i="96"/>
  <c r="S11" i="96"/>
  <c r="S16" i="96"/>
  <c r="S17" i="96"/>
  <c r="S28" i="96"/>
  <c r="AR35" i="95"/>
  <c r="AP35" i="95"/>
  <c r="AG35" i="95"/>
  <c r="Q35" i="95"/>
  <c r="P35" i="95"/>
  <c r="AH34" i="95"/>
  <c r="V34" i="95"/>
  <c r="R34" i="95"/>
  <c r="S34" i="95" s="1"/>
  <c r="J34" i="95"/>
  <c r="I34" i="95" s="1"/>
  <c r="G34" i="95"/>
  <c r="E34" i="95"/>
  <c r="AH33" i="95"/>
  <c r="V33" i="95"/>
  <c r="R33" i="95"/>
  <c r="S33" i="95" s="1"/>
  <c r="J33" i="95"/>
  <c r="K33" i="95" s="1"/>
  <c r="I33" i="95"/>
  <c r="G33" i="95"/>
  <c r="E33" i="95"/>
  <c r="AW32" i="95"/>
  <c r="AH32" i="95"/>
  <c r="V32" i="95"/>
  <c r="R32" i="95"/>
  <c r="S32" i="95" s="1"/>
  <c r="J32" i="95"/>
  <c r="K32" i="95" s="1"/>
  <c r="I32" i="95"/>
  <c r="G32" i="95"/>
  <c r="E32" i="95"/>
  <c r="AH31" i="95"/>
  <c r="V31" i="95"/>
  <c r="R31" i="95"/>
  <c r="S31" i="95" s="1"/>
  <c r="J31" i="95"/>
  <c r="K31" i="95" s="1"/>
  <c r="G31" i="95"/>
  <c r="E31" i="95"/>
  <c r="AH30" i="95"/>
  <c r="V30" i="95"/>
  <c r="R30" i="95"/>
  <c r="S30" i="95" s="1"/>
  <c r="J30" i="95"/>
  <c r="K30" i="95" s="1"/>
  <c r="I30" i="95"/>
  <c r="G30" i="95"/>
  <c r="E30" i="95"/>
  <c r="AH29" i="95"/>
  <c r="V29" i="95"/>
  <c r="R29" i="95"/>
  <c r="T29" i="95" s="1"/>
  <c r="J29" i="95"/>
  <c r="K29" i="95" s="1"/>
  <c r="G29" i="95"/>
  <c r="E29" i="95"/>
  <c r="AH28" i="95"/>
  <c r="V28" i="95"/>
  <c r="R28" i="95"/>
  <c r="S28" i="95" s="1"/>
  <c r="J28" i="95"/>
  <c r="K28" i="95" s="1"/>
  <c r="I28" i="95"/>
  <c r="G28" i="95"/>
  <c r="E28" i="95"/>
  <c r="AH27" i="95"/>
  <c r="V27" i="95"/>
  <c r="R27" i="95"/>
  <c r="S27" i="95" s="1"/>
  <c r="J27" i="95"/>
  <c r="K27" i="95" s="1"/>
  <c r="G27" i="95"/>
  <c r="E27" i="95"/>
  <c r="AH26" i="95"/>
  <c r="V26" i="95"/>
  <c r="R26" i="95"/>
  <c r="T26" i="95" s="1"/>
  <c r="J26" i="95"/>
  <c r="K26" i="95" s="1"/>
  <c r="I26" i="95"/>
  <c r="G26" i="95"/>
  <c r="E26" i="95"/>
  <c r="AH25" i="95"/>
  <c r="V25" i="95"/>
  <c r="R25" i="95"/>
  <c r="T25" i="95" s="1"/>
  <c r="J25" i="95"/>
  <c r="K25" i="95" s="1"/>
  <c r="G25" i="95"/>
  <c r="E25" i="95"/>
  <c r="AH24" i="95"/>
  <c r="V24" i="95"/>
  <c r="R24" i="95"/>
  <c r="S24" i="95" s="1"/>
  <c r="J24" i="95"/>
  <c r="K24" i="95" s="1"/>
  <c r="G24" i="95"/>
  <c r="E24" i="95"/>
  <c r="AH23" i="95"/>
  <c r="V23" i="95"/>
  <c r="R23" i="95"/>
  <c r="T23" i="95" s="1"/>
  <c r="J23" i="95"/>
  <c r="K23" i="95" s="1"/>
  <c r="G23" i="95"/>
  <c r="E23" i="95"/>
  <c r="AH22" i="95"/>
  <c r="V22" i="95"/>
  <c r="R22" i="95"/>
  <c r="T22" i="95" s="1"/>
  <c r="J22" i="95"/>
  <c r="K22" i="95" s="1"/>
  <c r="G22" i="95"/>
  <c r="E22" i="95"/>
  <c r="AH21" i="95"/>
  <c r="V21" i="95"/>
  <c r="R21" i="95"/>
  <c r="T21" i="95" s="1"/>
  <c r="J21" i="95"/>
  <c r="K21" i="95" s="1"/>
  <c r="G21" i="95"/>
  <c r="E21" i="95"/>
  <c r="AH20" i="95"/>
  <c r="V20" i="95"/>
  <c r="R20" i="95"/>
  <c r="T20" i="95" s="1"/>
  <c r="J20" i="95"/>
  <c r="K20" i="95" s="1"/>
  <c r="G20" i="95"/>
  <c r="E20" i="95"/>
  <c r="AH19" i="95"/>
  <c r="V19" i="95"/>
  <c r="R19" i="95"/>
  <c r="S19" i="95" s="1"/>
  <c r="J19" i="95"/>
  <c r="K19" i="95" s="1"/>
  <c r="G19" i="95"/>
  <c r="E19" i="95"/>
  <c r="AH18" i="95"/>
  <c r="V18" i="95"/>
  <c r="R18" i="95"/>
  <c r="S18" i="95" s="1"/>
  <c r="J18" i="95"/>
  <c r="K18" i="95" s="1"/>
  <c r="G18" i="95"/>
  <c r="E18" i="95"/>
  <c r="AH17" i="95"/>
  <c r="V17" i="95"/>
  <c r="R17" i="95"/>
  <c r="T17" i="95" s="1"/>
  <c r="J17" i="95"/>
  <c r="K17" i="95" s="1"/>
  <c r="G17" i="95"/>
  <c r="E17" i="95"/>
  <c r="AQ16" i="95"/>
  <c r="AH16" i="95"/>
  <c r="V16" i="95"/>
  <c r="R16" i="95"/>
  <c r="T16" i="95" s="1"/>
  <c r="J16" i="95"/>
  <c r="K16" i="95" s="1"/>
  <c r="G16" i="95"/>
  <c r="E16" i="95"/>
  <c r="AQ15" i="95"/>
  <c r="AH15" i="95"/>
  <c r="V15" i="95"/>
  <c r="R15" i="95"/>
  <c r="T15" i="95" s="1"/>
  <c r="J15" i="95"/>
  <c r="K15" i="95" s="1"/>
  <c r="G15" i="95"/>
  <c r="E15" i="95"/>
  <c r="AQ14" i="95"/>
  <c r="AH14" i="95"/>
  <c r="V14" i="95"/>
  <c r="R14" i="95"/>
  <c r="T14" i="95" s="1"/>
  <c r="J14" i="95"/>
  <c r="K14" i="95" s="1"/>
  <c r="G14" i="95"/>
  <c r="E14" i="95"/>
  <c r="AQ13" i="95"/>
  <c r="AH13" i="95"/>
  <c r="V13" i="95"/>
  <c r="R13" i="95"/>
  <c r="S13" i="95" s="1"/>
  <c r="J13" i="95"/>
  <c r="K13" i="95" s="1"/>
  <c r="G13" i="95"/>
  <c r="E13" i="95"/>
  <c r="AQ12" i="95"/>
  <c r="AH12" i="95"/>
  <c r="V12" i="95"/>
  <c r="R12" i="95"/>
  <c r="S12" i="95" s="1"/>
  <c r="J12" i="95"/>
  <c r="K12" i="95" s="1"/>
  <c r="G12" i="95"/>
  <c r="E12" i="95"/>
  <c r="AQ11" i="95"/>
  <c r="AH11" i="95"/>
  <c r="V11" i="95"/>
  <c r="R11" i="95"/>
  <c r="J11" i="95"/>
  <c r="K11" i="95" s="1"/>
  <c r="G11" i="95"/>
  <c r="E11" i="95"/>
  <c r="AG8" i="95"/>
  <c r="I11" i="95" l="1"/>
  <c r="I12" i="95"/>
  <c r="I13" i="95"/>
  <c r="I14" i="95"/>
  <c r="I15" i="95"/>
  <c r="I25" i="95"/>
  <c r="I23" i="95"/>
  <c r="I29" i="95"/>
  <c r="AQ35" i="95"/>
  <c r="I24" i="95"/>
  <c r="S35" i="97"/>
  <c r="T35" i="97"/>
  <c r="AI35" i="97" s="1"/>
  <c r="T35" i="96"/>
  <c r="AI35" i="96" s="1"/>
  <c r="AI11" i="96"/>
  <c r="S35" i="96"/>
  <c r="I31" i="95"/>
  <c r="I27" i="95"/>
  <c r="R35" i="95"/>
  <c r="I17" i="95"/>
  <c r="I18" i="95"/>
  <c r="I19" i="95"/>
  <c r="I20" i="95"/>
  <c r="I21" i="95"/>
  <c r="I22" i="95"/>
  <c r="I16" i="95"/>
  <c r="AH35" i="95"/>
  <c r="AI14" i="95"/>
  <c r="AI15" i="95"/>
  <c r="AI16" i="95"/>
  <c r="AI17" i="95"/>
  <c r="AI20" i="95"/>
  <c r="AI21" i="95"/>
  <c r="AI22" i="95"/>
  <c r="AI23" i="95"/>
  <c r="AI25" i="95"/>
  <c r="AI26" i="95"/>
  <c r="AI29" i="95"/>
  <c r="K34" i="95"/>
  <c r="S15" i="95"/>
  <c r="T12" i="95"/>
  <c r="AI12" i="95" s="1"/>
  <c r="T13" i="95"/>
  <c r="AI13" i="95" s="1"/>
  <c r="T18" i="95"/>
  <c r="AI18" i="95" s="1"/>
  <c r="T19" i="95"/>
  <c r="AI19" i="95" s="1"/>
  <c r="T24" i="95"/>
  <c r="AI24" i="95" s="1"/>
  <c r="T27" i="95"/>
  <c r="AI27" i="95" s="1"/>
  <c r="T28" i="95"/>
  <c r="AI28" i="95" s="1"/>
  <c r="T30" i="95"/>
  <c r="AI30" i="95" s="1"/>
  <c r="T31" i="95"/>
  <c r="AI31" i="95" s="1"/>
  <c r="T32" i="95"/>
  <c r="AI32" i="95" s="1"/>
  <c r="T33" i="95"/>
  <c r="AI33" i="95" s="1"/>
  <c r="T34" i="95"/>
  <c r="AI34" i="95" s="1"/>
  <c r="S14" i="95"/>
  <c r="S16" i="95"/>
  <c r="S17" i="95"/>
  <c r="S20" i="95"/>
  <c r="S21" i="95"/>
  <c r="S22" i="95"/>
  <c r="S23" i="95"/>
  <c r="S25" i="95"/>
  <c r="S26" i="95"/>
  <c r="S29" i="95"/>
  <c r="S11" i="95"/>
  <c r="AI11" i="95"/>
  <c r="T11" i="95"/>
  <c r="AR35" i="94"/>
  <c r="AP35" i="94"/>
  <c r="AG35" i="94"/>
  <c r="Q35" i="94"/>
  <c r="P35" i="94"/>
  <c r="AQ34" i="94"/>
  <c r="AH34" i="94"/>
  <c r="V34" i="94"/>
  <c r="R34" i="94"/>
  <c r="T34" i="94" s="1"/>
  <c r="J34" i="94"/>
  <c r="K34" i="94" s="1"/>
  <c r="G34" i="94"/>
  <c r="E34" i="94"/>
  <c r="AQ33" i="94"/>
  <c r="AH33" i="94"/>
  <c r="V33" i="94"/>
  <c r="R33" i="94"/>
  <c r="T33" i="94" s="1"/>
  <c r="J33" i="94"/>
  <c r="I33" i="94" s="1"/>
  <c r="G33" i="94"/>
  <c r="E33" i="94"/>
  <c r="AW32" i="94"/>
  <c r="AQ32" i="94"/>
  <c r="AH32" i="94"/>
  <c r="V32" i="94"/>
  <c r="R32" i="94"/>
  <c r="S32" i="94" s="1"/>
  <c r="J32" i="94"/>
  <c r="I32" i="94" s="1"/>
  <c r="G32" i="94"/>
  <c r="E32" i="94"/>
  <c r="AQ31" i="94"/>
  <c r="AH31" i="94"/>
  <c r="V31" i="94"/>
  <c r="R31" i="94"/>
  <c r="S31" i="94" s="1"/>
  <c r="J31" i="94"/>
  <c r="I31" i="94" s="1"/>
  <c r="G31" i="94"/>
  <c r="E31" i="94"/>
  <c r="AQ30" i="94"/>
  <c r="AH30" i="94"/>
  <c r="V30" i="94"/>
  <c r="R30" i="94"/>
  <c r="S30" i="94" s="1"/>
  <c r="J30" i="94"/>
  <c r="I30" i="94" s="1"/>
  <c r="G30" i="94"/>
  <c r="E30" i="94"/>
  <c r="AQ29" i="94"/>
  <c r="AH29" i="94"/>
  <c r="V29" i="94"/>
  <c r="R29" i="94"/>
  <c r="S29" i="94" s="1"/>
  <c r="J29" i="94"/>
  <c r="I29" i="94" s="1"/>
  <c r="G29" i="94"/>
  <c r="E29" i="94"/>
  <c r="AQ28" i="94"/>
  <c r="AH28" i="94"/>
  <c r="V28" i="94"/>
  <c r="R28" i="94"/>
  <c r="S28" i="94" s="1"/>
  <c r="J28" i="94"/>
  <c r="I28" i="94" s="1"/>
  <c r="G28" i="94"/>
  <c r="E28" i="94"/>
  <c r="AQ27" i="94"/>
  <c r="AH27" i="94"/>
  <c r="V27" i="94"/>
  <c r="R27" i="94"/>
  <c r="S27" i="94" s="1"/>
  <c r="J27" i="94"/>
  <c r="I27" i="94" s="1"/>
  <c r="G27" i="94"/>
  <c r="E27" i="94"/>
  <c r="AQ26" i="94"/>
  <c r="AH26" i="94"/>
  <c r="V26" i="94"/>
  <c r="R26" i="94"/>
  <c r="S26" i="94" s="1"/>
  <c r="J26" i="94"/>
  <c r="I26" i="94" s="1"/>
  <c r="G26" i="94"/>
  <c r="E26" i="94"/>
  <c r="AQ25" i="94"/>
  <c r="AH25" i="94"/>
  <c r="V25" i="94"/>
  <c r="R25" i="94"/>
  <c r="T25" i="94" s="1"/>
  <c r="J25" i="94"/>
  <c r="I25" i="94" s="1"/>
  <c r="G25" i="94"/>
  <c r="E25" i="94"/>
  <c r="AQ24" i="94"/>
  <c r="AH24" i="94"/>
  <c r="V24" i="94"/>
  <c r="R24" i="94"/>
  <c r="S24" i="94" s="1"/>
  <c r="J24" i="94"/>
  <c r="I24" i="94" s="1"/>
  <c r="G24" i="94"/>
  <c r="E24" i="94"/>
  <c r="AQ23" i="94"/>
  <c r="AH23" i="94"/>
  <c r="V23" i="94"/>
  <c r="R23" i="94"/>
  <c r="T23" i="94" s="1"/>
  <c r="J23" i="94"/>
  <c r="I23" i="94" s="1"/>
  <c r="G23" i="94"/>
  <c r="E23" i="94"/>
  <c r="AQ22" i="94"/>
  <c r="AH22" i="94"/>
  <c r="V22" i="94"/>
  <c r="R22" i="94"/>
  <c r="S22" i="94" s="1"/>
  <c r="J22" i="94"/>
  <c r="I22" i="94" s="1"/>
  <c r="G22" i="94"/>
  <c r="E22" i="94"/>
  <c r="AQ21" i="94"/>
  <c r="AH21" i="94"/>
  <c r="V21" i="94"/>
  <c r="R21" i="94"/>
  <c r="S21" i="94" s="1"/>
  <c r="J21" i="94"/>
  <c r="I21" i="94" s="1"/>
  <c r="G21" i="94"/>
  <c r="E21" i="94"/>
  <c r="AQ20" i="94"/>
  <c r="AH20" i="94"/>
  <c r="V20" i="94"/>
  <c r="R20" i="94"/>
  <c r="S20" i="94" s="1"/>
  <c r="J20" i="94"/>
  <c r="I20" i="94" s="1"/>
  <c r="G20" i="94"/>
  <c r="E20" i="94"/>
  <c r="AQ19" i="94"/>
  <c r="AH19" i="94"/>
  <c r="V19" i="94"/>
  <c r="R19" i="94"/>
  <c r="T19" i="94" s="1"/>
  <c r="J19" i="94"/>
  <c r="I19" i="94" s="1"/>
  <c r="G19" i="94"/>
  <c r="E19" i="94"/>
  <c r="AQ18" i="94"/>
  <c r="AH18" i="94"/>
  <c r="V18" i="94"/>
  <c r="R18" i="94"/>
  <c r="S18" i="94" s="1"/>
  <c r="J18" i="94"/>
  <c r="I18" i="94" s="1"/>
  <c r="G18" i="94"/>
  <c r="E18" i="94"/>
  <c r="AQ17" i="94"/>
  <c r="AH17" i="94"/>
  <c r="V17" i="94"/>
  <c r="R17" i="94"/>
  <c r="T17" i="94" s="1"/>
  <c r="J17" i="94"/>
  <c r="I17" i="94" s="1"/>
  <c r="G17" i="94"/>
  <c r="E17" i="94"/>
  <c r="AQ16" i="94"/>
  <c r="AH16" i="94"/>
  <c r="V16" i="94"/>
  <c r="R16" i="94"/>
  <c r="S16" i="94" s="1"/>
  <c r="J16" i="94"/>
  <c r="I16" i="94" s="1"/>
  <c r="G16" i="94"/>
  <c r="E16" i="94"/>
  <c r="AQ15" i="94"/>
  <c r="AH15" i="94"/>
  <c r="V15" i="94"/>
  <c r="R15" i="94"/>
  <c r="S15" i="94" s="1"/>
  <c r="J15" i="94"/>
  <c r="I15" i="94" s="1"/>
  <c r="G15" i="94"/>
  <c r="E15" i="94"/>
  <c r="AQ14" i="94"/>
  <c r="AH14" i="94"/>
  <c r="V14" i="94"/>
  <c r="R14" i="94"/>
  <c r="T14" i="94" s="1"/>
  <c r="J14" i="94"/>
  <c r="I14" i="94" s="1"/>
  <c r="G14" i="94"/>
  <c r="E14" i="94"/>
  <c r="AQ13" i="94"/>
  <c r="AH13" i="94"/>
  <c r="V13" i="94"/>
  <c r="R13" i="94"/>
  <c r="S13" i="94" s="1"/>
  <c r="J13" i="94"/>
  <c r="I13" i="94" s="1"/>
  <c r="G13" i="94"/>
  <c r="E13" i="94"/>
  <c r="AQ12" i="94"/>
  <c r="AH12" i="94"/>
  <c r="V12" i="94"/>
  <c r="R12" i="94"/>
  <c r="T12" i="94" s="1"/>
  <c r="J12" i="94"/>
  <c r="I12" i="94" s="1"/>
  <c r="G12" i="94"/>
  <c r="E12" i="94"/>
  <c r="AQ11" i="94"/>
  <c r="AH11" i="94"/>
  <c r="V11" i="94"/>
  <c r="R11" i="94"/>
  <c r="J11" i="94"/>
  <c r="I11" i="94" s="1"/>
  <c r="G11" i="94"/>
  <c r="E11" i="94"/>
  <c r="AG8" i="94"/>
  <c r="AR35" i="93"/>
  <c r="P35" i="93"/>
  <c r="AQ34" i="93"/>
  <c r="AH34" i="93"/>
  <c r="V34" i="93"/>
  <c r="R34" i="93"/>
  <c r="S34" i="93" s="1"/>
  <c r="J34" i="93"/>
  <c r="I34" i="93" s="1"/>
  <c r="G34" i="93"/>
  <c r="E34" i="93"/>
  <c r="AQ33" i="93"/>
  <c r="AH33" i="93"/>
  <c r="V33" i="93"/>
  <c r="R33" i="93"/>
  <c r="S33" i="93" s="1"/>
  <c r="J33" i="93"/>
  <c r="I33" i="93" s="1"/>
  <c r="G33" i="93"/>
  <c r="E33" i="93"/>
  <c r="AW32" i="93"/>
  <c r="AQ32" i="93"/>
  <c r="AH32" i="93"/>
  <c r="V32" i="93"/>
  <c r="R32" i="93"/>
  <c r="T32" i="93" s="1"/>
  <c r="J32" i="93"/>
  <c r="K32" i="93" s="1"/>
  <c r="G32" i="93"/>
  <c r="E32" i="93"/>
  <c r="AQ31" i="93"/>
  <c r="AH31" i="93"/>
  <c r="V31" i="93"/>
  <c r="R31" i="93"/>
  <c r="T31" i="93" s="1"/>
  <c r="J31" i="93"/>
  <c r="K31" i="93" s="1"/>
  <c r="G31" i="93"/>
  <c r="E31" i="93"/>
  <c r="AQ30" i="93"/>
  <c r="AH30" i="93"/>
  <c r="V30" i="93"/>
  <c r="R30" i="93"/>
  <c r="T30" i="93" s="1"/>
  <c r="J30" i="93"/>
  <c r="I30" i="93" s="1"/>
  <c r="G30" i="93"/>
  <c r="E30" i="93"/>
  <c r="AQ29" i="93"/>
  <c r="AH29" i="93"/>
  <c r="V29" i="93"/>
  <c r="R29" i="93"/>
  <c r="T29" i="93" s="1"/>
  <c r="J29" i="93"/>
  <c r="I29" i="93" s="1"/>
  <c r="G29" i="93"/>
  <c r="E29" i="93"/>
  <c r="AQ28" i="93"/>
  <c r="AH28" i="93"/>
  <c r="V28" i="93"/>
  <c r="R28" i="93"/>
  <c r="T28" i="93" s="1"/>
  <c r="J28" i="93"/>
  <c r="K28" i="93" s="1"/>
  <c r="G28" i="93"/>
  <c r="E28" i="93"/>
  <c r="AQ27" i="93"/>
  <c r="AH27" i="93"/>
  <c r="V27" i="93"/>
  <c r="R27" i="93"/>
  <c r="T27" i="93" s="1"/>
  <c r="J27" i="93"/>
  <c r="K27" i="93" s="1"/>
  <c r="G27" i="93"/>
  <c r="E27" i="93"/>
  <c r="AQ26" i="93"/>
  <c r="AH26" i="93"/>
  <c r="V26" i="93"/>
  <c r="R26" i="93"/>
  <c r="T26" i="93" s="1"/>
  <c r="J26" i="93"/>
  <c r="K26" i="93" s="1"/>
  <c r="G26" i="93"/>
  <c r="E26" i="93"/>
  <c r="AQ25" i="93"/>
  <c r="AH25" i="93"/>
  <c r="V25" i="93"/>
  <c r="R25" i="93"/>
  <c r="T25" i="93" s="1"/>
  <c r="J25" i="93"/>
  <c r="I25" i="93" s="1"/>
  <c r="G25" i="93"/>
  <c r="E25" i="93"/>
  <c r="AQ24" i="93"/>
  <c r="AH24" i="93"/>
  <c r="V24" i="93"/>
  <c r="R24" i="93"/>
  <c r="T24" i="93" s="1"/>
  <c r="J24" i="93"/>
  <c r="K24" i="93" s="1"/>
  <c r="G24" i="93"/>
  <c r="E24" i="93"/>
  <c r="AQ23" i="93"/>
  <c r="AH23" i="93"/>
  <c r="V23" i="93"/>
  <c r="R23" i="93"/>
  <c r="T23" i="93" s="1"/>
  <c r="J23" i="93"/>
  <c r="K23" i="93" s="1"/>
  <c r="G23" i="93"/>
  <c r="E23" i="93"/>
  <c r="AQ22" i="93"/>
  <c r="AH22" i="93"/>
  <c r="V22" i="93"/>
  <c r="R22" i="93"/>
  <c r="T22" i="93" s="1"/>
  <c r="J22" i="93"/>
  <c r="K22" i="93" s="1"/>
  <c r="G22" i="93"/>
  <c r="E22" i="93"/>
  <c r="AQ21" i="93"/>
  <c r="AH21" i="93"/>
  <c r="V21" i="93"/>
  <c r="R21" i="93"/>
  <c r="T21" i="93" s="1"/>
  <c r="J21" i="93"/>
  <c r="I21" i="93" s="1"/>
  <c r="G21" i="93"/>
  <c r="E21" i="93"/>
  <c r="AQ20" i="93"/>
  <c r="AH20" i="93"/>
  <c r="V20" i="93"/>
  <c r="R20" i="93"/>
  <c r="T20" i="93" s="1"/>
  <c r="J20" i="93"/>
  <c r="K20" i="93" s="1"/>
  <c r="G20" i="93"/>
  <c r="E20" i="93"/>
  <c r="AQ19" i="93"/>
  <c r="AH19" i="93"/>
  <c r="V19" i="93"/>
  <c r="R19" i="93"/>
  <c r="T19" i="93" s="1"/>
  <c r="J19" i="93"/>
  <c r="K19" i="93" s="1"/>
  <c r="G19" i="93"/>
  <c r="E19" i="93"/>
  <c r="AQ18" i="93"/>
  <c r="AH18" i="93"/>
  <c r="V18" i="93"/>
  <c r="R18" i="93"/>
  <c r="T18" i="93" s="1"/>
  <c r="J18" i="93"/>
  <c r="K18" i="93" s="1"/>
  <c r="G18" i="93"/>
  <c r="E18" i="93"/>
  <c r="AQ17" i="93"/>
  <c r="AH17" i="93"/>
  <c r="V17" i="93"/>
  <c r="R17" i="93"/>
  <c r="T17" i="93" s="1"/>
  <c r="J17" i="93"/>
  <c r="I17" i="93" s="1"/>
  <c r="G17" i="93"/>
  <c r="E17" i="93"/>
  <c r="AQ16" i="93"/>
  <c r="AH16" i="93"/>
  <c r="V16" i="93"/>
  <c r="R16" i="93"/>
  <c r="T16" i="93" s="1"/>
  <c r="J16" i="93"/>
  <c r="K16" i="93" s="1"/>
  <c r="G16" i="93"/>
  <c r="E16" i="93"/>
  <c r="AQ15" i="93"/>
  <c r="AH15" i="93"/>
  <c r="V15" i="93"/>
  <c r="R15" i="93"/>
  <c r="T15" i="93" s="1"/>
  <c r="J15" i="93"/>
  <c r="K15" i="93" s="1"/>
  <c r="G15" i="93"/>
  <c r="E15" i="93"/>
  <c r="AQ14" i="93"/>
  <c r="AH14" i="93"/>
  <c r="V14" i="93"/>
  <c r="R14" i="93"/>
  <c r="T14" i="93" s="1"/>
  <c r="J14" i="93"/>
  <c r="I14" i="93" s="1"/>
  <c r="G14" i="93"/>
  <c r="E14" i="93"/>
  <c r="AQ13" i="93"/>
  <c r="AH13" i="93"/>
  <c r="V13" i="93"/>
  <c r="R13" i="93"/>
  <c r="T13" i="93" s="1"/>
  <c r="J13" i="93"/>
  <c r="K13" i="93" s="1"/>
  <c r="G13" i="93"/>
  <c r="E13" i="93"/>
  <c r="AQ12" i="93"/>
  <c r="AH12" i="93"/>
  <c r="V12" i="93"/>
  <c r="R12" i="93"/>
  <c r="T12" i="93" s="1"/>
  <c r="J12" i="93"/>
  <c r="K12" i="93" s="1"/>
  <c r="G12" i="93"/>
  <c r="E12" i="93"/>
  <c r="AH11" i="93"/>
  <c r="V11" i="93"/>
  <c r="J11" i="93"/>
  <c r="K11" i="93" s="1"/>
  <c r="G11" i="93"/>
  <c r="E11" i="93"/>
  <c r="AQ11" i="93"/>
  <c r="AG35" i="93"/>
  <c r="Q35" i="93"/>
  <c r="AG8" i="93"/>
  <c r="T32" i="94" l="1"/>
  <c r="AI32" i="94" s="1"/>
  <c r="I34" i="94"/>
  <c r="S33" i="94"/>
  <c r="AI19" i="94"/>
  <c r="AI23" i="94"/>
  <c r="T31" i="94"/>
  <c r="AI31" i="94" s="1"/>
  <c r="K33" i="94"/>
  <c r="S34" i="94"/>
  <c r="AI14" i="94"/>
  <c r="AH35" i="94"/>
  <c r="T27" i="94"/>
  <c r="AI27" i="94" s="1"/>
  <c r="T28" i="94"/>
  <c r="AI28" i="94" s="1"/>
  <c r="T29" i="94"/>
  <c r="AI29" i="94" s="1"/>
  <c r="T30" i="94"/>
  <c r="AI30" i="94" s="1"/>
  <c r="AI33" i="94"/>
  <c r="AQ35" i="94"/>
  <c r="AI34" i="94"/>
  <c r="R35" i="94"/>
  <c r="S35" i="95"/>
  <c r="T35" i="95"/>
  <c r="AI35" i="95" s="1"/>
  <c r="I31" i="93"/>
  <c r="I32" i="93"/>
  <c r="I19" i="93"/>
  <c r="I20" i="93"/>
  <c r="I15" i="93"/>
  <c r="I16" i="93"/>
  <c r="I23" i="93"/>
  <c r="I27" i="93"/>
  <c r="I28" i="93"/>
  <c r="I24" i="93"/>
  <c r="I12" i="93"/>
  <c r="AQ35" i="93"/>
  <c r="K17" i="93"/>
  <c r="K21" i="93"/>
  <c r="K25" i="93"/>
  <c r="K29" i="93"/>
  <c r="AI17" i="94"/>
  <c r="AI25" i="94"/>
  <c r="AI12" i="94"/>
  <c r="T11" i="94"/>
  <c r="AI11" i="94" s="1"/>
  <c r="T13" i="94"/>
  <c r="AI13" i="94" s="1"/>
  <c r="T15" i="94"/>
  <c r="AI15" i="94" s="1"/>
  <c r="T16" i="94"/>
  <c r="AI16" i="94" s="1"/>
  <c r="T18" i="94"/>
  <c r="AI18" i="94" s="1"/>
  <c r="T20" i="94"/>
  <c r="AI20" i="94" s="1"/>
  <c r="T21" i="94"/>
  <c r="AI21" i="94" s="1"/>
  <c r="T22" i="94"/>
  <c r="AI22" i="94" s="1"/>
  <c r="T24" i="94"/>
  <c r="AI24" i="94" s="1"/>
  <c r="T26" i="94"/>
  <c r="AI26" i="94" s="1"/>
  <c r="K11" i="94"/>
  <c r="K12" i="94"/>
  <c r="K13" i="94"/>
  <c r="K14" i="94"/>
  <c r="K15" i="94"/>
  <c r="K16" i="94"/>
  <c r="K17" i="94"/>
  <c r="K18" i="94"/>
  <c r="K19" i="94"/>
  <c r="K20" i="94"/>
  <c r="K21" i="94"/>
  <c r="K22" i="94"/>
  <c r="K23" i="94"/>
  <c r="K24" i="94"/>
  <c r="K25" i="94"/>
  <c r="K26" i="94"/>
  <c r="K27" i="94"/>
  <c r="K28" i="94"/>
  <c r="K29" i="94"/>
  <c r="K30" i="94"/>
  <c r="K31" i="94"/>
  <c r="K32" i="94"/>
  <c r="S11" i="94"/>
  <c r="S12" i="94"/>
  <c r="S14" i="94"/>
  <c r="S17" i="94"/>
  <c r="S19" i="94"/>
  <c r="S23" i="94"/>
  <c r="S25" i="94"/>
  <c r="K14" i="93"/>
  <c r="AI15" i="93"/>
  <c r="AI19" i="93"/>
  <c r="AI23" i="93"/>
  <c r="AI27" i="93"/>
  <c r="K30" i="93"/>
  <c r="I11" i="93"/>
  <c r="I13" i="93"/>
  <c r="I18" i="93"/>
  <c r="I22" i="93"/>
  <c r="I26" i="93"/>
  <c r="K33" i="93"/>
  <c r="AI31" i="93"/>
  <c r="AH35" i="93"/>
  <c r="AI12" i="93"/>
  <c r="AI16" i="93"/>
  <c r="AI20" i="93"/>
  <c r="AI24" i="93"/>
  <c r="AI28" i="93"/>
  <c r="AI32" i="93"/>
  <c r="T33" i="93"/>
  <c r="AI33" i="93" s="1"/>
  <c r="T34" i="93"/>
  <c r="AI34" i="93" s="1"/>
  <c r="AI13" i="93"/>
  <c r="AI17" i="93"/>
  <c r="AI21" i="93"/>
  <c r="AI25" i="93"/>
  <c r="AI29" i="93"/>
  <c r="AI14" i="93"/>
  <c r="AI18" i="93"/>
  <c r="AI22" i="93"/>
  <c r="AI26" i="93"/>
  <c r="AI30" i="93"/>
  <c r="K34" i="93"/>
  <c r="AP35" i="93"/>
  <c r="R11" i="93"/>
  <c r="S12" i="93"/>
  <c r="S13" i="93"/>
  <c r="S14" i="93"/>
  <c r="S15" i="93"/>
  <c r="S16" i="93"/>
  <c r="S17" i="93"/>
  <c r="S18" i="93"/>
  <c r="S19" i="93"/>
  <c r="S20" i="93"/>
  <c r="S21" i="93"/>
  <c r="S22" i="93"/>
  <c r="S23" i="93"/>
  <c r="S24" i="93"/>
  <c r="S25" i="93"/>
  <c r="S26" i="93"/>
  <c r="S27" i="93"/>
  <c r="S28" i="93"/>
  <c r="S29" i="93"/>
  <c r="S30" i="93"/>
  <c r="S31" i="93"/>
  <c r="S32" i="93"/>
  <c r="AP10" i="92"/>
  <c r="AP35" i="92" s="1"/>
  <c r="AG10" i="92"/>
  <c r="AG8" i="92" s="1"/>
  <c r="Q10" i="92"/>
  <c r="R11" i="92" s="1"/>
  <c r="S11" i="92" s="1"/>
  <c r="AR35" i="92"/>
  <c r="P35" i="92"/>
  <c r="AQ34" i="92"/>
  <c r="AH34" i="92"/>
  <c r="V34" i="92"/>
  <c r="R34" i="92"/>
  <c r="T34" i="92" s="1"/>
  <c r="J34" i="92"/>
  <c r="I34" i="92" s="1"/>
  <c r="G34" i="92"/>
  <c r="E34" i="92"/>
  <c r="AQ33" i="92"/>
  <c r="AH33" i="92"/>
  <c r="V33" i="92"/>
  <c r="R33" i="92"/>
  <c r="T33" i="92" s="1"/>
  <c r="J33" i="92"/>
  <c r="I33" i="92" s="1"/>
  <c r="G33" i="92"/>
  <c r="E33" i="92"/>
  <c r="AW32" i="92"/>
  <c r="AQ32" i="92"/>
  <c r="AH32" i="92"/>
  <c r="V32" i="92"/>
  <c r="R32" i="92"/>
  <c r="T32" i="92" s="1"/>
  <c r="J32" i="92"/>
  <c r="K32" i="92" s="1"/>
  <c r="G32" i="92"/>
  <c r="E32" i="92"/>
  <c r="AQ31" i="92"/>
  <c r="AH31" i="92"/>
  <c r="V31" i="92"/>
  <c r="R31" i="92"/>
  <c r="T31" i="92" s="1"/>
  <c r="J31" i="92"/>
  <c r="K31" i="92" s="1"/>
  <c r="G31" i="92"/>
  <c r="E31" i="92"/>
  <c r="AQ30" i="92"/>
  <c r="AH30" i="92"/>
  <c r="V30" i="92"/>
  <c r="R30" i="92"/>
  <c r="T30" i="92" s="1"/>
  <c r="J30" i="92"/>
  <c r="K30" i="92" s="1"/>
  <c r="G30" i="92"/>
  <c r="E30" i="92"/>
  <c r="AQ29" i="92"/>
  <c r="AH29" i="92"/>
  <c r="V29" i="92"/>
  <c r="R29" i="92"/>
  <c r="T29" i="92" s="1"/>
  <c r="J29" i="92"/>
  <c r="K29" i="92" s="1"/>
  <c r="G29" i="92"/>
  <c r="E29" i="92"/>
  <c r="AQ28" i="92"/>
  <c r="AH28" i="92"/>
  <c r="V28" i="92"/>
  <c r="R28" i="92"/>
  <c r="T28" i="92" s="1"/>
  <c r="J28" i="92"/>
  <c r="K28" i="92" s="1"/>
  <c r="G28" i="92"/>
  <c r="E28" i="92"/>
  <c r="AQ27" i="92"/>
  <c r="AH27" i="92"/>
  <c r="V27" i="92"/>
  <c r="R27" i="92"/>
  <c r="T27" i="92" s="1"/>
  <c r="J27" i="92"/>
  <c r="K27" i="92" s="1"/>
  <c r="G27" i="92"/>
  <c r="E27" i="92"/>
  <c r="AQ26" i="92"/>
  <c r="AH26" i="92"/>
  <c r="V26" i="92"/>
  <c r="R26" i="92"/>
  <c r="T26" i="92" s="1"/>
  <c r="J26" i="92"/>
  <c r="K26" i="92" s="1"/>
  <c r="G26" i="92"/>
  <c r="E26" i="92"/>
  <c r="AQ25" i="92"/>
  <c r="AH25" i="92"/>
  <c r="V25" i="92"/>
  <c r="R25" i="92"/>
  <c r="T25" i="92" s="1"/>
  <c r="J25" i="92"/>
  <c r="K25" i="92" s="1"/>
  <c r="G25" i="92"/>
  <c r="E25" i="92"/>
  <c r="AQ24" i="92"/>
  <c r="AH24" i="92"/>
  <c r="V24" i="92"/>
  <c r="R24" i="92"/>
  <c r="T24" i="92" s="1"/>
  <c r="J24" i="92"/>
  <c r="K24" i="92" s="1"/>
  <c r="G24" i="92"/>
  <c r="E24" i="92"/>
  <c r="AQ23" i="92"/>
  <c r="AH23" i="92"/>
  <c r="V23" i="92"/>
  <c r="R23" i="92"/>
  <c r="S23" i="92" s="1"/>
  <c r="J23" i="92"/>
  <c r="K23" i="92" s="1"/>
  <c r="G23" i="92"/>
  <c r="E23" i="92"/>
  <c r="AQ22" i="92"/>
  <c r="AH22" i="92"/>
  <c r="V22" i="92"/>
  <c r="R22" i="92"/>
  <c r="T22" i="92" s="1"/>
  <c r="J22" i="92"/>
  <c r="K22" i="92" s="1"/>
  <c r="G22" i="92"/>
  <c r="E22" i="92"/>
  <c r="AQ21" i="92"/>
  <c r="AH21" i="92"/>
  <c r="V21" i="92"/>
  <c r="R21" i="92"/>
  <c r="S21" i="92" s="1"/>
  <c r="J21" i="92"/>
  <c r="K21" i="92" s="1"/>
  <c r="G21" i="92"/>
  <c r="E21" i="92"/>
  <c r="AQ20" i="92"/>
  <c r="AH20" i="92"/>
  <c r="V20" i="92"/>
  <c r="R20" i="92"/>
  <c r="S20" i="92" s="1"/>
  <c r="J20" i="92"/>
  <c r="K20" i="92" s="1"/>
  <c r="G20" i="92"/>
  <c r="E20" i="92"/>
  <c r="AQ19" i="92"/>
  <c r="AH19" i="92"/>
  <c r="V19" i="92"/>
  <c r="R19" i="92"/>
  <c r="S19" i="92" s="1"/>
  <c r="J19" i="92"/>
  <c r="K19" i="92" s="1"/>
  <c r="G19" i="92"/>
  <c r="E19" i="92"/>
  <c r="AQ18" i="92"/>
  <c r="AH18" i="92"/>
  <c r="V18" i="92"/>
  <c r="R18" i="92"/>
  <c r="T18" i="92" s="1"/>
  <c r="J18" i="92"/>
  <c r="K18" i="92" s="1"/>
  <c r="G18" i="92"/>
  <c r="E18" i="92"/>
  <c r="AQ17" i="92"/>
  <c r="AH17" i="92"/>
  <c r="V17" i="92"/>
  <c r="R17" i="92"/>
  <c r="S17" i="92" s="1"/>
  <c r="J17" i="92"/>
  <c r="K17" i="92" s="1"/>
  <c r="G17" i="92"/>
  <c r="E17" i="92"/>
  <c r="AQ16" i="92"/>
  <c r="AH16" i="92"/>
  <c r="V16" i="92"/>
  <c r="R16" i="92"/>
  <c r="T16" i="92" s="1"/>
  <c r="J16" i="92"/>
  <c r="K16" i="92" s="1"/>
  <c r="G16" i="92"/>
  <c r="E16" i="92"/>
  <c r="AQ15" i="92"/>
  <c r="AH15" i="92"/>
  <c r="V15" i="92"/>
  <c r="R15" i="92"/>
  <c r="S15" i="92" s="1"/>
  <c r="J15" i="92"/>
  <c r="K15" i="92" s="1"/>
  <c r="G15" i="92"/>
  <c r="E15" i="92"/>
  <c r="AQ14" i="92"/>
  <c r="AH14" i="92"/>
  <c r="V14" i="92"/>
  <c r="R14" i="92"/>
  <c r="S14" i="92" s="1"/>
  <c r="J14" i="92"/>
  <c r="K14" i="92" s="1"/>
  <c r="G14" i="92"/>
  <c r="E14" i="92"/>
  <c r="AQ13" i="92"/>
  <c r="AH13" i="92"/>
  <c r="V13" i="92"/>
  <c r="R13" i="92"/>
  <c r="T13" i="92" s="1"/>
  <c r="J13" i="92"/>
  <c r="K13" i="92" s="1"/>
  <c r="G13" i="92"/>
  <c r="E13" i="92"/>
  <c r="AQ12" i="92"/>
  <c r="AH12" i="92"/>
  <c r="V12" i="92"/>
  <c r="R12" i="92"/>
  <c r="S12" i="92" s="1"/>
  <c r="J12" i="92"/>
  <c r="K12" i="92" s="1"/>
  <c r="G12" i="92"/>
  <c r="E12" i="92"/>
  <c r="V11" i="92"/>
  <c r="J11" i="92"/>
  <c r="K11" i="92" s="1"/>
  <c r="G11" i="92"/>
  <c r="E11" i="92"/>
  <c r="I11" i="92" l="1"/>
  <c r="I12" i="92"/>
  <c r="I13" i="92"/>
  <c r="I14" i="92"/>
  <c r="I15" i="92"/>
  <c r="I16" i="92"/>
  <c r="I17" i="92"/>
  <c r="I18" i="92"/>
  <c r="I19" i="92"/>
  <c r="I20" i="92"/>
  <c r="I21" i="92"/>
  <c r="I22" i="92"/>
  <c r="I23" i="92"/>
  <c r="I24" i="92"/>
  <c r="I25" i="92"/>
  <c r="I26" i="92"/>
  <c r="I27" i="92"/>
  <c r="I28" i="92"/>
  <c r="I29" i="92"/>
  <c r="I30" i="92"/>
  <c r="I31" i="92"/>
  <c r="I32" i="92"/>
  <c r="T35" i="94"/>
  <c r="AI35" i="94" s="1"/>
  <c r="S35" i="94"/>
  <c r="R35" i="93"/>
  <c r="T11" i="93"/>
  <c r="S11" i="93"/>
  <c r="S35" i="93" s="1"/>
  <c r="AH11" i="92"/>
  <c r="AH35" i="92" s="1"/>
  <c r="K33" i="92"/>
  <c r="S29" i="92"/>
  <c r="AI24" i="92"/>
  <c r="AI22" i="92"/>
  <c r="AI18" i="92"/>
  <c r="AI16" i="92"/>
  <c r="AI13" i="92"/>
  <c r="Q35" i="92"/>
  <c r="AQ11" i="92"/>
  <c r="AQ35" i="92" s="1"/>
  <c r="AI34" i="92"/>
  <c r="AG35" i="92"/>
  <c r="K34" i="92"/>
  <c r="S25" i="92"/>
  <c r="AI26" i="92"/>
  <c r="AI27" i="92"/>
  <c r="AI28" i="92"/>
  <c r="AI25" i="92"/>
  <c r="AI30" i="92"/>
  <c r="AI31" i="92"/>
  <c r="AI32" i="92"/>
  <c r="AI29" i="92"/>
  <c r="S26" i="92"/>
  <c r="S30" i="92"/>
  <c r="S27" i="92"/>
  <c r="S31" i="92"/>
  <c r="S24" i="92"/>
  <c r="S28" i="92"/>
  <c r="S32" i="92"/>
  <c r="AI33" i="92"/>
  <c r="T11" i="92"/>
  <c r="T12" i="92"/>
  <c r="AI12" i="92" s="1"/>
  <c r="T14" i="92"/>
  <c r="AI14" i="92" s="1"/>
  <c r="T15" i="92"/>
  <c r="AI15" i="92" s="1"/>
  <c r="T17" i="92"/>
  <c r="AI17" i="92" s="1"/>
  <c r="T19" i="92"/>
  <c r="AI19" i="92" s="1"/>
  <c r="T20" i="92"/>
  <c r="AI20" i="92" s="1"/>
  <c r="T21" i="92"/>
  <c r="AI21" i="92" s="1"/>
  <c r="T23" i="92"/>
  <c r="AI23" i="92" s="1"/>
  <c r="S33" i="92"/>
  <c r="S34" i="92"/>
  <c r="R35" i="92"/>
  <c r="S13" i="92"/>
  <c r="S16" i="92"/>
  <c r="S22" i="92"/>
  <c r="S18" i="92"/>
  <c r="AR35" i="91"/>
  <c r="AP35" i="91"/>
  <c r="AG35" i="91"/>
  <c r="Q35" i="91"/>
  <c r="P35" i="91"/>
  <c r="AQ34" i="91"/>
  <c r="AH34" i="91"/>
  <c r="V34" i="91"/>
  <c r="R34" i="91"/>
  <c r="T34" i="91" s="1"/>
  <c r="J34" i="91"/>
  <c r="K34" i="91" s="1"/>
  <c r="G34" i="91"/>
  <c r="E34" i="91"/>
  <c r="AQ33" i="91"/>
  <c r="AH33" i="91"/>
  <c r="V33" i="91"/>
  <c r="R33" i="91"/>
  <c r="T33" i="91" s="1"/>
  <c r="J33" i="91"/>
  <c r="G33" i="91"/>
  <c r="E33" i="91"/>
  <c r="AW32" i="91"/>
  <c r="AQ32" i="91"/>
  <c r="AH32" i="91"/>
  <c r="V32" i="91"/>
  <c r="R32" i="91"/>
  <c r="T32" i="91" s="1"/>
  <c r="J32" i="91"/>
  <c r="K32" i="91" s="1"/>
  <c r="G32" i="91"/>
  <c r="E32" i="91"/>
  <c r="AQ31" i="91"/>
  <c r="AH31" i="91"/>
  <c r="V31" i="91"/>
  <c r="R31" i="91"/>
  <c r="T31" i="91" s="1"/>
  <c r="J31" i="91"/>
  <c r="K31" i="91" s="1"/>
  <c r="G31" i="91"/>
  <c r="E31" i="91"/>
  <c r="AQ30" i="91"/>
  <c r="AH30" i="91"/>
  <c r="V30" i="91"/>
  <c r="R30" i="91"/>
  <c r="T30" i="91" s="1"/>
  <c r="J30" i="91"/>
  <c r="K30" i="91" s="1"/>
  <c r="G30" i="91"/>
  <c r="E30" i="91"/>
  <c r="AQ29" i="91"/>
  <c r="AH29" i="91"/>
  <c r="V29" i="91"/>
  <c r="R29" i="91"/>
  <c r="T29" i="91" s="1"/>
  <c r="J29" i="91"/>
  <c r="K29" i="91" s="1"/>
  <c r="G29" i="91"/>
  <c r="E29" i="91"/>
  <c r="AQ28" i="91"/>
  <c r="AH28" i="91"/>
  <c r="V28" i="91"/>
  <c r="R28" i="91"/>
  <c r="T28" i="91" s="1"/>
  <c r="J28" i="91"/>
  <c r="K28" i="91" s="1"/>
  <c r="G28" i="91"/>
  <c r="E28" i="91"/>
  <c r="AQ27" i="91"/>
  <c r="AH27" i="91"/>
  <c r="V27" i="91"/>
  <c r="R27" i="91"/>
  <c r="T27" i="91" s="1"/>
  <c r="J27" i="91"/>
  <c r="K27" i="91" s="1"/>
  <c r="G27" i="91"/>
  <c r="E27" i="91"/>
  <c r="AQ26" i="91"/>
  <c r="AH26" i="91"/>
  <c r="V26" i="91"/>
  <c r="R26" i="91"/>
  <c r="T26" i="91" s="1"/>
  <c r="J26" i="91"/>
  <c r="K26" i="91" s="1"/>
  <c r="G26" i="91"/>
  <c r="E26" i="91"/>
  <c r="AQ25" i="91"/>
  <c r="AH25" i="91"/>
  <c r="V25" i="91"/>
  <c r="R25" i="91"/>
  <c r="S25" i="91" s="1"/>
  <c r="J25" i="91"/>
  <c r="K25" i="91" s="1"/>
  <c r="G25" i="91"/>
  <c r="E25" i="91"/>
  <c r="AQ24" i="91"/>
  <c r="AH24" i="91"/>
  <c r="V24" i="91"/>
  <c r="R24" i="91"/>
  <c r="T24" i="91" s="1"/>
  <c r="J24" i="91"/>
  <c r="K24" i="91" s="1"/>
  <c r="G24" i="91"/>
  <c r="E24" i="91"/>
  <c r="AQ23" i="91"/>
  <c r="AH23" i="91"/>
  <c r="V23" i="91"/>
  <c r="R23" i="91"/>
  <c r="S23" i="91" s="1"/>
  <c r="J23" i="91"/>
  <c r="K23" i="91" s="1"/>
  <c r="G23" i="91"/>
  <c r="E23" i="91"/>
  <c r="AQ22" i="91"/>
  <c r="AH22" i="91"/>
  <c r="V22" i="91"/>
  <c r="R22" i="91"/>
  <c r="S22" i="91" s="1"/>
  <c r="J22" i="91"/>
  <c r="K22" i="91" s="1"/>
  <c r="G22" i="91"/>
  <c r="E22" i="91"/>
  <c r="AQ21" i="91"/>
  <c r="AH21" i="91"/>
  <c r="V21" i="91"/>
  <c r="R21" i="91"/>
  <c r="S21" i="91" s="1"/>
  <c r="J21" i="91"/>
  <c r="K21" i="91" s="1"/>
  <c r="G21" i="91"/>
  <c r="E21" i="91"/>
  <c r="AQ20" i="91"/>
  <c r="AH20" i="91"/>
  <c r="V20" i="91"/>
  <c r="R20" i="91"/>
  <c r="T20" i="91" s="1"/>
  <c r="J20" i="91"/>
  <c r="K20" i="91" s="1"/>
  <c r="G20" i="91"/>
  <c r="E20" i="91"/>
  <c r="AQ19" i="91"/>
  <c r="AH19" i="91"/>
  <c r="V19" i="91"/>
  <c r="R19" i="91"/>
  <c r="S19" i="91" s="1"/>
  <c r="J19" i="91"/>
  <c r="K19" i="91" s="1"/>
  <c r="G19" i="91"/>
  <c r="E19" i="91"/>
  <c r="AQ18" i="91"/>
  <c r="AH18" i="91"/>
  <c r="V18" i="91"/>
  <c r="R18" i="91"/>
  <c r="S18" i="91" s="1"/>
  <c r="J18" i="91"/>
  <c r="K18" i="91" s="1"/>
  <c r="G18" i="91"/>
  <c r="E18" i="91"/>
  <c r="AQ17" i="91"/>
  <c r="AH17" i="91"/>
  <c r="V17" i="91"/>
  <c r="R17" i="91"/>
  <c r="S17" i="91" s="1"/>
  <c r="J17" i="91"/>
  <c r="K17" i="91" s="1"/>
  <c r="G17" i="91"/>
  <c r="E17" i="91"/>
  <c r="AQ16" i="91"/>
  <c r="AH16" i="91"/>
  <c r="V16" i="91"/>
  <c r="R16" i="91"/>
  <c r="T16" i="91" s="1"/>
  <c r="J16" i="91"/>
  <c r="K16" i="91" s="1"/>
  <c r="G16" i="91"/>
  <c r="E16" i="91"/>
  <c r="AQ15" i="91"/>
  <c r="AH15" i="91"/>
  <c r="V15" i="91"/>
  <c r="R15" i="91"/>
  <c r="S15" i="91" s="1"/>
  <c r="J15" i="91"/>
  <c r="K15" i="91" s="1"/>
  <c r="G15" i="91"/>
  <c r="E15" i="91"/>
  <c r="AQ14" i="91"/>
  <c r="AH14" i="91"/>
  <c r="V14" i="91"/>
  <c r="R14" i="91"/>
  <c r="S14" i="91" s="1"/>
  <c r="J14" i="91"/>
  <c r="K14" i="91" s="1"/>
  <c r="G14" i="91"/>
  <c r="E14" i="91"/>
  <c r="AQ13" i="91"/>
  <c r="AH13" i="91"/>
  <c r="V13" i="91"/>
  <c r="R13" i="91"/>
  <c r="S13" i="91" s="1"/>
  <c r="J13" i="91"/>
  <c r="K13" i="91" s="1"/>
  <c r="G13" i="91"/>
  <c r="E13" i="91"/>
  <c r="AQ12" i="91"/>
  <c r="AH12" i="91"/>
  <c r="V12" i="91"/>
  <c r="R12" i="91"/>
  <c r="S12" i="91" s="1"/>
  <c r="J12" i="91"/>
  <c r="K12" i="91" s="1"/>
  <c r="G12" i="91"/>
  <c r="E12" i="91"/>
  <c r="AQ11" i="91"/>
  <c r="AH11" i="91"/>
  <c r="V11" i="91"/>
  <c r="R11" i="91"/>
  <c r="J11" i="91"/>
  <c r="K11" i="91" s="1"/>
  <c r="G11" i="91"/>
  <c r="E11" i="91"/>
  <c r="AG8" i="91"/>
  <c r="T35" i="93" l="1"/>
  <c r="AI35" i="93" s="1"/>
  <c r="AI11" i="93"/>
  <c r="AI11" i="92"/>
  <c r="S35" i="92"/>
  <c r="AI34" i="91"/>
  <c r="T35" i="92"/>
  <c r="AI35" i="92" s="1"/>
  <c r="K33" i="91"/>
  <c r="I33" i="91"/>
  <c r="R35" i="91"/>
  <c r="I11" i="91"/>
  <c r="I12" i="91"/>
  <c r="I13" i="91"/>
  <c r="I14" i="91"/>
  <c r="I15" i="91"/>
  <c r="I16" i="91"/>
  <c r="I17" i="91"/>
  <c r="I18" i="91"/>
  <c r="I19" i="91"/>
  <c r="I20" i="91"/>
  <c r="I21" i="91"/>
  <c r="I22" i="91"/>
  <c r="I23" i="91"/>
  <c r="I24" i="91"/>
  <c r="I25" i="91"/>
  <c r="I26" i="91"/>
  <c r="I27" i="91"/>
  <c r="I28" i="91"/>
  <c r="I29" i="91"/>
  <c r="I30" i="91"/>
  <c r="I31" i="91"/>
  <c r="I32" i="91"/>
  <c r="S29" i="91"/>
  <c r="I34" i="91"/>
  <c r="AQ35" i="91"/>
  <c r="AH35" i="91"/>
  <c r="AI26" i="91"/>
  <c r="AI27" i="91"/>
  <c r="AI28" i="91"/>
  <c r="AI29" i="91"/>
  <c r="AI30" i="91"/>
  <c r="AI31" i="91"/>
  <c r="AI32" i="91"/>
  <c r="S26" i="91"/>
  <c r="S30" i="91"/>
  <c r="S27" i="91"/>
  <c r="S31" i="91"/>
  <c r="S28" i="91"/>
  <c r="S32" i="91"/>
  <c r="AI16" i="91"/>
  <c r="AI20" i="91"/>
  <c r="AI24" i="91"/>
  <c r="AI33" i="91"/>
  <c r="T11" i="91"/>
  <c r="T12" i="91"/>
  <c r="AI12" i="91" s="1"/>
  <c r="T13" i="91"/>
  <c r="AI13" i="91" s="1"/>
  <c r="T14" i="91"/>
  <c r="AI14" i="91" s="1"/>
  <c r="T15" i="91"/>
  <c r="AI15" i="91" s="1"/>
  <c r="T17" i="91"/>
  <c r="AI17" i="91" s="1"/>
  <c r="T18" i="91"/>
  <c r="AI18" i="91" s="1"/>
  <c r="T19" i="91"/>
  <c r="AI19" i="91" s="1"/>
  <c r="T21" i="91"/>
  <c r="AI21" i="91" s="1"/>
  <c r="T22" i="91"/>
  <c r="AI22" i="91" s="1"/>
  <c r="T23" i="91"/>
  <c r="AI23" i="91" s="1"/>
  <c r="T25" i="91"/>
  <c r="AI25" i="91" s="1"/>
  <c r="S33" i="91"/>
  <c r="S34" i="91"/>
  <c r="S11" i="91"/>
  <c r="S20" i="91"/>
  <c r="S24" i="91"/>
  <c r="S16" i="91"/>
  <c r="AR35" i="90"/>
  <c r="AP35" i="90"/>
  <c r="AG35" i="90"/>
  <c r="Q35" i="90"/>
  <c r="P35" i="90"/>
  <c r="AQ34" i="90"/>
  <c r="AH34" i="90"/>
  <c r="V34" i="90"/>
  <c r="R34" i="90"/>
  <c r="S34" i="90" s="1"/>
  <c r="J34" i="90"/>
  <c r="I34" i="90" s="1"/>
  <c r="G34" i="90"/>
  <c r="E34" i="90"/>
  <c r="AQ33" i="90"/>
  <c r="AH33" i="90"/>
  <c r="V33" i="90"/>
  <c r="R33" i="90"/>
  <c r="S33" i="90" s="1"/>
  <c r="J33" i="90"/>
  <c r="I33" i="90" s="1"/>
  <c r="G33" i="90"/>
  <c r="E33" i="90"/>
  <c r="AW32" i="90"/>
  <c r="AQ32" i="90"/>
  <c r="AH32" i="90"/>
  <c r="V32" i="90"/>
  <c r="R32" i="90"/>
  <c r="T32" i="90" s="1"/>
  <c r="J32" i="90"/>
  <c r="I32" i="90" s="1"/>
  <c r="G32" i="90"/>
  <c r="E32" i="90"/>
  <c r="AQ31" i="90"/>
  <c r="AH31" i="90"/>
  <c r="V31" i="90"/>
  <c r="R31" i="90"/>
  <c r="T31" i="90" s="1"/>
  <c r="J31" i="90"/>
  <c r="K31" i="90" s="1"/>
  <c r="G31" i="90"/>
  <c r="E31" i="90"/>
  <c r="AQ30" i="90"/>
  <c r="AH30" i="90"/>
  <c r="V30" i="90"/>
  <c r="R30" i="90"/>
  <c r="T30" i="90" s="1"/>
  <c r="J30" i="90"/>
  <c r="K30" i="90" s="1"/>
  <c r="G30" i="90"/>
  <c r="E30" i="90"/>
  <c r="AQ29" i="90"/>
  <c r="AH29" i="90"/>
  <c r="V29" i="90"/>
  <c r="R29" i="90"/>
  <c r="T29" i="90" s="1"/>
  <c r="J29" i="90"/>
  <c r="K29" i="90" s="1"/>
  <c r="G29" i="90"/>
  <c r="E29" i="90"/>
  <c r="AQ28" i="90"/>
  <c r="AH28" i="90"/>
  <c r="V28" i="90"/>
  <c r="R28" i="90"/>
  <c r="T28" i="90" s="1"/>
  <c r="J28" i="90"/>
  <c r="I28" i="90" s="1"/>
  <c r="G28" i="90"/>
  <c r="E28" i="90"/>
  <c r="AQ27" i="90"/>
  <c r="AH27" i="90"/>
  <c r="V27" i="90"/>
  <c r="R27" i="90"/>
  <c r="T27" i="90" s="1"/>
  <c r="J27" i="90"/>
  <c r="K27" i="90" s="1"/>
  <c r="I27" i="90"/>
  <c r="G27" i="90"/>
  <c r="E27" i="90"/>
  <c r="AQ26" i="90"/>
  <c r="AH26" i="90"/>
  <c r="V26" i="90"/>
  <c r="R26" i="90"/>
  <c r="T26" i="90" s="1"/>
  <c r="J26" i="90"/>
  <c r="K26" i="90" s="1"/>
  <c r="G26" i="90"/>
  <c r="E26" i="90"/>
  <c r="AQ25" i="90"/>
  <c r="AH25" i="90"/>
  <c r="V25" i="90"/>
  <c r="R25" i="90"/>
  <c r="T25" i="90" s="1"/>
  <c r="J25" i="90"/>
  <c r="K25" i="90" s="1"/>
  <c r="G25" i="90"/>
  <c r="E25" i="90"/>
  <c r="AQ24" i="90"/>
  <c r="AH24" i="90"/>
  <c r="V24" i="90"/>
  <c r="R24" i="90"/>
  <c r="T24" i="90" s="1"/>
  <c r="J24" i="90"/>
  <c r="I24" i="90" s="1"/>
  <c r="G24" i="90"/>
  <c r="E24" i="90"/>
  <c r="AQ23" i="90"/>
  <c r="AH23" i="90"/>
  <c r="V23" i="90"/>
  <c r="R23" i="90"/>
  <c r="T23" i="90" s="1"/>
  <c r="J23" i="90"/>
  <c r="K23" i="90" s="1"/>
  <c r="G23" i="90"/>
  <c r="E23" i="90"/>
  <c r="AQ22" i="90"/>
  <c r="AH22" i="90"/>
  <c r="V22" i="90"/>
  <c r="R22" i="90"/>
  <c r="T22" i="90" s="1"/>
  <c r="J22" i="90"/>
  <c r="K22" i="90" s="1"/>
  <c r="G22" i="90"/>
  <c r="E22" i="90"/>
  <c r="AQ21" i="90"/>
  <c r="AH21" i="90"/>
  <c r="AI21" i="90" s="1"/>
  <c r="V21" i="90"/>
  <c r="R21" i="90"/>
  <c r="T21" i="90" s="1"/>
  <c r="J21" i="90"/>
  <c r="K21" i="90" s="1"/>
  <c r="G21" i="90"/>
  <c r="E21" i="90"/>
  <c r="AQ20" i="90"/>
  <c r="AH20" i="90"/>
  <c r="V20" i="90"/>
  <c r="R20" i="90"/>
  <c r="T20" i="90" s="1"/>
  <c r="J20" i="90"/>
  <c r="I20" i="90" s="1"/>
  <c r="G20" i="90"/>
  <c r="E20" i="90"/>
  <c r="AQ19" i="90"/>
  <c r="AH19" i="90"/>
  <c r="V19" i="90"/>
  <c r="R19" i="90"/>
  <c r="T19" i="90" s="1"/>
  <c r="J19" i="90"/>
  <c r="K19" i="90" s="1"/>
  <c r="I19" i="90"/>
  <c r="G19" i="90"/>
  <c r="E19" i="90"/>
  <c r="AQ18" i="90"/>
  <c r="AH18" i="90"/>
  <c r="V18" i="90"/>
  <c r="R18" i="90"/>
  <c r="T18" i="90" s="1"/>
  <c r="J18" i="90"/>
  <c r="K18" i="90" s="1"/>
  <c r="G18" i="90"/>
  <c r="E18" i="90"/>
  <c r="AQ17" i="90"/>
  <c r="AH17" i="90"/>
  <c r="V17" i="90"/>
  <c r="R17" i="90"/>
  <c r="T17" i="90" s="1"/>
  <c r="J17" i="90"/>
  <c r="K17" i="90" s="1"/>
  <c r="G17" i="90"/>
  <c r="E17" i="90"/>
  <c r="AQ16" i="90"/>
  <c r="AH16" i="90"/>
  <c r="V16" i="90"/>
  <c r="R16" i="90"/>
  <c r="T16" i="90" s="1"/>
  <c r="J16" i="90"/>
  <c r="I16" i="90" s="1"/>
  <c r="G16" i="90"/>
  <c r="E16" i="90"/>
  <c r="AQ15" i="90"/>
  <c r="AH15" i="90"/>
  <c r="V15" i="90"/>
  <c r="R15" i="90"/>
  <c r="T15" i="90" s="1"/>
  <c r="J15" i="90"/>
  <c r="K15" i="90" s="1"/>
  <c r="G15" i="90"/>
  <c r="E15" i="90"/>
  <c r="AQ14" i="90"/>
  <c r="AH14" i="90"/>
  <c r="V14" i="90"/>
  <c r="R14" i="90"/>
  <c r="T14" i="90" s="1"/>
  <c r="J14" i="90"/>
  <c r="K14" i="90" s="1"/>
  <c r="G14" i="90"/>
  <c r="E14" i="90"/>
  <c r="AQ13" i="90"/>
  <c r="AH13" i="90"/>
  <c r="V13" i="90"/>
  <c r="R13" i="90"/>
  <c r="T13" i="90" s="1"/>
  <c r="J13" i="90"/>
  <c r="K13" i="90" s="1"/>
  <c r="G13" i="90"/>
  <c r="E13" i="90"/>
  <c r="AQ12" i="90"/>
  <c r="AH12" i="90"/>
  <c r="V12" i="90"/>
  <c r="R12" i="90"/>
  <c r="T12" i="90" s="1"/>
  <c r="J12" i="90"/>
  <c r="I12" i="90" s="1"/>
  <c r="G12" i="90"/>
  <c r="E12" i="90"/>
  <c r="AQ11" i="90"/>
  <c r="AH11" i="90"/>
  <c r="V11" i="90"/>
  <c r="R11" i="90"/>
  <c r="J11" i="90"/>
  <c r="K11" i="90" s="1"/>
  <c r="I11" i="90"/>
  <c r="G11" i="90"/>
  <c r="E11" i="90"/>
  <c r="AG8" i="90"/>
  <c r="AR35" i="89"/>
  <c r="AP35" i="89"/>
  <c r="AG35" i="89"/>
  <c r="Q35" i="89"/>
  <c r="P35" i="89"/>
  <c r="AQ34" i="89"/>
  <c r="AH34" i="89"/>
  <c r="V34" i="89"/>
  <c r="R34" i="89"/>
  <c r="S34" i="89" s="1"/>
  <c r="J34" i="89"/>
  <c r="I34" i="89" s="1"/>
  <c r="G34" i="89"/>
  <c r="E34" i="89"/>
  <c r="AQ33" i="89"/>
  <c r="AH33" i="89"/>
  <c r="V33" i="89"/>
  <c r="R33" i="89"/>
  <c r="S33" i="89" s="1"/>
  <c r="J33" i="89"/>
  <c r="I33" i="89" s="1"/>
  <c r="G33" i="89"/>
  <c r="E33" i="89"/>
  <c r="AW32" i="89"/>
  <c r="AQ32" i="89"/>
  <c r="AH32" i="89"/>
  <c r="V32" i="89"/>
  <c r="R32" i="89"/>
  <c r="T32" i="89" s="1"/>
  <c r="J32" i="89"/>
  <c r="I32" i="89" s="1"/>
  <c r="G32" i="89"/>
  <c r="E32" i="89"/>
  <c r="AQ31" i="89"/>
  <c r="AH31" i="89"/>
  <c r="V31" i="89"/>
  <c r="R31" i="89"/>
  <c r="T31" i="89" s="1"/>
  <c r="J31" i="89"/>
  <c r="K31" i="89" s="1"/>
  <c r="G31" i="89"/>
  <c r="E31" i="89"/>
  <c r="AQ30" i="89"/>
  <c r="AH30" i="89"/>
  <c r="V30" i="89"/>
  <c r="R30" i="89"/>
  <c r="T30" i="89" s="1"/>
  <c r="J30" i="89"/>
  <c r="K30" i="89" s="1"/>
  <c r="G30" i="89"/>
  <c r="E30" i="89"/>
  <c r="AQ29" i="89"/>
  <c r="AH29" i="89"/>
  <c r="V29" i="89"/>
  <c r="R29" i="89"/>
  <c r="T29" i="89" s="1"/>
  <c r="J29" i="89"/>
  <c r="K29" i="89" s="1"/>
  <c r="G29" i="89"/>
  <c r="E29" i="89"/>
  <c r="AQ28" i="89"/>
  <c r="AH28" i="89"/>
  <c r="V28" i="89"/>
  <c r="R28" i="89"/>
  <c r="T28" i="89" s="1"/>
  <c r="J28" i="89"/>
  <c r="K28" i="89" s="1"/>
  <c r="G28" i="89"/>
  <c r="E28" i="89"/>
  <c r="AQ27" i="89"/>
  <c r="AH27" i="89"/>
  <c r="V27" i="89"/>
  <c r="R27" i="89"/>
  <c r="T27" i="89" s="1"/>
  <c r="J27" i="89"/>
  <c r="K27" i="89" s="1"/>
  <c r="G27" i="89"/>
  <c r="E27" i="89"/>
  <c r="AQ26" i="89"/>
  <c r="AH26" i="89"/>
  <c r="V26" i="89"/>
  <c r="R26" i="89"/>
  <c r="T26" i="89" s="1"/>
  <c r="J26" i="89"/>
  <c r="I26" i="89" s="1"/>
  <c r="G26" i="89"/>
  <c r="E26" i="89"/>
  <c r="AQ25" i="89"/>
  <c r="AH25" i="89"/>
  <c r="V25" i="89"/>
  <c r="R25" i="89"/>
  <c r="T25" i="89" s="1"/>
  <c r="J25" i="89"/>
  <c r="K25" i="89" s="1"/>
  <c r="G25" i="89"/>
  <c r="E25" i="89"/>
  <c r="AQ24" i="89"/>
  <c r="AH24" i="89"/>
  <c r="V24" i="89"/>
  <c r="R24" i="89"/>
  <c r="T24" i="89" s="1"/>
  <c r="J24" i="89"/>
  <c r="K24" i="89" s="1"/>
  <c r="G24" i="89"/>
  <c r="E24" i="89"/>
  <c r="AQ23" i="89"/>
  <c r="AH23" i="89"/>
  <c r="V23" i="89"/>
  <c r="R23" i="89"/>
  <c r="T23" i="89" s="1"/>
  <c r="J23" i="89"/>
  <c r="K23" i="89" s="1"/>
  <c r="G23" i="89"/>
  <c r="E23" i="89"/>
  <c r="AQ22" i="89"/>
  <c r="AH22" i="89"/>
  <c r="V22" i="89"/>
  <c r="R22" i="89"/>
  <c r="T22" i="89" s="1"/>
  <c r="J22" i="89"/>
  <c r="K22" i="89" s="1"/>
  <c r="G22" i="89"/>
  <c r="E22" i="89"/>
  <c r="AQ21" i="89"/>
  <c r="AH21" i="89"/>
  <c r="V21" i="89"/>
  <c r="R21" i="89"/>
  <c r="T21" i="89" s="1"/>
  <c r="J21" i="89"/>
  <c r="K21" i="89" s="1"/>
  <c r="G21" i="89"/>
  <c r="E21" i="89"/>
  <c r="AQ20" i="89"/>
  <c r="AH20" i="89"/>
  <c r="V20" i="89"/>
  <c r="R20" i="89"/>
  <c r="T20" i="89" s="1"/>
  <c r="J20" i="89"/>
  <c r="K20" i="89" s="1"/>
  <c r="G20" i="89"/>
  <c r="E20" i="89"/>
  <c r="AQ19" i="89"/>
  <c r="AH19" i="89"/>
  <c r="V19" i="89"/>
  <c r="R19" i="89"/>
  <c r="T19" i="89" s="1"/>
  <c r="J19" i="89"/>
  <c r="K19" i="89" s="1"/>
  <c r="G19" i="89"/>
  <c r="E19" i="89"/>
  <c r="AQ18" i="89"/>
  <c r="AH18" i="89"/>
  <c r="V18" i="89"/>
  <c r="R18" i="89"/>
  <c r="T18" i="89" s="1"/>
  <c r="J18" i="89"/>
  <c r="K18" i="89" s="1"/>
  <c r="G18" i="89"/>
  <c r="E18" i="89"/>
  <c r="AQ17" i="89"/>
  <c r="AH17" i="89"/>
  <c r="V17" i="89"/>
  <c r="R17" i="89"/>
  <c r="T17" i="89" s="1"/>
  <c r="J17" i="89"/>
  <c r="K17" i="89" s="1"/>
  <c r="G17" i="89"/>
  <c r="E17" i="89"/>
  <c r="AQ16" i="89"/>
  <c r="AH16" i="89"/>
  <c r="V16" i="89"/>
  <c r="R16" i="89"/>
  <c r="T16" i="89" s="1"/>
  <c r="J16" i="89"/>
  <c r="K16" i="89" s="1"/>
  <c r="G16" i="89"/>
  <c r="E16" i="89"/>
  <c r="AQ15" i="89"/>
  <c r="AH15" i="89"/>
  <c r="V15" i="89"/>
  <c r="R15" i="89"/>
  <c r="T15" i="89" s="1"/>
  <c r="J15" i="89"/>
  <c r="K15" i="89" s="1"/>
  <c r="G15" i="89"/>
  <c r="E15" i="89"/>
  <c r="AQ14" i="89"/>
  <c r="AH14" i="89"/>
  <c r="V14" i="89"/>
  <c r="R14" i="89"/>
  <c r="T14" i="89" s="1"/>
  <c r="J14" i="89"/>
  <c r="K14" i="89" s="1"/>
  <c r="G14" i="89"/>
  <c r="E14" i="89"/>
  <c r="AQ13" i="89"/>
  <c r="AH13" i="89"/>
  <c r="V13" i="89"/>
  <c r="R13" i="89"/>
  <c r="T13" i="89" s="1"/>
  <c r="J13" i="89"/>
  <c r="K13" i="89" s="1"/>
  <c r="G13" i="89"/>
  <c r="E13" i="89"/>
  <c r="AQ12" i="89"/>
  <c r="AH12" i="89"/>
  <c r="V12" i="89"/>
  <c r="R12" i="89"/>
  <c r="T12" i="89" s="1"/>
  <c r="J12" i="89"/>
  <c r="K12" i="89" s="1"/>
  <c r="G12" i="89"/>
  <c r="E12" i="89"/>
  <c r="AQ11" i="89"/>
  <c r="AH11" i="89"/>
  <c r="V11" i="89"/>
  <c r="R11" i="89"/>
  <c r="J11" i="89"/>
  <c r="K11" i="89" s="1"/>
  <c r="G11" i="89"/>
  <c r="E11" i="89"/>
  <c r="AG8" i="89"/>
  <c r="I21" i="90" l="1"/>
  <c r="K33" i="89"/>
  <c r="K34" i="89"/>
  <c r="AI13" i="90"/>
  <c r="I29" i="90"/>
  <c r="I13" i="90"/>
  <c r="I17" i="90"/>
  <c r="AI17" i="90"/>
  <c r="I25" i="90"/>
  <c r="I15" i="90"/>
  <c r="I23" i="90"/>
  <c r="I31" i="90"/>
  <c r="T35" i="91"/>
  <c r="AI35" i="91" s="1"/>
  <c r="AI11" i="91"/>
  <c r="S35" i="91"/>
  <c r="AI29" i="90"/>
  <c r="AI25" i="90"/>
  <c r="K34" i="90"/>
  <c r="K33" i="90"/>
  <c r="K12" i="90"/>
  <c r="I14" i="90"/>
  <c r="K16" i="90"/>
  <c r="I18" i="90"/>
  <c r="K20" i="90"/>
  <c r="I22" i="90"/>
  <c r="K24" i="90"/>
  <c r="I26" i="90"/>
  <c r="K28" i="90"/>
  <c r="I30" i="90"/>
  <c r="K32" i="90"/>
  <c r="AI14" i="90"/>
  <c r="AI18" i="90"/>
  <c r="AI22" i="90"/>
  <c r="AI26" i="90"/>
  <c r="AI30" i="90"/>
  <c r="R35" i="90"/>
  <c r="T34" i="89"/>
  <c r="AI34" i="89"/>
  <c r="AQ35" i="90"/>
  <c r="AH35" i="90"/>
  <c r="AI15" i="90"/>
  <c r="AI19" i="90"/>
  <c r="AI23" i="90"/>
  <c r="AI27" i="90"/>
  <c r="AI31" i="90"/>
  <c r="AI12" i="90"/>
  <c r="AI16" i="90"/>
  <c r="AI20" i="90"/>
  <c r="AI24" i="90"/>
  <c r="AI28" i="90"/>
  <c r="AI32" i="90"/>
  <c r="T33" i="90"/>
  <c r="AI33" i="90" s="1"/>
  <c r="T34" i="90"/>
  <c r="AI34" i="90" s="1"/>
  <c r="S11" i="90"/>
  <c r="S13" i="90"/>
  <c r="S17" i="90"/>
  <c r="S23" i="90"/>
  <c r="S27" i="90"/>
  <c r="S28" i="90"/>
  <c r="S29" i="90"/>
  <c r="S31" i="90"/>
  <c r="S32" i="90"/>
  <c r="S12" i="90"/>
  <c r="S14" i="90"/>
  <c r="S15" i="90"/>
  <c r="S16" i="90"/>
  <c r="S18" i="90"/>
  <c r="S19" i="90"/>
  <c r="S20" i="90"/>
  <c r="S21" i="90"/>
  <c r="S22" i="90"/>
  <c r="S24" i="90"/>
  <c r="S25" i="90"/>
  <c r="S26" i="90"/>
  <c r="S30" i="90"/>
  <c r="T11" i="90"/>
  <c r="AI11" i="90" s="1"/>
  <c r="I11" i="89"/>
  <c r="I12" i="89"/>
  <c r="I13" i="89"/>
  <c r="I15" i="89"/>
  <c r="AI15" i="89"/>
  <c r="I16" i="89"/>
  <c r="I17" i="89"/>
  <c r="I19" i="89"/>
  <c r="I20" i="89"/>
  <c r="I21" i="89"/>
  <c r="I23" i="89"/>
  <c r="I24" i="89"/>
  <c r="I25" i="89"/>
  <c r="I27" i="89"/>
  <c r="AI27" i="89"/>
  <c r="I28" i="89"/>
  <c r="I29" i="89"/>
  <c r="I31" i="89"/>
  <c r="AI31" i="89"/>
  <c r="AI23" i="89"/>
  <c r="AI19" i="89"/>
  <c r="K26" i="89"/>
  <c r="I14" i="89"/>
  <c r="I18" i="89"/>
  <c r="I22" i="89"/>
  <c r="I30" i="89"/>
  <c r="K32" i="89"/>
  <c r="AQ35" i="89"/>
  <c r="AH35" i="89"/>
  <c r="AI12" i="89"/>
  <c r="AI16" i="89"/>
  <c r="AI20" i="89"/>
  <c r="AI24" i="89"/>
  <c r="AI28" i="89"/>
  <c r="AI32" i="89"/>
  <c r="T33" i="89"/>
  <c r="AI33" i="89" s="1"/>
  <c r="R35" i="89"/>
  <c r="AI13" i="89"/>
  <c r="AI17" i="89"/>
  <c r="AI21" i="89"/>
  <c r="AI25" i="89"/>
  <c r="AI29" i="89"/>
  <c r="AI14" i="89"/>
  <c r="AI18" i="89"/>
  <c r="AI22" i="89"/>
  <c r="AI26" i="89"/>
  <c r="AI30" i="89"/>
  <c r="S12" i="89"/>
  <c r="S19" i="89"/>
  <c r="S11" i="89"/>
  <c r="S13" i="89"/>
  <c r="S14" i="89"/>
  <c r="S15" i="89"/>
  <c r="S16" i="89"/>
  <c r="S17" i="89"/>
  <c r="S18" i="89"/>
  <c r="S20" i="89"/>
  <c r="S21" i="89"/>
  <c r="S22" i="89"/>
  <c r="S23" i="89"/>
  <c r="S24" i="89"/>
  <c r="S25" i="89"/>
  <c r="S26" i="89"/>
  <c r="S27" i="89"/>
  <c r="S28" i="89"/>
  <c r="S29" i="89"/>
  <c r="S30" i="89"/>
  <c r="S31" i="89"/>
  <c r="S32" i="89"/>
  <c r="T11" i="89"/>
  <c r="AR35" i="88"/>
  <c r="AP35" i="88"/>
  <c r="AG35" i="88"/>
  <c r="Q35" i="88"/>
  <c r="P35" i="88"/>
  <c r="AQ34" i="88"/>
  <c r="AH34" i="88"/>
  <c r="V34" i="88"/>
  <c r="R34" i="88"/>
  <c r="T34" i="88" s="1"/>
  <c r="J34" i="88"/>
  <c r="I34" i="88" s="1"/>
  <c r="G34" i="88"/>
  <c r="E34" i="88"/>
  <c r="AQ33" i="88"/>
  <c r="AH33" i="88"/>
  <c r="V33" i="88"/>
  <c r="R33" i="88"/>
  <c r="T33" i="88" s="1"/>
  <c r="J33" i="88"/>
  <c r="K33" i="88" s="1"/>
  <c r="G33" i="88"/>
  <c r="E33" i="88"/>
  <c r="AW32" i="88"/>
  <c r="AQ32" i="88"/>
  <c r="AH32" i="88"/>
  <c r="V32" i="88"/>
  <c r="R32" i="88"/>
  <c r="S32" i="88" s="1"/>
  <c r="J32" i="88"/>
  <c r="K32" i="88" s="1"/>
  <c r="G32" i="88"/>
  <c r="E32" i="88"/>
  <c r="AQ31" i="88"/>
  <c r="AH31" i="88"/>
  <c r="V31" i="88"/>
  <c r="R31" i="88"/>
  <c r="S31" i="88" s="1"/>
  <c r="J31" i="88"/>
  <c r="K31" i="88" s="1"/>
  <c r="G31" i="88"/>
  <c r="E31" i="88"/>
  <c r="AQ30" i="88"/>
  <c r="AH30" i="88"/>
  <c r="V30" i="88"/>
  <c r="R30" i="88"/>
  <c r="S30" i="88" s="1"/>
  <c r="J30" i="88"/>
  <c r="K30" i="88" s="1"/>
  <c r="G30" i="88"/>
  <c r="E30" i="88"/>
  <c r="AQ29" i="88"/>
  <c r="AH29" i="88"/>
  <c r="V29" i="88"/>
  <c r="R29" i="88"/>
  <c r="T29" i="88" s="1"/>
  <c r="J29" i="88"/>
  <c r="K29" i="88" s="1"/>
  <c r="G29" i="88"/>
  <c r="E29" i="88"/>
  <c r="AQ28" i="88"/>
  <c r="AH28" i="88"/>
  <c r="V28" i="88"/>
  <c r="R28" i="88"/>
  <c r="T28" i="88" s="1"/>
  <c r="J28" i="88"/>
  <c r="K28" i="88" s="1"/>
  <c r="G28" i="88"/>
  <c r="E28" i="88"/>
  <c r="AQ27" i="88"/>
  <c r="AH27" i="88"/>
  <c r="V27" i="88"/>
  <c r="R27" i="88"/>
  <c r="S27" i="88" s="1"/>
  <c r="J27" i="88"/>
  <c r="K27" i="88" s="1"/>
  <c r="G27" i="88"/>
  <c r="E27" i="88"/>
  <c r="AQ26" i="88"/>
  <c r="AH26" i="88"/>
  <c r="V26" i="88"/>
  <c r="R26" i="88"/>
  <c r="S26" i="88" s="1"/>
  <c r="J26" i="88"/>
  <c r="K26" i="88" s="1"/>
  <c r="G26" i="88"/>
  <c r="E26" i="88"/>
  <c r="AQ25" i="88"/>
  <c r="AH25" i="88"/>
  <c r="V25" i="88"/>
  <c r="R25" i="88"/>
  <c r="S25" i="88" s="1"/>
  <c r="J25" i="88"/>
  <c r="K25" i="88" s="1"/>
  <c r="G25" i="88"/>
  <c r="E25" i="88"/>
  <c r="AQ24" i="88"/>
  <c r="AH24" i="88"/>
  <c r="V24" i="88"/>
  <c r="R24" i="88"/>
  <c r="T24" i="88" s="1"/>
  <c r="J24" i="88"/>
  <c r="K24" i="88" s="1"/>
  <c r="G24" i="88"/>
  <c r="E24" i="88"/>
  <c r="AQ23" i="88"/>
  <c r="AH23" i="88"/>
  <c r="V23" i="88"/>
  <c r="R23" i="88"/>
  <c r="S23" i="88" s="1"/>
  <c r="J23" i="88"/>
  <c r="K23" i="88" s="1"/>
  <c r="G23" i="88"/>
  <c r="E23" i="88"/>
  <c r="AQ22" i="88"/>
  <c r="AH22" i="88"/>
  <c r="V22" i="88"/>
  <c r="R22" i="88"/>
  <c r="S22" i="88" s="1"/>
  <c r="J22" i="88"/>
  <c r="K22" i="88" s="1"/>
  <c r="G22" i="88"/>
  <c r="E22" i="88"/>
  <c r="AQ21" i="88"/>
  <c r="AH21" i="88"/>
  <c r="V21" i="88"/>
  <c r="R21" i="88"/>
  <c r="T21" i="88" s="1"/>
  <c r="J21" i="88"/>
  <c r="K21" i="88" s="1"/>
  <c r="G21" i="88"/>
  <c r="E21" i="88"/>
  <c r="AQ20" i="88"/>
  <c r="AH20" i="88"/>
  <c r="V20" i="88"/>
  <c r="R20" i="88"/>
  <c r="T20" i="88" s="1"/>
  <c r="J20" i="88"/>
  <c r="K20" i="88" s="1"/>
  <c r="G20" i="88"/>
  <c r="E20" i="88"/>
  <c r="AQ19" i="88"/>
  <c r="AH19" i="88"/>
  <c r="V19" i="88"/>
  <c r="R19" i="88"/>
  <c r="S19" i="88" s="1"/>
  <c r="J19" i="88"/>
  <c r="K19" i="88" s="1"/>
  <c r="G19" i="88"/>
  <c r="E19" i="88"/>
  <c r="AQ18" i="88"/>
  <c r="AH18" i="88"/>
  <c r="V18" i="88"/>
  <c r="R18" i="88"/>
  <c r="S18" i="88" s="1"/>
  <c r="J18" i="88"/>
  <c r="K18" i="88" s="1"/>
  <c r="G18" i="88"/>
  <c r="E18" i="88"/>
  <c r="AQ17" i="88"/>
  <c r="AH17" i="88"/>
  <c r="V17" i="88"/>
  <c r="R17" i="88"/>
  <c r="T17" i="88" s="1"/>
  <c r="J17" i="88"/>
  <c r="K17" i="88" s="1"/>
  <c r="G17" i="88"/>
  <c r="E17" i="88"/>
  <c r="AQ16" i="88"/>
  <c r="AH16" i="88"/>
  <c r="V16" i="88"/>
  <c r="R16" i="88"/>
  <c r="S16" i="88" s="1"/>
  <c r="J16" i="88"/>
  <c r="K16" i="88" s="1"/>
  <c r="G16" i="88"/>
  <c r="E16" i="88"/>
  <c r="AQ15" i="88"/>
  <c r="AH15" i="88"/>
  <c r="V15" i="88"/>
  <c r="R15" i="88"/>
  <c r="S15" i="88" s="1"/>
  <c r="J15" i="88"/>
  <c r="K15" i="88" s="1"/>
  <c r="G15" i="88"/>
  <c r="E15" i="88"/>
  <c r="AQ14" i="88"/>
  <c r="AH14" i="88"/>
  <c r="V14" i="88"/>
  <c r="R14" i="88"/>
  <c r="T14" i="88" s="1"/>
  <c r="J14" i="88"/>
  <c r="K14" i="88" s="1"/>
  <c r="G14" i="88"/>
  <c r="E14" i="88"/>
  <c r="AQ13" i="88"/>
  <c r="AH13" i="88"/>
  <c r="V13" i="88"/>
  <c r="R13" i="88"/>
  <c r="T13" i="88" s="1"/>
  <c r="J13" i="88"/>
  <c r="K13" i="88" s="1"/>
  <c r="G13" i="88"/>
  <c r="E13" i="88"/>
  <c r="AQ12" i="88"/>
  <c r="AH12" i="88"/>
  <c r="V12" i="88"/>
  <c r="R12" i="88"/>
  <c r="S12" i="88" s="1"/>
  <c r="J12" i="88"/>
  <c r="K12" i="88" s="1"/>
  <c r="G12" i="88"/>
  <c r="E12" i="88"/>
  <c r="AQ11" i="88"/>
  <c r="AH11" i="88"/>
  <c r="V11" i="88"/>
  <c r="R11" i="88"/>
  <c r="T11" i="88" s="1"/>
  <c r="J11" i="88"/>
  <c r="K11" i="88" s="1"/>
  <c r="G11" i="88"/>
  <c r="E11" i="88"/>
  <c r="AG8" i="88"/>
  <c r="I33" i="88" l="1"/>
  <c r="S35" i="90"/>
  <c r="T35" i="90"/>
  <c r="AI35" i="90" s="1"/>
  <c r="T35" i="89"/>
  <c r="AI35" i="89" s="1"/>
  <c r="S35" i="89"/>
  <c r="AI11" i="89"/>
  <c r="AQ35" i="88"/>
  <c r="I11" i="88"/>
  <c r="I12" i="88"/>
  <c r="I13" i="88"/>
  <c r="I14" i="88"/>
  <c r="I15" i="88"/>
  <c r="I24" i="88"/>
  <c r="I25" i="88"/>
  <c r="I26" i="88"/>
  <c r="I27" i="88"/>
  <c r="I32" i="88"/>
  <c r="AI34" i="88"/>
  <c r="I31" i="88"/>
  <c r="I30" i="88"/>
  <c r="I29" i="88"/>
  <c r="I28" i="88"/>
  <c r="I23" i="88"/>
  <c r="I18" i="88"/>
  <c r="I19" i="88"/>
  <c r="I20" i="88"/>
  <c r="I21" i="88"/>
  <c r="I22" i="88"/>
  <c r="I17" i="88"/>
  <c r="I16" i="88"/>
  <c r="AI11" i="88"/>
  <c r="AI13" i="88"/>
  <c r="AI14" i="88"/>
  <c r="AI17" i="88"/>
  <c r="AI20" i="88"/>
  <c r="AI21" i="88"/>
  <c r="AI24" i="88"/>
  <c r="AI28" i="88"/>
  <c r="AI29" i="88"/>
  <c r="K34" i="88"/>
  <c r="AI33" i="88"/>
  <c r="S14" i="88"/>
  <c r="T12" i="88"/>
  <c r="AI12" i="88" s="1"/>
  <c r="T15" i="88"/>
  <c r="AI15" i="88" s="1"/>
  <c r="T16" i="88"/>
  <c r="AI16" i="88" s="1"/>
  <c r="T18" i="88"/>
  <c r="AI18" i="88" s="1"/>
  <c r="T19" i="88"/>
  <c r="AI19" i="88" s="1"/>
  <c r="T22" i="88"/>
  <c r="AI22" i="88" s="1"/>
  <c r="T23" i="88"/>
  <c r="AI23" i="88" s="1"/>
  <c r="T25" i="88"/>
  <c r="AI25" i="88" s="1"/>
  <c r="T26" i="88"/>
  <c r="AI26" i="88" s="1"/>
  <c r="T27" i="88"/>
  <c r="AI27" i="88" s="1"/>
  <c r="T30" i="88"/>
  <c r="AI30" i="88" s="1"/>
  <c r="T31" i="88"/>
  <c r="AI31" i="88" s="1"/>
  <c r="T32" i="88"/>
  <c r="AI32" i="88" s="1"/>
  <c r="S33" i="88"/>
  <c r="S34" i="88"/>
  <c r="R35" i="88"/>
  <c r="AH35" i="88"/>
  <c r="S13" i="88"/>
  <c r="S17" i="88"/>
  <c r="S20" i="88"/>
  <c r="S21" i="88"/>
  <c r="S24" i="88"/>
  <c r="S28" i="88"/>
  <c r="S29" i="88"/>
  <c r="S11" i="88"/>
  <c r="AR35" i="87"/>
  <c r="AP35" i="87"/>
  <c r="AG35" i="87"/>
  <c r="Q35" i="87"/>
  <c r="P35" i="87"/>
  <c r="AQ34" i="87"/>
  <c r="AH34" i="87"/>
  <c r="V34" i="87"/>
  <c r="R34" i="87"/>
  <c r="S34" i="87" s="1"/>
  <c r="J34" i="87"/>
  <c r="K34" i="87" s="1"/>
  <c r="G34" i="87"/>
  <c r="E34" i="87"/>
  <c r="AQ33" i="87"/>
  <c r="AH33" i="87"/>
  <c r="V33" i="87"/>
  <c r="R33" i="87"/>
  <c r="S33" i="87" s="1"/>
  <c r="J33" i="87"/>
  <c r="I33" i="87" s="1"/>
  <c r="G33" i="87"/>
  <c r="E33" i="87"/>
  <c r="AW32" i="87"/>
  <c r="AQ32" i="87"/>
  <c r="AH32" i="87"/>
  <c r="V32" i="87"/>
  <c r="R32" i="87"/>
  <c r="T32" i="87" s="1"/>
  <c r="J32" i="87"/>
  <c r="K32" i="87" s="1"/>
  <c r="G32" i="87"/>
  <c r="E32" i="87"/>
  <c r="AQ31" i="87"/>
  <c r="AH31" i="87"/>
  <c r="V31" i="87"/>
  <c r="R31" i="87"/>
  <c r="T31" i="87" s="1"/>
  <c r="J31" i="87"/>
  <c r="K31" i="87" s="1"/>
  <c r="G31" i="87"/>
  <c r="E31" i="87"/>
  <c r="AQ30" i="87"/>
  <c r="AH30" i="87"/>
  <c r="V30" i="87"/>
  <c r="R30" i="87"/>
  <c r="T30" i="87" s="1"/>
  <c r="J30" i="87"/>
  <c r="K30" i="87" s="1"/>
  <c r="G30" i="87"/>
  <c r="E30" i="87"/>
  <c r="AQ29" i="87"/>
  <c r="AH29" i="87"/>
  <c r="V29" i="87"/>
  <c r="R29" i="87"/>
  <c r="T29" i="87" s="1"/>
  <c r="J29" i="87"/>
  <c r="K29" i="87" s="1"/>
  <c r="G29" i="87"/>
  <c r="E29" i="87"/>
  <c r="AQ28" i="87"/>
  <c r="AH28" i="87"/>
  <c r="V28" i="87"/>
  <c r="R28" i="87"/>
  <c r="T28" i="87" s="1"/>
  <c r="J28" i="87"/>
  <c r="K28" i="87" s="1"/>
  <c r="G28" i="87"/>
  <c r="E28" i="87"/>
  <c r="AQ27" i="87"/>
  <c r="AH27" i="87"/>
  <c r="V27" i="87"/>
  <c r="R27" i="87"/>
  <c r="T27" i="87" s="1"/>
  <c r="J27" i="87"/>
  <c r="K27" i="87" s="1"/>
  <c r="G27" i="87"/>
  <c r="E27" i="87"/>
  <c r="AQ26" i="87"/>
  <c r="AH26" i="87"/>
  <c r="V26" i="87"/>
  <c r="R26" i="87"/>
  <c r="T26" i="87" s="1"/>
  <c r="J26" i="87"/>
  <c r="I26" i="87" s="1"/>
  <c r="G26" i="87"/>
  <c r="E26" i="87"/>
  <c r="AQ25" i="87"/>
  <c r="AH25" i="87"/>
  <c r="V25" i="87"/>
  <c r="R25" i="87"/>
  <c r="T25" i="87" s="1"/>
  <c r="J25" i="87"/>
  <c r="K25" i="87" s="1"/>
  <c r="G25" i="87"/>
  <c r="E25" i="87"/>
  <c r="AQ24" i="87"/>
  <c r="AH24" i="87"/>
  <c r="V24" i="87"/>
  <c r="R24" i="87"/>
  <c r="T24" i="87" s="1"/>
  <c r="J24" i="87"/>
  <c r="I24" i="87" s="1"/>
  <c r="G24" i="87"/>
  <c r="E24" i="87"/>
  <c r="AQ23" i="87"/>
  <c r="AH23" i="87"/>
  <c r="V23" i="87"/>
  <c r="R23" i="87"/>
  <c r="T23" i="87" s="1"/>
  <c r="J23" i="87"/>
  <c r="K23" i="87" s="1"/>
  <c r="G23" i="87"/>
  <c r="E23" i="87"/>
  <c r="AQ22" i="87"/>
  <c r="AH22" i="87"/>
  <c r="V22" i="87"/>
  <c r="R22" i="87"/>
  <c r="T22" i="87" s="1"/>
  <c r="J22" i="87"/>
  <c r="I22" i="87" s="1"/>
  <c r="G22" i="87"/>
  <c r="E22" i="87"/>
  <c r="AQ21" i="87"/>
  <c r="AH21" i="87"/>
  <c r="V21" i="87"/>
  <c r="R21" i="87"/>
  <c r="T21" i="87" s="1"/>
  <c r="J21" i="87"/>
  <c r="K21" i="87" s="1"/>
  <c r="G21" i="87"/>
  <c r="E21" i="87"/>
  <c r="AQ20" i="87"/>
  <c r="AH20" i="87"/>
  <c r="V20" i="87"/>
  <c r="R20" i="87"/>
  <c r="T20" i="87" s="1"/>
  <c r="J20" i="87"/>
  <c r="K20" i="87" s="1"/>
  <c r="G20" i="87"/>
  <c r="E20" i="87"/>
  <c r="AQ19" i="87"/>
  <c r="AH19" i="87"/>
  <c r="V19" i="87"/>
  <c r="R19" i="87"/>
  <c r="T19" i="87" s="1"/>
  <c r="J19" i="87"/>
  <c r="K19" i="87" s="1"/>
  <c r="G19" i="87"/>
  <c r="E19" i="87"/>
  <c r="AQ18" i="87"/>
  <c r="AH18" i="87"/>
  <c r="V18" i="87"/>
  <c r="R18" i="87"/>
  <c r="T18" i="87" s="1"/>
  <c r="J18" i="87"/>
  <c r="K18" i="87" s="1"/>
  <c r="G18" i="87"/>
  <c r="E18" i="87"/>
  <c r="AQ17" i="87"/>
  <c r="AH17" i="87"/>
  <c r="V17" i="87"/>
  <c r="R17" i="87"/>
  <c r="T17" i="87" s="1"/>
  <c r="J17" i="87"/>
  <c r="K17" i="87" s="1"/>
  <c r="G17" i="87"/>
  <c r="E17" i="87"/>
  <c r="AQ16" i="87"/>
  <c r="AH16" i="87"/>
  <c r="V16" i="87"/>
  <c r="R16" i="87"/>
  <c r="T16" i="87" s="1"/>
  <c r="J16" i="87"/>
  <c r="I16" i="87" s="1"/>
  <c r="G16" i="87"/>
  <c r="E16" i="87"/>
  <c r="AQ15" i="87"/>
  <c r="AH15" i="87"/>
  <c r="V15" i="87"/>
  <c r="R15" i="87"/>
  <c r="T15" i="87" s="1"/>
  <c r="J15" i="87"/>
  <c r="I15" i="87" s="1"/>
  <c r="G15" i="87"/>
  <c r="E15" i="87"/>
  <c r="AQ14" i="87"/>
  <c r="AH14" i="87"/>
  <c r="V14" i="87"/>
  <c r="R14" i="87"/>
  <c r="T14" i="87" s="1"/>
  <c r="J14" i="87"/>
  <c r="K14" i="87" s="1"/>
  <c r="G14" i="87"/>
  <c r="E14" i="87"/>
  <c r="AQ13" i="87"/>
  <c r="AH13" i="87"/>
  <c r="V13" i="87"/>
  <c r="R13" i="87"/>
  <c r="T13" i="87" s="1"/>
  <c r="J13" i="87"/>
  <c r="K13" i="87" s="1"/>
  <c r="G13" i="87"/>
  <c r="E13" i="87"/>
  <c r="AQ12" i="87"/>
  <c r="AH12" i="87"/>
  <c r="V12" i="87"/>
  <c r="R12" i="87"/>
  <c r="T12" i="87" s="1"/>
  <c r="J12" i="87"/>
  <c r="K12" i="87" s="1"/>
  <c r="G12" i="87"/>
  <c r="E12" i="87"/>
  <c r="AQ11" i="87"/>
  <c r="AH11" i="87"/>
  <c r="V11" i="87"/>
  <c r="R11" i="87"/>
  <c r="J11" i="87"/>
  <c r="I11" i="87" s="1"/>
  <c r="G11" i="87"/>
  <c r="E11" i="87"/>
  <c r="AG8" i="87"/>
  <c r="I13" i="87" l="1"/>
  <c r="I14" i="87"/>
  <c r="S35" i="88"/>
  <c r="T35" i="88"/>
  <c r="AI35" i="88" s="1"/>
  <c r="K11" i="87"/>
  <c r="K15" i="87"/>
  <c r="I19" i="87"/>
  <c r="I23" i="87"/>
  <c r="S22" i="87"/>
  <c r="AI28" i="87"/>
  <c r="AI16" i="87"/>
  <c r="S21" i="87"/>
  <c r="K33" i="87"/>
  <c r="AI17" i="87"/>
  <c r="I21" i="87"/>
  <c r="I25" i="87"/>
  <c r="AI32" i="87"/>
  <c r="I17" i="87"/>
  <c r="I29" i="87"/>
  <c r="I12" i="87"/>
  <c r="AI18" i="87"/>
  <c r="AI19" i="87"/>
  <c r="AI23" i="87"/>
  <c r="I27" i="87"/>
  <c r="I31" i="87"/>
  <c r="S29" i="87"/>
  <c r="S30" i="87"/>
  <c r="AH35" i="87"/>
  <c r="AI13" i="87"/>
  <c r="AI14" i="87"/>
  <c r="R35" i="87"/>
  <c r="AQ35" i="87"/>
  <c r="AI29" i="87"/>
  <c r="AI30" i="87"/>
  <c r="AI15" i="87"/>
  <c r="AI26" i="87"/>
  <c r="AI12" i="87"/>
  <c r="AI20" i="87"/>
  <c r="AI21" i="87"/>
  <c r="AI22" i="87"/>
  <c r="AI24" i="87"/>
  <c r="AI25" i="87"/>
  <c r="AI27" i="87"/>
  <c r="AI31" i="87"/>
  <c r="S11" i="87"/>
  <c r="S15" i="87"/>
  <c r="S16" i="87"/>
  <c r="S23" i="87"/>
  <c r="S24" i="87"/>
  <c r="S31" i="87"/>
  <c r="S32" i="87"/>
  <c r="S17" i="87"/>
  <c r="S18" i="87"/>
  <c r="S25" i="87"/>
  <c r="S26" i="87"/>
  <c r="S12" i="87"/>
  <c r="S14" i="87"/>
  <c r="S19" i="87"/>
  <c r="S20" i="87"/>
  <c r="S27" i="87"/>
  <c r="S28" i="87"/>
  <c r="S13" i="87"/>
  <c r="K16" i="87"/>
  <c r="K22" i="87"/>
  <c r="K24" i="87"/>
  <c r="K26" i="87"/>
  <c r="I18" i="87"/>
  <c r="I20" i="87"/>
  <c r="I28" i="87"/>
  <c r="I30" i="87"/>
  <c r="I32" i="87"/>
  <c r="I34" i="87"/>
  <c r="T33" i="87"/>
  <c r="AI33" i="87" s="1"/>
  <c r="T34" i="87"/>
  <c r="AI34" i="87" s="1"/>
  <c r="T11" i="87"/>
  <c r="AR35" i="86"/>
  <c r="AP35" i="86"/>
  <c r="AG35" i="86"/>
  <c r="Q35" i="86"/>
  <c r="P35" i="86"/>
  <c r="AQ34" i="86"/>
  <c r="AH34" i="86"/>
  <c r="V34" i="86"/>
  <c r="R34" i="86"/>
  <c r="S34" i="86" s="1"/>
  <c r="J34" i="86"/>
  <c r="I34" i="86" s="1"/>
  <c r="G34" i="86"/>
  <c r="E34" i="86"/>
  <c r="AQ33" i="86"/>
  <c r="AH33" i="86"/>
  <c r="V33" i="86"/>
  <c r="R33" i="86"/>
  <c r="S33" i="86" s="1"/>
  <c r="J33" i="86"/>
  <c r="I33" i="86" s="1"/>
  <c r="G33" i="86"/>
  <c r="E33" i="86"/>
  <c r="AW32" i="86"/>
  <c r="AQ32" i="86"/>
  <c r="AH32" i="86"/>
  <c r="V32" i="86"/>
  <c r="R32" i="86"/>
  <c r="T32" i="86" s="1"/>
  <c r="J32" i="86"/>
  <c r="K32" i="86" s="1"/>
  <c r="G32" i="86"/>
  <c r="E32" i="86"/>
  <c r="AQ31" i="86"/>
  <c r="AH31" i="86"/>
  <c r="V31" i="86"/>
  <c r="R31" i="86"/>
  <c r="T31" i="86" s="1"/>
  <c r="J31" i="86"/>
  <c r="K31" i="86" s="1"/>
  <c r="G31" i="86"/>
  <c r="E31" i="86"/>
  <c r="AQ30" i="86"/>
  <c r="AH30" i="86"/>
  <c r="V30" i="86"/>
  <c r="R30" i="86"/>
  <c r="T30" i="86" s="1"/>
  <c r="J30" i="86"/>
  <c r="I30" i="86" s="1"/>
  <c r="G30" i="86"/>
  <c r="E30" i="86"/>
  <c r="AQ29" i="86"/>
  <c r="AH29" i="86"/>
  <c r="V29" i="86"/>
  <c r="R29" i="86"/>
  <c r="T29" i="86" s="1"/>
  <c r="J29" i="86"/>
  <c r="I29" i="86" s="1"/>
  <c r="G29" i="86"/>
  <c r="E29" i="86"/>
  <c r="AQ28" i="86"/>
  <c r="AH28" i="86"/>
  <c r="V28" i="86"/>
  <c r="R28" i="86"/>
  <c r="T28" i="86" s="1"/>
  <c r="J28" i="86"/>
  <c r="K28" i="86" s="1"/>
  <c r="G28" i="86"/>
  <c r="E28" i="86"/>
  <c r="AQ27" i="86"/>
  <c r="AH27" i="86"/>
  <c r="V27" i="86"/>
  <c r="R27" i="86"/>
  <c r="T27" i="86" s="1"/>
  <c r="J27" i="86"/>
  <c r="K27" i="86" s="1"/>
  <c r="G27" i="86"/>
  <c r="E27" i="86"/>
  <c r="AQ26" i="86"/>
  <c r="AH26" i="86"/>
  <c r="V26" i="86"/>
  <c r="R26" i="86"/>
  <c r="T26" i="86" s="1"/>
  <c r="J26" i="86"/>
  <c r="I26" i="86" s="1"/>
  <c r="G26" i="86"/>
  <c r="E26" i="86"/>
  <c r="AQ25" i="86"/>
  <c r="AH25" i="86"/>
  <c r="V25" i="86"/>
  <c r="R25" i="86"/>
  <c r="T25" i="86" s="1"/>
  <c r="J25" i="86"/>
  <c r="I25" i="86" s="1"/>
  <c r="G25" i="86"/>
  <c r="E25" i="86"/>
  <c r="AQ24" i="86"/>
  <c r="AH24" i="86"/>
  <c r="V24" i="86"/>
  <c r="R24" i="86"/>
  <c r="T24" i="86" s="1"/>
  <c r="J24" i="86"/>
  <c r="I24" i="86" s="1"/>
  <c r="G24" i="86"/>
  <c r="E24" i="86"/>
  <c r="AQ23" i="86"/>
  <c r="AH23" i="86"/>
  <c r="V23" i="86"/>
  <c r="R23" i="86"/>
  <c r="T23" i="86" s="1"/>
  <c r="J23" i="86"/>
  <c r="K23" i="86" s="1"/>
  <c r="G23" i="86"/>
  <c r="E23" i="86"/>
  <c r="AQ22" i="86"/>
  <c r="AH22" i="86"/>
  <c r="V22" i="86"/>
  <c r="R22" i="86"/>
  <c r="T22" i="86" s="1"/>
  <c r="J22" i="86"/>
  <c r="I22" i="86" s="1"/>
  <c r="G22" i="86"/>
  <c r="E22" i="86"/>
  <c r="AQ21" i="86"/>
  <c r="AH21" i="86"/>
  <c r="V21" i="86"/>
  <c r="R21" i="86"/>
  <c r="T21" i="86" s="1"/>
  <c r="J21" i="86"/>
  <c r="I21" i="86" s="1"/>
  <c r="G21" i="86"/>
  <c r="E21" i="86"/>
  <c r="AQ20" i="86"/>
  <c r="AH20" i="86"/>
  <c r="V20" i="86"/>
  <c r="R20" i="86"/>
  <c r="T20" i="86" s="1"/>
  <c r="J20" i="86"/>
  <c r="I20" i="86" s="1"/>
  <c r="G20" i="86"/>
  <c r="E20" i="86"/>
  <c r="AQ19" i="86"/>
  <c r="AH19" i="86"/>
  <c r="V19" i="86"/>
  <c r="R19" i="86"/>
  <c r="T19" i="86" s="1"/>
  <c r="J19" i="86"/>
  <c r="K19" i="86" s="1"/>
  <c r="G19" i="86"/>
  <c r="E19" i="86"/>
  <c r="AQ18" i="86"/>
  <c r="AH18" i="86"/>
  <c r="V18" i="86"/>
  <c r="R18" i="86"/>
  <c r="T18" i="86" s="1"/>
  <c r="J18" i="86"/>
  <c r="I18" i="86" s="1"/>
  <c r="G18" i="86"/>
  <c r="E18" i="86"/>
  <c r="AQ17" i="86"/>
  <c r="AH17" i="86"/>
  <c r="V17" i="86"/>
  <c r="R17" i="86"/>
  <c r="T17" i="86" s="1"/>
  <c r="J17" i="86"/>
  <c r="I17" i="86" s="1"/>
  <c r="G17" i="86"/>
  <c r="E17" i="86"/>
  <c r="AQ16" i="86"/>
  <c r="AH16" i="86"/>
  <c r="V16" i="86"/>
  <c r="R16" i="86"/>
  <c r="T16" i="86" s="1"/>
  <c r="J16" i="86"/>
  <c r="I16" i="86" s="1"/>
  <c r="G16" i="86"/>
  <c r="E16" i="86"/>
  <c r="AQ15" i="86"/>
  <c r="AH15" i="86"/>
  <c r="V15" i="86"/>
  <c r="R15" i="86"/>
  <c r="T15" i="86" s="1"/>
  <c r="J15" i="86"/>
  <c r="K15" i="86" s="1"/>
  <c r="G15" i="86"/>
  <c r="E15" i="86"/>
  <c r="AQ14" i="86"/>
  <c r="AH14" i="86"/>
  <c r="V14" i="86"/>
  <c r="R14" i="86"/>
  <c r="T14" i="86" s="1"/>
  <c r="J14" i="86"/>
  <c r="I14" i="86" s="1"/>
  <c r="G14" i="86"/>
  <c r="E14" i="86"/>
  <c r="AQ13" i="86"/>
  <c r="AH13" i="86"/>
  <c r="V13" i="86"/>
  <c r="R13" i="86"/>
  <c r="T13" i="86" s="1"/>
  <c r="J13" i="86"/>
  <c r="I13" i="86" s="1"/>
  <c r="G13" i="86"/>
  <c r="E13" i="86"/>
  <c r="AQ12" i="86"/>
  <c r="AH12" i="86"/>
  <c r="V12" i="86"/>
  <c r="R12" i="86"/>
  <c r="T12" i="86" s="1"/>
  <c r="J12" i="86"/>
  <c r="K12" i="86" s="1"/>
  <c r="G12" i="86"/>
  <c r="E12" i="86"/>
  <c r="AQ11" i="86"/>
  <c r="AH11" i="86"/>
  <c r="V11" i="86"/>
  <c r="R11" i="86"/>
  <c r="J11" i="86"/>
  <c r="K11" i="86" s="1"/>
  <c r="G11" i="86"/>
  <c r="E11" i="86"/>
  <c r="AG8" i="86"/>
  <c r="S35" i="87" l="1"/>
  <c r="T35" i="87"/>
  <c r="AI35" i="87" s="1"/>
  <c r="AI11" i="87"/>
  <c r="K13" i="86"/>
  <c r="I11" i="86"/>
  <c r="I12" i="86"/>
  <c r="I15" i="86"/>
  <c r="K34" i="86"/>
  <c r="K33" i="86"/>
  <c r="I32" i="86"/>
  <c r="AI31" i="86"/>
  <c r="K14" i="86"/>
  <c r="K18" i="86"/>
  <c r="K20" i="86"/>
  <c r="K22" i="86"/>
  <c r="K24" i="86"/>
  <c r="K26" i="86"/>
  <c r="I28" i="86"/>
  <c r="T34" i="86"/>
  <c r="AI34" i="86" s="1"/>
  <c r="K30" i="86"/>
  <c r="K16" i="86"/>
  <c r="AQ35" i="86"/>
  <c r="AH35" i="86"/>
  <c r="R35" i="86"/>
  <c r="AI15" i="86"/>
  <c r="AI19" i="86"/>
  <c r="AI23" i="86"/>
  <c r="AI27" i="86"/>
  <c r="AI32" i="86"/>
  <c r="T33" i="86"/>
  <c r="AI33" i="86" s="1"/>
  <c r="AI12" i="86"/>
  <c r="AI16" i="86"/>
  <c r="AI20" i="86"/>
  <c r="AI24" i="86"/>
  <c r="AI28" i="86"/>
  <c r="K17" i="86"/>
  <c r="I19" i="86"/>
  <c r="K21" i="86"/>
  <c r="I23" i="86"/>
  <c r="K25" i="86"/>
  <c r="I27" i="86"/>
  <c r="K29" i="86"/>
  <c r="I31" i="86"/>
  <c r="AI13" i="86"/>
  <c r="AI17" i="86"/>
  <c r="AI21" i="86"/>
  <c r="AI25" i="86"/>
  <c r="AI29" i="86"/>
  <c r="AI14" i="86"/>
  <c r="AI18" i="86"/>
  <c r="AI22" i="86"/>
  <c r="AI26" i="86"/>
  <c r="AI30" i="86"/>
  <c r="S13" i="86"/>
  <c r="S15" i="86"/>
  <c r="S18" i="86"/>
  <c r="S11" i="86"/>
  <c r="S12" i="86"/>
  <c r="S14" i="86"/>
  <c r="S16" i="86"/>
  <c r="S17" i="86"/>
  <c r="S19" i="86"/>
  <c r="S20" i="86"/>
  <c r="S21" i="86"/>
  <c r="S22" i="86"/>
  <c r="S23" i="86"/>
  <c r="S24" i="86"/>
  <c r="S25" i="86"/>
  <c r="S26" i="86"/>
  <c r="S27" i="86"/>
  <c r="S28" i="86"/>
  <c r="S29" i="86"/>
  <c r="S30" i="86"/>
  <c r="S31" i="86"/>
  <c r="S32" i="86"/>
  <c r="T11" i="86"/>
  <c r="T35" i="86" l="1"/>
  <c r="AI35" i="86" s="1"/>
  <c r="S35" i="86"/>
  <c r="AI11" i="86"/>
</calcChain>
</file>

<file path=xl/sharedStrings.xml><?xml version="1.0" encoding="utf-8"?>
<sst xmlns="http://schemas.openxmlformats.org/spreadsheetml/2006/main" count="11537" uniqueCount="299">
  <si>
    <t>ENGINEER / OPERATOR ON DUTY</t>
  </si>
  <si>
    <t>BDOM DAILY OPERATION REPORT</t>
  </si>
  <si>
    <t>6am - 2pm</t>
  </si>
  <si>
    <t xml:space="preserve"> ORLANDO L. OCAMPO</t>
  </si>
  <si>
    <t>WATER NETWORK</t>
  </si>
  <si>
    <t>2pm - 10pm</t>
  </si>
  <si>
    <t>10pm - 6am</t>
  </si>
  <si>
    <t xml:space="preserve">LOCATION: </t>
  </si>
  <si>
    <t>Villamor Pump Station and Reservoir</t>
  </si>
  <si>
    <t>DATE</t>
  </si>
  <si>
    <t>UNIT</t>
  </si>
  <si>
    <t>OPERATIONAL STATUS</t>
  </si>
  <si>
    <t>Min</t>
  </si>
  <si>
    <t>Target</t>
  </si>
  <si>
    <t>Max</t>
  </si>
  <si>
    <t>Suction Line  (900mm)</t>
  </si>
  <si>
    <t>Discharge Line  (1600mm)</t>
  </si>
  <si>
    <t>Reservoir MIN/MAX (m)</t>
  </si>
  <si>
    <t>Operational Pumps</t>
  </si>
  <si>
    <t>Green</t>
  </si>
  <si>
    <t>Orange</t>
  </si>
  <si>
    <t>RED</t>
  </si>
  <si>
    <t>MIN SPEED (RPM)</t>
  </si>
  <si>
    <t>MULTIPLIER</t>
  </si>
  <si>
    <t>Totalizer KWHR</t>
  </si>
  <si>
    <t>Max KwHr</t>
  </si>
  <si>
    <t>Max KwHr/ML</t>
  </si>
  <si>
    <t>VALVE SETTING</t>
  </si>
  <si>
    <t>RESERVOIR REFILL</t>
  </si>
  <si>
    <t>Res. Chl.</t>
  </si>
  <si>
    <t>m of H2O</t>
  </si>
  <si>
    <t>MLD</t>
  </si>
  <si>
    <t>m3</t>
  </si>
  <si>
    <t>ML</t>
  </si>
  <si>
    <t>1.3m - 10m</t>
  </si>
  <si>
    <t>3B+2S</t>
  </si>
  <si>
    <t>&gt;0 to &lt;1185</t>
  </si>
  <si>
    <t>0% - 100%</t>
  </si>
  <si>
    <t>0.3 - 1.5</t>
  </si>
  <si>
    <t>PLANT STATUS</t>
  </si>
  <si>
    <t>Time</t>
  </si>
  <si>
    <t>Suction</t>
  </si>
  <si>
    <t>Discharge</t>
  </si>
  <si>
    <t>Plant Status</t>
  </si>
  <si>
    <t xml:space="preserve">Pressure Requirement </t>
  </si>
  <si>
    <t>Change in Pressure Setting / Requirement</t>
  </si>
  <si>
    <t>Instructed By:</t>
  </si>
  <si>
    <t>i2o pressure</t>
  </si>
  <si>
    <t>Suction Flow Rate</t>
  </si>
  <si>
    <t>Discharge  Flow Rate</t>
  </si>
  <si>
    <t>Total Production</t>
  </si>
  <si>
    <t>Hourly Production (1600mm)</t>
  </si>
  <si>
    <t>Reservoir Level A</t>
  </si>
  <si>
    <t>Reservoir Level B</t>
  </si>
  <si>
    <t>No of units in operation</t>
  </si>
  <si>
    <t>Motor Speed  (RPM)</t>
  </si>
  <si>
    <t>Power Consumption Meralco rdg</t>
  </si>
  <si>
    <t>Power Consumption ATS rdg (KWHr)</t>
  </si>
  <si>
    <t>Hourly Energy Consumption (KWHr)</t>
  </si>
  <si>
    <r>
      <t xml:space="preserve">Hourly KWHr per Production
</t>
    </r>
    <r>
      <rPr>
        <b/>
        <sz val="9"/>
        <rFont val="Calibri"/>
        <family val="2"/>
        <scheme val="minor"/>
      </rPr>
      <t>KWHr/ML</t>
    </r>
  </si>
  <si>
    <t>MOV 1 SP1</t>
  </si>
  <si>
    <t>MOV 2 SP2</t>
  </si>
  <si>
    <t>MOV 3 BP1</t>
  </si>
  <si>
    <t>MOV 4 BP2</t>
  </si>
  <si>
    <t>MOV 5 BP3</t>
  </si>
  <si>
    <t>Reservoir      Inlet        XCVI</t>
  </si>
  <si>
    <t>Totalizer Reading</t>
  </si>
  <si>
    <t>Reservoir  Hourly Refill         XCV4</t>
  </si>
  <si>
    <t>Chlorine Residual</t>
  </si>
  <si>
    <t>Hourly Remarks</t>
  </si>
  <si>
    <t>Details</t>
  </si>
  <si>
    <t>Code</t>
  </si>
  <si>
    <t>SOUTH BOOSTER OPERATION OPERATORS</t>
  </si>
  <si>
    <t>From</t>
  </si>
  <si>
    <t>To</t>
  </si>
  <si>
    <t>psi</t>
  </si>
  <si>
    <t>(m)</t>
  </si>
  <si>
    <t>SP1</t>
  </si>
  <si>
    <t>SP2</t>
  </si>
  <si>
    <t>BP1</t>
  </si>
  <si>
    <t>BP2</t>
  </si>
  <si>
    <t>BP3</t>
  </si>
  <si>
    <t>BP4</t>
  </si>
  <si>
    <t>BP5</t>
  </si>
  <si>
    <t>BP6</t>
  </si>
  <si>
    <t>DVO</t>
  </si>
  <si>
    <t>mg /l</t>
  </si>
  <si>
    <t>Automatic - i2O</t>
  </si>
  <si>
    <t>AI</t>
  </si>
  <si>
    <t>Automatic - Pressure Setting</t>
  </si>
  <si>
    <t>A.ONG</t>
  </si>
  <si>
    <t>N/A</t>
  </si>
  <si>
    <t>AP</t>
  </si>
  <si>
    <t>Manual Operation</t>
  </si>
  <si>
    <t>MO</t>
  </si>
  <si>
    <t>Scheduled Shutdown</t>
  </si>
  <si>
    <t>SS</t>
  </si>
  <si>
    <t>Start Up Error</t>
  </si>
  <si>
    <t>SU</t>
  </si>
  <si>
    <t>Shutdown Error</t>
  </si>
  <si>
    <t>SE</t>
  </si>
  <si>
    <t xml:space="preserve">A ONG </t>
  </si>
  <si>
    <t>Normal operation schedule</t>
  </si>
  <si>
    <t>Error - General</t>
  </si>
  <si>
    <t>E</t>
  </si>
  <si>
    <t>Power Interruption</t>
  </si>
  <si>
    <t>PI</t>
  </si>
  <si>
    <t>Water Interruption</t>
  </si>
  <si>
    <t>WI</t>
  </si>
  <si>
    <t>Equipment Maintenance</t>
  </si>
  <si>
    <t>EM</t>
  </si>
  <si>
    <t>UNITS</t>
  </si>
  <si>
    <t>PRESSURE</t>
  </si>
  <si>
    <t>Atmospheric Pressure</t>
  </si>
  <si>
    <t>Additional 3psi to normal target discharge pressure as request OF Engr. Edmundo Llagas Jr  (SPM)</t>
  </si>
  <si>
    <t>bar</t>
  </si>
  <si>
    <t>atm</t>
  </si>
  <si>
    <t>kPA</t>
  </si>
  <si>
    <t>Convert Pressure (Enter Unit and Value)</t>
  </si>
  <si>
    <t>A ONG</t>
  </si>
  <si>
    <t>FLOW</t>
  </si>
  <si>
    <t>TOTAL</t>
  </si>
  <si>
    <r>
      <t>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/hr</t>
    </r>
  </si>
  <si>
    <t>NOTABLE REMARKS FOR THE DAY :</t>
  </si>
  <si>
    <t>Liter/sec</t>
  </si>
  <si>
    <t xml:space="preserve"> XCV1 OPENING INCREASED TO 35 %  VALVE OPENING @ 12:01 AM FOR REFILLING</t>
  </si>
  <si>
    <t>TARGET DISCHARGE PRESSURE SET TO  68 PSI @ 5:01 AM AS PER SCHEDULE</t>
  </si>
  <si>
    <t>TARGET DISCHARGE PRESSURE SET TO  83 PSI @ 6:01 AM AS PER SCHEDULE</t>
  </si>
  <si>
    <t>BP2 - STARTED @ 6:01 AM TO MEET 83 PSI TARGET PRESSURE</t>
  </si>
  <si>
    <t>SP2 - STOPPED @ 10:01 PM DUE TO EXCESS CAPACITY</t>
  </si>
  <si>
    <t>NORMAL OPERATION</t>
  </si>
  <si>
    <t>Additional 3 psi to target discharge pressure from 12:01 am to 5am as per request of Engr.Edmundo Llagas Jr (SPM-South), due to shifting of WSR and Posadas Influence area.</t>
  </si>
  <si>
    <t>2B</t>
  </si>
  <si>
    <t>RANDY O. REGENCIA</t>
  </si>
  <si>
    <t>REIVIN M. MALLARI</t>
  </si>
  <si>
    <t>ALEXANDER CABREROS</t>
  </si>
  <si>
    <t>DENNIS L. GUANZON</t>
  </si>
  <si>
    <t>Target Discharge Pressure set to 81 psi @ 12:01 pm as per request of Engr.Edmundo Llagas Jr (SPM-South)</t>
  </si>
  <si>
    <t>Target Discharge Pressure set to 78 psi @ 5:01 pm as per request of Engr.Edmundo Llagas Jr (SPM-South)</t>
  </si>
  <si>
    <t>Target Discharge Pressure set to 76 psi @ 7:01 pm as per request of Engr.Edmundo Llagas Jr (SPM-South)</t>
  </si>
  <si>
    <t>Target Discharge Pressure set to 66 psi @ 10:01 pm as per request of Engr Edmundo Llagas Jr (SPM-South)</t>
  </si>
  <si>
    <t>Target Discharge Pressure set to 66psi @ 12:01 am as per request of Engr.Edmundo Llagas Jr (SPM-South)</t>
  </si>
  <si>
    <t>BP2 - STOPPED @ 7:01 PM DUE TO EXCESS CAPACITY</t>
  </si>
  <si>
    <t>O. OCAMPO / D. GUANZON</t>
  </si>
  <si>
    <t xml:space="preserve">  </t>
  </si>
  <si>
    <t>SP2 - STARTED @ 6:01 AM TO MEET 83 PSI TARGET PRESSURE</t>
  </si>
  <si>
    <t>XCV1 - OPENED (25%) @ 10:01 PM FOR REFILLING</t>
  </si>
  <si>
    <t>XCV1 CLOSED @3:59AM,WATER  ELEVATION 9.5M</t>
  </si>
  <si>
    <t>3B+1S</t>
  </si>
  <si>
    <t>CONDUCTED MONITORING @ MAGALLANES- ONLINE BOOSTER @ 8:30 AM, NORMAL OPERATION</t>
  </si>
  <si>
    <t>Additional 3 psi to target discharge pressure from 12:01pm to 5am (OCT 1) as per request of Engr.Edmundo Llagas Jr (SPM-South), due to shifting of WSR and Posadas Influence area.</t>
  </si>
  <si>
    <t>2B+1S</t>
  </si>
  <si>
    <t>CONDUCTED MONITORING @ MAGALLANES- ONLINE BOOSTER @ 6:10 PM, NORMAL OPERATION</t>
  </si>
  <si>
    <t>CONDUCTED MONITORING @ MAGALLANES- ONLINE BOOSTER @ 10:28 PM, NORMAL OPERATION</t>
  </si>
  <si>
    <t xml:space="preserve">Additional 3 psi to target discharge pressure @ 10:01 pm to 5am (OCT 1) as per request of Engr. Edmundo Llagas Jr (SPM-South), due to shifting of WSR and Posadas </t>
  </si>
  <si>
    <t>XCV1 CLOSED @4:00AM,WATER  ELEVATION 9.5M</t>
  </si>
  <si>
    <t>Additional 3 psi to target discharge pressure from 12:01pm to 5am (OCT 2) as per request of Engr.Edmundo Llagas Jr (SPM-South), due to shifting of WSR and Posadas Influence area.</t>
  </si>
  <si>
    <t xml:space="preserve">Additional 3 psi to target discharge pressure @ 10:01 pm to 5am (OCT 2) as per request of Engr. Edmundo Llagas Jr (SPM-South), due to shifting of WSR and Posadas </t>
  </si>
  <si>
    <t>CONDUCTED MONITORING @ MAGALLANES- ONLINE BOOSTER @ 7:16 AM, NORMAL OPERATION</t>
  </si>
  <si>
    <t>CONDUCTED MONITORING @ MAGALLANES- ONLINE BOOSTER @ 3:20 PM, NORMAL OPERATION</t>
  </si>
  <si>
    <t>SP2 - STOPPED @ 9:35 PM DUE TO LOW WATER LEVEL (1.3 M)</t>
  </si>
  <si>
    <t>XCV1 CLOSED @4:16AM,WATER  ELEVATION 9.5M</t>
  </si>
  <si>
    <t>CONDUCTED MONITORING @ MAGALLANES- ONLINE BOOSTER @ 5:30 AM, NORMAL OPERATION</t>
  </si>
  <si>
    <t>Additional 3 psi to target discharge pressure from 12:01pm to 5am (OCT 3) as per request of Engr.Edmundo Llagas Jr (SPM-South), due to shifting of WSR and Posadas Influence area.</t>
  </si>
  <si>
    <t>CONDUCTED MONITORING @ MAGALLANES- ONLINE BOOSTER @ 5:30 PM, NORMAL OPERATION</t>
  </si>
  <si>
    <t xml:space="preserve">Additional 3 psi to target discharge pressure @ 10:01 pm to 5am (OCT 3) as per request of Engr. Edmundo Llagas Jr (SPM-South), due to shifting of WSR and Posadas </t>
  </si>
  <si>
    <t>SP2 - STOPPED @ 10:01 PM DUE TO LOW WATER LEVEL (1.3 M)</t>
  </si>
  <si>
    <t>CONDUCTED MONITORING @ MAGALLANES- ONLINE BOOSTER @ 4:20 PM, NORMAL OPERATION</t>
  </si>
  <si>
    <t xml:space="preserve">Additional 3 psi to target discharge pressure @ 10:01 pm to 5am (OCT 5) as per request of Engr. Edmundo Llagas Jr (SPM-South), due to shifting of WSR and Posadas </t>
  </si>
  <si>
    <t>Additional 3 psi to target discharge pressure from 12:01pm to 5am (OCT 5) as per request of Engr.Edmundo Llagas Jr (SPM-South), due to shifting of WSR and Posadas Influence area.</t>
  </si>
  <si>
    <t>CONDUCTED MONITORING @ MAGALLANES- ONLINE BOOSTER @ 9:15 PM, NORMAL OPERATION</t>
  </si>
  <si>
    <t>XCV1 CLOSED @ 4:12 AM,WATER  ELEVATION  (9.5M)</t>
  </si>
  <si>
    <t>SP2 - STARTED @ 8:01 AM TO MEET 83 PSI TARGET PRESSURE</t>
  </si>
  <si>
    <t>CONDUCTED MONITORING @ MAGALLANES- ONLINE BOOSTER @ 4:10 PM, NORMAL OPERATION</t>
  </si>
  <si>
    <t>XCV1 - OPENED (30%) @ 10:01 PM FOR REFILLING</t>
  </si>
  <si>
    <t>CONDUCTED MONITORING @ MAGALLANES- ONLINE BOOSTER @ 9:20 PM, NORMAL OPERATION</t>
  </si>
  <si>
    <t xml:space="preserve">Additional 3 psi to target discharge pressure @ 10:01 pm to 5am (OCT 7) as per request of Engr. Edmundo Llagas Jr (SPM-South), due to shifting of WSR and Posadas </t>
  </si>
  <si>
    <t>XCV1 CLOSED @ 3:24 AM,WATER  ELEVATION  (9.5M)</t>
  </si>
  <si>
    <t>3B</t>
  </si>
  <si>
    <t>Additional 3 psi to target discharge pressure from 12:01pm to 5am (OCT 6) as per request of Engr.Edmundo Llagas Jr (SPM-South), due to shifting of WSR and Posadas Influence area.</t>
  </si>
  <si>
    <t>CONDUCTED MONITORING @ MAGALLANES- ONLINE BOOSTER @ 4:26 PM, NORMAL OPERATION</t>
  </si>
  <si>
    <t>NOTE: FLOW METER OF 900MM LINE IS NOT WORKING AS OF 10:10PM. NEED FOR INSPECTION.</t>
  </si>
  <si>
    <t>XCV1 CLOSED @ 3:50 AM,WATER  ELEVATION  (9.5M)</t>
  </si>
  <si>
    <t>NOTE: FLOW METER OF 900MM LINE IS NOT WORKING. NEED FOR INSPECTION.</t>
  </si>
  <si>
    <t xml:space="preserve"> </t>
  </si>
  <si>
    <t>GENSET # 2 EXERCISED WITHOUT LOAD @ 4:20 PM TO 4:30 PM FOR 10 MINUTES RUN</t>
  </si>
  <si>
    <t>GENSET # 1 EXERCISED WITHOUT LOAD @ 4:31PM TO 4:41 PM FOR 10 MINUTES RUN</t>
  </si>
  <si>
    <t>CONDUCTED MONITORING @ MAGALLANES- ONLINE BOOSTER @ 4:38 PM, NORMAL OPERATION</t>
  </si>
  <si>
    <t>BP2 - STOPPED @ 5:01 PM DUE TO EXCESS CAPACITY</t>
  </si>
  <si>
    <t>CONDUCTED MONITORING @ MAGALLANES- ONLINE BOOSTER @ 9:35 PM, NORMAL OPERATION</t>
  </si>
  <si>
    <t>XCV1 CLOSED @ : AM,WATER  ELEVATION  (9.5M)</t>
  </si>
  <si>
    <t>I.M.S. AUDIT ARRIVED @ 1:15 PM</t>
  </si>
  <si>
    <t>XCV1 CLOSED @ 4:10 AM,WATER  ELEVATION  (9.5M)</t>
  </si>
  <si>
    <t>XCV1 FAULT @ 5:08 AM NO HOURLY MONITORING RECORD @ FLOWRATE</t>
  </si>
  <si>
    <t xml:space="preserve">Additional 3 psi to target discharge pressure @ 10:01 pm to 5am (OCT 6) as per request of Engr. Edmundo Llagas Jr (SPM-South), due to shifting of WSR and Posadas </t>
  </si>
  <si>
    <t xml:space="preserve">Additional 3 psi to target discharge pressure @ 10:01 pm to 5am (OCT 8) as per request of Engr. Edmundo Llagas Jr (SPM-South), due to shifting of WSR and Posadas </t>
  </si>
  <si>
    <t>Additional 3 psi to target discharge pressure from 12:01pm to 5am (OCT 10) as per request of Engr.Edmundo Llagas Jr (SPM-South), due to shifting of WSR and Posadas Influence area.</t>
  </si>
  <si>
    <t>CONDUCTED MONITORING @ MAGALLANES- ONLINE BOOSTER @ 7:15 AM, NORMAL OPERATION</t>
  </si>
  <si>
    <t>CONDUCTED MONITORING @ MAGALLANES- ONLINE BOOSTER @ 5:25 PM, NORMAL OPERATION</t>
  </si>
  <si>
    <t>CONDUCTED MONITORING @ MAGALLANES- ONLINE BOOSTER @ 9:30 PM, NORMAL OPERATION</t>
  </si>
  <si>
    <t>XCV1 CLOSED @ 4:42 AM,WATER  ELEVATION  (9.5M)</t>
  </si>
  <si>
    <t>CONDUCTED MONITORING @ MAGALLANES- ONLINE BOOSTER @ 5:40 PM, NORMAL OPERATION</t>
  </si>
  <si>
    <t>BP2 - STOPPED @ 10:01 PM DUE TO EXCESS CAPACITY</t>
  </si>
  <si>
    <t>SP2 - STOPPED @ 8:01 PM DUE TO LOW WATER LEVEL</t>
  </si>
  <si>
    <t>BP2 - RESTARTED @ 8:01 PM</t>
  </si>
  <si>
    <t>CONDUCTED MONITORING @ MAGALLANES- ONLINE BOOSTER @ 9:40 PM, NORMAL OPERATION</t>
  </si>
  <si>
    <t>XCV1 CLOSED @ 4:28 AM,WATER  ELEVATION  (9.5M)</t>
  </si>
  <si>
    <t>Additional 3 psi to target discharge pressure from 12:01pm to 5am (OCT11) as per request of Engr.Edmundo Llagas Jr (SPM-South), due to shifting of WSR and Posadas Influence area.</t>
  </si>
  <si>
    <t>SP2 - STARTED @ 7:01 AM TO MEET 83 PSI TARGET PRESSURE</t>
  </si>
  <si>
    <t xml:space="preserve">Additional 3 psi to target discharge pressure @ 10:01 pm to 5am (OCT 12) as per request of Engr. Edmundo Llagas Jr (SPM-South), due to shifting of WSR and Posadas </t>
  </si>
  <si>
    <t>BP2 - STOPPED @ 8:01 PM DUE TO EXCESS CAPACITY</t>
  </si>
  <si>
    <t>XCV1 CLOSED @ 4:20 AM,WATER  ELEVATION  (9.5M)</t>
  </si>
  <si>
    <t>Additional 3 psi to target discharge pressure from 12:01pm to 5am (OCT12) as per request of Engr.Edmundo Llagas Jr (SPM-South), due to shifting of WSR and Posadas Influence area.</t>
  </si>
  <si>
    <t xml:space="preserve">Additional 3 psi to target discharge pressure @ 10:01 pm to 5am (OCT 13) as per request of Engr. Edmundo Llagas Jr (SPM-South), due to shifting of WSR and Posadas </t>
  </si>
  <si>
    <t>CONDUCTED MONITORING @ MAGALLANES- ONLINE BOOSTER @ 8:10 PM, NORMAL OPERATION</t>
  </si>
  <si>
    <t>XCV1 CLOSED @ 3:48 AM,WATER  ELEVATION  (9.5M)</t>
  </si>
  <si>
    <t>CONDUCTED MONITORING @ MAGALLANES- ONLINE BOOSTER @ 6:25 PM, NORMAL OPERATION</t>
  </si>
  <si>
    <t>CONDUCTED MONITORING @ MAGALLANES- ONLINE BOOSTER @ 10:15 PM, NORMAL OPERATION</t>
  </si>
  <si>
    <t>NOTE: WRONG VALUES INDICATED AT 900MM DISCHARGE TOTALIZER @ 10:00PM. NEED FOR INSPECTION</t>
  </si>
  <si>
    <t xml:space="preserve"> XCV1 OPENING INCREASED TO 40 %  VALVE OPENING @ 12:01 AM FOR REFILLING</t>
  </si>
  <si>
    <t>XCV1 CLOSED @ 3:56 AM,WATER  ELEVATION  (9.5M)</t>
  </si>
  <si>
    <t>NOTE: WRONG VALUES INDICATED AT DISCHARGE TOTALIZER @ 10:00PM (OCT. 13). NEED FOR INSPECTION</t>
  </si>
  <si>
    <t>Additional 3 psi to target discharge pressure from 12:01pm to 5am (OCT14) as per request of Engr.Edmundo Llagas Jr (SPM-South), due to shifting of WSR and Posadas Influence area.</t>
  </si>
  <si>
    <t>CONDUCTED MONITORING @ MAGALLANES- ONLINE BOOSTER @ 4:30 PM, NORMAL OPERATION</t>
  </si>
  <si>
    <t>Additional 3 psi to target discharge pressure from 12:01pm to 5am (OCT15) as per request of Engr.Edmundo Llagas Jr (SPM-South), due to shifting of WSR and Posadas Influence area.</t>
  </si>
  <si>
    <t>CONDUCTED MONITORING @ MAGALLANES- ONLINE BOOSTER @ 1:30 PM, NORMAL OPERATION</t>
  </si>
  <si>
    <t>GENSET # 2 EXERCISED WITHOUT LOAD @ 4:05 PM TO 4:15 PM FOR 10 MINUTES RUN</t>
  </si>
  <si>
    <t>GENSET # 1 EXERCISED WITHOUT LOAD @ 4:16PM TO 4:26 PM FOR 10 MINUTES RUN</t>
  </si>
  <si>
    <t xml:space="preserve">Additional 3 psi to target discharge pressure @ 10:01 pm to 5am (OCT 15) as per request of Engr. Edmundo Llagas Jr (SPM-South), due to shifting of WSR and Posadas </t>
  </si>
  <si>
    <t>MOV4 FAULT NEED FOR INSPECTION ASAP</t>
  </si>
  <si>
    <t>XCV4 - OPENED @ 10:08 PM (15%)</t>
  </si>
  <si>
    <t xml:space="preserve"> XCV4 OPENING INCREASED TO 20 %  VALVE OPENING @ 12:01 AM FOR REFILLING</t>
  </si>
  <si>
    <t>XCV4 CLOSED @ 3:20 AM,WATER  ELEVATION  (9.5M)</t>
  </si>
  <si>
    <t>CONDUCTED MONITORING @ MAGALLANES- ONLINE BOOSTER @ 7:10 AM, NORMAL OPERATION</t>
  </si>
  <si>
    <t>CONDUCTED MONITORING @ MAGALLANES- ONLINE BOOSTER @ 2:20 PM, NORMAL OPERATION</t>
  </si>
  <si>
    <t>XCV4 - OPENED @ 10:01 PM (15%)</t>
  </si>
  <si>
    <t>NOTE: MOV4 FAULT NEED FOR INSPECTION ASAP</t>
  </si>
  <si>
    <t>XCV4 CLOSED @ 4:00 AM,WATER  ELEVATION  (9.5M)</t>
  </si>
  <si>
    <t xml:space="preserve"> XCV4 OPENING INCREASED TO 17 %  VALVE OPENING @ 12:01 AM FOR REFILLING</t>
  </si>
  <si>
    <t>CONDUCTED MONITORING @ MAGALLANES- ONLINE BOOSTER @ 5:20 AM, NORMAL OPERATION</t>
  </si>
  <si>
    <t>Additional 3 psi to target discharge pressure from 12:01pm to 5am (OCT17) as per request of Engr.Edmundo Llagas Jr (SPM-South), due to shifting of WSR and Posadas Influence area.</t>
  </si>
  <si>
    <t xml:space="preserve">Additional 3 psi to target discharge pressure @ 10:01 pm to 5am (OCT 17) as per request of Engr. Edmundo Llagas Jr (SPM-South), due to shifting of WSR and Posadas </t>
  </si>
  <si>
    <t>XCV4 - OPENED @ 10:01 PM (17%)</t>
  </si>
  <si>
    <t>XCV4 CLOSED @ 3:01 AM,WATER  ELEVATION  (9.5M)</t>
  </si>
  <si>
    <t>Additional 3 psi to target discharge pressure from 12:01pm to 5am (OCT18) as per request of Engr.Edmundo Llagas Jr (SPM-South), due to shifting of WSR and Posadas Influence area.</t>
  </si>
  <si>
    <t>XCV4 CLOSED @ 4:18 AM,WATER  ELEVATION  (9.5M)</t>
  </si>
  <si>
    <t>Additional 3 psi to target discharge pressure from 12:01pm to 5am (OCT19) as per request of Engr.Edmundo Llagas Jr (SPM-South), due to shifting of WSR and Posadas Influence area.</t>
  </si>
  <si>
    <t>CONDUCTED MONITORING @ MAGALLANES- ONLINE BOOSTER @ 9:28 PM, NORMAL OPERATION</t>
  </si>
  <si>
    <t>CONDUCTED MONITORING @ MAGALLANES- ONLINE BOOSTER @ 5:20 PM, NORMAL OPERATION</t>
  </si>
  <si>
    <t>XCV4 CLOSED @ 2:15 AM,WATER  ELEVATION  (9.5M)</t>
  </si>
  <si>
    <t>Additional 3 psi to target discharge pressure from 12:01pm to 5am (OCT20) as per request of Engr.Edmundo Llagas Jr (SPM-South), due to shifting of WSR and Posadas Influence area.</t>
  </si>
  <si>
    <t xml:space="preserve">Additional 3 psi to target discharge pressure @ 10:01 pm to 5am (OCT 20) as per request of Engr. Edmundo Llagas Jr (SPM-South), due to shifting of WSR and Posadas </t>
  </si>
  <si>
    <t xml:space="preserve">Additional 3 psi to target discharge pressure @ 10:01 pm to 5am (OCT 19) as per request of Engr. Edmundo Llagas Jr (SPM-South), due to shifting of WSR and Posadas </t>
  </si>
  <si>
    <t>CONDUCTED MONITORING @ MAGALLANES- ONLINE BOOSTER @ 1:40 PM, NORMAL OPERATION</t>
  </si>
  <si>
    <t>XCV1- OPENED @ 10:01 PM (30%)</t>
  </si>
  <si>
    <t>XCV1- OPENED @ 12:01 AM (35%) / CLOSED @ 5:24 AM,WATER  ELEVATION  (9.5M)</t>
  </si>
  <si>
    <t>Additional 3 psi to target discharge pressure from 12:01pm to 5am (OCT. 23) as per request of Engr.Edmundo Llagas Jr (SPM-South), due to shifting of WSR and Posadas Influence area.</t>
  </si>
  <si>
    <t>GENSET # 2 EXERCISED WITHOUT LOAD @ 4:18 PM TO 4:28 PM FOR 10 MINUTES RUN</t>
  </si>
  <si>
    <t>GENSET # 1 EXERCISED WITHOUT LOAD @ 4:29 PM TO 4:39 PM FOR 10 MINUTES RUN</t>
  </si>
  <si>
    <t>XCV1- OPENED @ 10:01 PM (25%)</t>
  </si>
  <si>
    <t xml:space="preserve">Additional 3 psi to target discharge pressure @ 10:01 pm to 5am (OCT 23) as per request of Engr. Edmundo Llagas Jr (SPM-South), due to shifting of WSR and Posadas </t>
  </si>
  <si>
    <t>CONDUCTED MONITORING @ MAGALLANES- ONLINE BOOSTER @ 6:10 AM, NORMAL OPERATION</t>
  </si>
  <si>
    <t>CONDUCTED MONITORING @ MAGALLANES- ONLINE BOOSTER @ 5:15 PM, NORMAL OPERATION</t>
  </si>
  <si>
    <t>CONDUCTED MONITORING @ MAGALLANES- ONLINE BOOSTER @ 9:10 PM, NORMAL OPERATION</t>
  </si>
  <si>
    <t>XCV1- OPENED @ 12:01 AM (35%) / CLOSED @ 4:12 AM,WATER  ELEVATION  (9.5M)</t>
  </si>
  <si>
    <t>XCV1- OPENED @ 12:01 AM (35%) / CLOSED @ 4:34 AM,WATER  ELEVATION  (9.5M)</t>
  </si>
  <si>
    <t>XCV1- OPENED @ 12:01 AM (35%) / CLOSED @ 3:38 AM,WATER  ELEVATION  (9.5M)</t>
  </si>
  <si>
    <t>POWER FLUCTUATION @ 1:08 PM / POWER RESUMED @ 1:09 PM</t>
  </si>
  <si>
    <t>RESUMED NORMAL OPERATION @ 1:15 PM</t>
  </si>
  <si>
    <t>BP2 - STOPPED @ 7:10 PM DUE TO EXCESS CAPACITY</t>
  </si>
  <si>
    <t>SP2 - STOPPED @ 9:38 PM DUE TO EXCESS CAPACITY</t>
  </si>
  <si>
    <t>Additional 3 psi to target discharge pressure from 12:01pm to 5am (OCT28) as per request of Engr.Edmundo Llagas Jr (SPM-South), due to shifting of WSR and Posadas Influence area.</t>
  </si>
  <si>
    <t xml:space="preserve">Additional 3 psi to target discharge pressure @ 10:01 pm to 5am (OCT 28) as per request of Engr. Edmundo Llagas Jr (SPM-South), due to shifting of WSR and Posadas </t>
  </si>
  <si>
    <t>Additional 3 psi to target discharge pressure from 12:01pm to 5am (OCT 31) as per request of Engr.Edmundo Llagas Jr (SPM-South), due to shifting of WSR and Posadas Influence area.</t>
  </si>
  <si>
    <t>XCV1- OPENED @ 12:01 AM (35%) / CLOSED @ 4:14 AM,WATER  ELEVATION  (9.5M)</t>
  </si>
  <si>
    <t>Additional 3 psi to target discharge pressure from 12:01pm to 5am (OCT 22) as per request of Engr.Edmundo Llagas Jr (SPM-South), due to shifting of WSR and Posadas Influence area.</t>
  </si>
  <si>
    <t xml:space="preserve">Additional 3 psi to target discharge pressure @ 10:01 pm to 5am (OCT 22) as per request of Engr. Edmundo Llagas Jr (SPM-South), due to shifting of WSR and Posadas </t>
  </si>
  <si>
    <t>Additional 3 psi to target discharge pressure from 12:01pm to 5am (OCT 24) as per request of Engr.Edmundo Llagas Jr (SPM-South), due to shifting of WSR and Posadas Influence area.</t>
  </si>
  <si>
    <t xml:space="preserve">Additional 3 psi to target discharge pressure @ 10:01 pm to 5am (OCT 24) as per request of Engr. Edmundo Llagas Jr (SPM-South), due to shifting of WSR and Posadas </t>
  </si>
  <si>
    <t>Additional 3 psi to target discharge pressure from 12:01pm to 5am (OCT 25) as per request of Engr.Edmundo Llagas Jr (SPM-South), due to shifting of WSR and Posadas Influence area.</t>
  </si>
  <si>
    <t xml:space="preserve">Additional 3 psi to target discharge pressure @ 10:01 pm to 5am (OCT 25) as per request of Engr. Edmundo Llagas Jr (SPM-South), due to shifting of WSR and Posadas </t>
  </si>
  <si>
    <t>Additional 3 psi to target discharge pressure from 12:01pm to 5am (OCT 26) as per request of Engr.Edmundo Llagas Jr (SPM-South), due to shifting of WSR and Posadas Influence area.</t>
  </si>
  <si>
    <t>XCV1- OPENED @ 12:01 AM (35%) / CLOSED @ 4:26 AM,WATER  ELEVATION  (9.5M)</t>
  </si>
  <si>
    <t>CONDUCTED MONITORING @ MAGALLANES- ONLINE BOOSTER @ 4:40 PM, NORMAL OPERATION</t>
  </si>
  <si>
    <t xml:space="preserve">2B </t>
  </si>
  <si>
    <t>BP3 - STOPPED@ 6:01 PM DUE TO REPAIR OF THE CHECK VALVE LEAK</t>
  </si>
  <si>
    <t>BP3 - RESTARTED @ 6:31 PM</t>
  </si>
  <si>
    <t>CONDUCTED MONITORING @ MAGALLANES- ONLINE BOOSTER @ 10:17 PM, NORMAL OPERATION</t>
  </si>
  <si>
    <t>NOTE: NO CHLORINE RESIDUAL DUE TO CALIBRATION OF COLORIMETER</t>
  </si>
  <si>
    <t>XCV1- OPENED @ 12:01 AM (35%) / CLOSED @ 3:52 AM,WATER  ELEVATION  (9.5M)</t>
  </si>
  <si>
    <t>XCV1- OPENED @ 12:01 AM (35%) / CLOSED @ 2:56 AM,WATER  ELEVATION  (9.5M)</t>
  </si>
  <si>
    <t>Additional 3 psi to target discharge pressure from 12:01pm to 5am (OCT29) as per request of Engr.Edmundo Llagas Jr (SPM-South), due to shifting of WSR and Posadas Influence area.</t>
  </si>
  <si>
    <t>CONDUCTED MONITORING @ MAGALLANES- ONLINE BOOSTER @ 7:15 PM, NORMAL OPERATION</t>
  </si>
  <si>
    <t xml:space="preserve">Additional 3 psi to target discharge pressure @ 10:01 pm to 5am (OCT 29) as per request of Engr. Edmundo Llagas Jr (SPM-South), due to shifting of WSR and Posadas </t>
  </si>
  <si>
    <t xml:space="preserve">Additional 3 psi to target discharge pressure @ 10:01 pm to 5am (OCT 30) as per request of Engr. Edmundo Llagas Jr (SPM-South), due to shifting of WSR and Posadas </t>
  </si>
  <si>
    <t>CONDUCTED MONITORING @ MAGALLANES- ONLINE BOOSTER @ 10:20 PM, NORMAL OPERATION</t>
  </si>
  <si>
    <t>XCV1- OPENED @ 12:01 AM (35%) / CLOSED @ 2:25 AM,WATER  ELEVATION  (9.5M)</t>
  </si>
  <si>
    <t>CONDUCTED MONITORING @ MAGALLANES- ONLINE BOOSTER @ 1:20 PM, NORMAL OPERATION</t>
  </si>
  <si>
    <t>XCV1- OPENED @ 12:01 AM (35%) / CLOSED @ 3:45 AM,WATER  ELEVATION  (9.5M)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</si>
</sst>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/d/yyyy;@"/>
    <numFmt numFmtId="165" formatCode="[$-3409]dddd\,\ mmmm\ dd\,\ yyyy;@"/>
    <numFmt numFmtId="166" formatCode="_(* #,##0_);_(* \(#,##0\);_(* &quot;-&quot;??_);_(@_)"/>
    <numFmt numFmtId="167" formatCode="0.0"/>
    <numFmt numFmtId="168" formatCode="#,##0.000_);\(#,##0.000\)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i/>
      <sz val="9"/>
      <color rgb="FFC00000"/>
      <name val="Calibri"/>
      <family val="2"/>
      <scheme val="minor"/>
    </font>
    <font>
      <sz val="10"/>
      <name val="Arial"/>
      <family val="2"/>
    </font>
    <font>
      <i/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i/>
      <sz val="10"/>
      <color rgb="FF7030A0"/>
      <name val="Calibri"/>
      <family val="2"/>
      <scheme val="minor"/>
    </font>
    <font>
      <i/>
      <sz val="9"/>
      <color rgb="FF0000FF"/>
      <name val="Calibri"/>
      <family val="2"/>
      <scheme val="minor"/>
    </font>
    <font>
      <i/>
      <sz val="9"/>
      <color rgb="FF00B05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5B6B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/>
    <xf numFmtId="0" fontId="34" fillId="0" borderId="0" applyNumberFormat="0" applyFill="0" applyBorder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7" fillId="0" borderId="0" applyNumberFormat="0" applyFill="0" applyBorder="0" applyAlignment="0" applyProtection="0"/>
    <xf numFmtId="0" fontId="38" fillId="20" borderId="0" applyNumberFormat="0" applyBorder="0" applyAlignment="0" applyProtection="0"/>
    <xf numFmtId="0" fontId="39" fillId="21" borderId="0" applyNumberFormat="0" applyBorder="0" applyAlignment="0" applyProtection="0"/>
    <xf numFmtId="0" fontId="40" fillId="22" borderId="0" applyNumberFormat="0" applyBorder="0" applyAlignment="0" applyProtection="0"/>
    <xf numFmtId="0" fontId="41" fillId="23" borderId="16" applyNumberFormat="0" applyAlignment="0" applyProtection="0"/>
    <xf numFmtId="0" fontId="42" fillId="24" borderId="17" applyNumberFormat="0" applyAlignment="0" applyProtection="0"/>
    <xf numFmtId="0" fontId="43" fillId="24" borderId="16" applyNumberFormat="0" applyAlignment="0" applyProtection="0"/>
    <xf numFmtId="0" fontId="44" fillId="0" borderId="18" applyNumberFormat="0" applyFill="0" applyAlignment="0" applyProtection="0"/>
    <xf numFmtId="0" fontId="45" fillId="25" borderId="19" applyNumberFormat="0" applyAlignment="0" applyProtection="0"/>
    <xf numFmtId="0" fontId="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" fillId="0" borderId="21" applyNumberFormat="0" applyFill="0" applyAlignment="0" applyProtection="0"/>
    <xf numFmtId="0" fontId="4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7" fillId="42" borderId="0" applyNumberFormat="0" applyBorder="0" applyAlignment="0" applyProtection="0"/>
    <xf numFmtId="0" fontId="47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47" fillId="46" borderId="0" applyNumberFormat="0" applyBorder="0" applyAlignment="0" applyProtection="0"/>
    <xf numFmtId="0" fontId="47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47" fillId="50" borderId="0" applyNumberFormat="0" applyBorder="0" applyAlignment="0" applyProtection="0"/>
    <xf numFmtId="0" fontId="49" fillId="0" borderId="0"/>
    <xf numFmtId="0" fontId="27" fillId="0" borderId="0"/>
    <xf numFmtId="0" fontId="27" fillId="0" borderId="0"/>
    <xf numFmtId="0" fontId="27" fillId="0" borderId="0"/>
    <xf numFmtId="0" fontId="48" fillId="26" borderId="20" applyNumberFormat="0" applyFont="0" applyAlignment="0" applyProtection="0"/>
    <xf numFmtId="0" fontId="27" fillId="0" borderId="0"/>
    <xf numFmtId="43" fontId="1" fillId="0" borderId="0" applyFont="0" applyFill="0" applyBorder="0" applyAlignment="0" applyProtection="0"/>
    <xf numFmtId="0" fontId="1" fillId="0" borderId="0"/>
    <xf numFmtId="43" fontId="50" fillId="0" borderId="0" applyFont="0" applyFill="0" applyBorder="0" applyAlignment="0" applyProtection="0"/>
    <xf numFmtId="0" fontId="50" fillId="0" borderId="0"/>
    <xf numFmtId="43" fontId="27" fillId="0" borderId="0" applyFont="0" applyFill="0" applyBorder="0" applyAlignment="0" applyProtection="0"/>
    <xf numFmtId="0" fontId="27" fillId="0" borderId="0"/>
  </cellStyleXfs>
  <cellXfs count="419">
    <xf numFmtId="0" fontId="0" fillId="0" borderId="0" xfId="0"/>
    <xf numFmtId="0" fontId="5" fillId="7" borderId="1" xfId="0" applyFont="1" applyFill="1" applyBorder="1" applyAlignment="1">
      <alignment horizontal="center" vertical="center"/>
    </xf>
    <xf numFmtId="1" fontId="14" fillId="6" borderId="1" xfId="2" applyNumberFormat="1" applyFont="1" applyFill="1" applyBorder="1" applyAlignment="1">
      <alignment horizontal="center" vertical="center" wrapText="1"/>
    </xf>
    <xf numFmtId="1" fontId="5" fillId="51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/>
    <xf numFmtId="0" fontId="10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/>
    <xf numFmtId="166" fontId="6" fillId="4" borderId="1" xfId="1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18" fillId="2" borderId="1" xfId="0" applyFont="1" applyFill="1" applyBorder="1" applyAlignment="1">
      <alignment horizontal="center" vertical="center"/>
    </xf>
    <xf numFmtId="18" fontId="5" fillId="8" borderId="1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67" fontId="5" fillId="5" borderId="1" xfId="0" applyNumberFormat="1" applyFont="1" applyFill="1" applyBorder="1" applyAlignment="1">
      <alignment horizontal="center" vertical="center"/>
    </xf>
    <xf numFmtId="167" fontId="19" fillId="11" borderId="1" xfId="0" applyNumberFormat="1" applyFont="1" applyFill="1" applyBorder="1" applyAlignment="1" applyProtection="1">
      <alignment horizontal="center" vertical="center"/>
    </xf>
    <xf numFmtId="167" fontId="20" fillId="11" borderId="1" xfId="0" applyNumberFormat="1" applyFont="1" applyFill="1" applyBorder="1" applyAlignment="1" applyProtection="1">
      <alignment horizontal="center" vertical="center"/>
    </xf>
    <xf numFmtId="167" fontId="5" fillId="12" borderId="1" xfId="0" applyNumberFormat="1" applyFont="1" applyFill="1" applyBorder="1" applyAlignment="1" applyProtection="1">
      <alignment horizontal="center" vertical="center"/>
    </xf>
    <xf numFmtId="167" fontId="5" fillId="12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21" fillId="7" borderId="1" xfId="0" applyNumberFormat="1" applyFont="1" applyFill="1" applyBorder="1" applyAlignment="1">
      <alignment horizontal="center" vertical="center"/>
    </xf>
    <xf numFmtId="168" fontId="5" fillId="13" borderId="1" xfId="1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0" fontId="5" fillId="5" borderId="1" xfId="2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/>
    </xf>
    <xf numFmtId="43" fontId="21" fillId="14" borderId="1" xfId="0" applyNumberFormat="1" applyFont="1" applyFill="1" applyBorder="1" applyAlignment="1">
      <alignment horizontal="center" vertical="center"/>
    </xf>
    <xf numFmtId="9" fontId="5" fillId="5" borderId="1" xfId="2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2" fontId="0" fillId="16" borderId="1" xfId="0" applyNumberFormat="1" applyFont="1" applyFill="1" applyBorder="1" applyAlignment="1">
      <alignment horizontal="center" vertical="center"/>
    </xf>
    <xf numFmtId="0" fontId="10" fillId="0" borderId="0" xfId="0" applyFont="1"/>
    <xf numFmtId="1" fontId="5" fillId="17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6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7" fontId="5" fillId="12" borderId="2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0" fontId="5" fillId="6" borderId="2" xfId="0" applyFont="1" applyFill="1" applyBorder="1"/>
    <xf numFmtId="0" fontId="5" fillId="6" borderId="4" xfId="0" applyFont="1" applyFill="1" applyBorder="1"/>
    <xf numFmtId="167" fontId="5" fillId="6" borderId="3" xfId="0" applyNumberFormat="1" applyFont="1" applyFill="1" applyBorder="1"/>
    <xf numFmtId="167" fontId="5" fillId="6" borderId="4" xfId="0" applyNumberFormat="1" applyFont="1" applyFill="1" applyBorder="1"/>
    <xf numFmtId="167" fontId="5" fillId="6" borderId="2" xfId="0" applyNumberFormat="1" applyFont="1" applyFill="1" applyBorder="1"/>
    <xf numFmtId="167" fontId="12" fillId="6" borderId="1" xfId="0" applyNumberFormat="1" applyFont="1" applyFill="1" applyBorder="1" applyAlignment="1">
      <alignment horizontal="center" vertical="center"/>
    </xf>
    <xf numFmtId="167" fontId="12" fillId="6" borderId="1" xfId="0" applyNumberFormat="1" applyFont="1" applyFill="1" applyBorder="1" applyAlignment="1">
      <alignment vertical="center"/>
    </xf>
    <xf numFmtId="166" fontId="23" fillId="14" borderId="1" xfId="1" applyNumberFormat="1" applyFont="1" applyFill="1" applyBorder="1" applyAlignment="1">
      <alignment horizontal="center" vertical="center"/>
    </xf>
    <xf numFmtId="2" fontId="12" fillId="14" borderId="1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2" xfId="0" applyFill="1" applyBorder="1"/>
    <xf numFmtId="0" fontId="0" fillId="6" borderId="1" xfId="0" applyFill="1" applyBorder="1" applyAlignment="1">
      <alignment horizontal="center"/>
    </xf>
    <xf numFmtId="166" fontId="12" fillId="14" borderId="1" xfId="1" applyNumberFormat="1" applyFont="1" applyFill="1" applyBorder="1" applyAlignment="1">
      <alignment horizontal="center" vertical="center"/>
    </xf>
    <xf numFmtId="43" fontId="12" fillId="14" borderId="1" xfId="1" applyNumberFormat="1" applyFont="1" applyFill="1" applyBorder="1" applyAlignment="1">
      <alignment horizontal="center" vertical="center"/>
    </xf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/>
    <xf numFmtId="1" fontId="0" fillId="6" borderId="3" xfId="0" applyNumberFormat="1" applyFill="1" applyBorder="1" applyAlignment="1">
      <alignment horizontal="center"/>
    </xf>
    <xf numFmtId="1" fontId="24" fillId="18" borderId="1" xfId="0" applyNumberFormat="1" applyFont="1" applyFill="1" applyBorder="1" applyAlignment="1"/>
    <xf numFmtId="2" fontId="23" fillId="1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43" fontId="6" fillId="19" borderId="0" xfId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/>
    </xf>
    <xf numFmtId="0" fontId="32" fillId="19" borderId="11" xfId="4" applyFont="1" applyFill="1" applyBorder="1" applyAlignment="1">
      <alignment horizontal="left"/>
    </xf>
    <xf numFmtId="0" fontId="21" fillId="0" borderId="11" xfId="0" applyFont="1" applyFill="1" applyBorder="1" applyAlignment="1" applyProtection="1"/>
    <xf numFmtId="0" fontId="33" fillId="0" borderId="11" xfId="0" applyFont="1" applyFill="1" applyBorder="1" applyAlignment="1"/>
    <xf numFmtId="0" fontId="28" fillId="19" borderId="0" xfId="0" applyFont="1" applyFill="1" applyBorder="1" applyAlignment="1"/>
    <xf numFmtId="0" fontId="28" fillId="19" borderId="11" xfId="0" applyFont="1" applyFill="1" applyBorder="1" applyAlignment="1"/>
    <xf numFmtId="0" fontId="51" fillId="2" borderId="1" xfId="0" applyFont="1" applyFill="1" applyBorder="1" applyAlignment="1">
      <alignment horizontal="center" vertical="center"/>
    </xf>
    <xf numFmtId="0" fontId="8" fillId="0" borderId="11" xfId="0" applyFont="1" applyFill="1" applyBorder="1" applyAlignment="1" applyProtection="1"/>
    <xf numFmtId="0" fontId="0" fillId="0" borderId="0" xfId="0"/>
    <xf numFmtId="0" fontId="5" fillId="0" borderId="0" xfId="0" applyFont="1"/>
    <xf numFmtId="1" fontId="5" fillId="10" borderId="1" xfId="0" applyNumberFormat="1" applyFont="1" applyFill="1" applyBorder="1" applyAlignment="1">
      <alignment horizontal="center" vertical="center"/>
    </xf>
    <xf numFmtId="1" fontId="5" fillId="5" borderId="1" xfId="2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/>
    <xf numFmtId="9" fontId="26" fillId="0" borderId="0" xfId="2" applyFont="1" applyFill="1" applyBorder="1" applyAlignment="1"/>
    <xf numFmtId="9" fontId="26" fillId="0" borderId="0" xfId="2" applyFont="1" applyFill="1" applyBorder="1" applyAlignment="1">
      <alignment wrapText="1"/>
    </xf>
    <xf numFmtId="0" fontId="32" fillId="19" borderId="3" xfId="4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29" fillId="19" borderId="11" xfId="4" applyFont="1" applyFill="1" applyBorder="1" applyAlignment="1">
      <alignment horizontal="left"/>
    </xf>
    <xf numFmtId="0" fontId="30" fillId="19" borderId="11" xfId="0" applyFont="1" applyFill="1" applyBorder="1" applyAlignment="1">
      <alignment horizontal="left"/>
    </xf>
    <xf numFmtId="0" fontId="30" fillId="19" borderId="11" xfId="4" applyFont="1" applyFill="1" applyBorder="1" applyAlignment="1"/>
    <xf numFmtId="0" fontId="29" fillId="19" borderId="3" xfId="4" applyFont="1" applyFill="1" applyBorder="1" applyAlignment="1">
      <alignment horizontal="left"/>
    </xf>
    <xf numFmtId="0" fontId="30" fillId="19" borderId="3" xfId="0" applyFont="1" applyFill="1" applyBorder="1" applyAlignment="1">
      <alignment horizontal="left"/>
    </xf>
    <xf numFmtId="0" fontId="31" fillId="0" borderId="3" xfId="0" applyFont="1" applyFill="1" applyBorder="1" applyAlignment="1"/>
    <xf numFmtId="0" fontId="29" fillId="19" borderId="3" xfId="4" applyFont="1" applyFill="1" applyBorder="1" applyAlignment="1"/>
    <xf numFmtId="0" fontId="31" fillId="0" borderId="11" xfId="0" applyFont="1" applyFill="1" applyBorder="1" applyAlignment="1"/>
    <xf numFmtId="0" fontId="28" fillId="19" borderId="3" xfId="4" applyFont="1" applyFill="1" applyBorder="1" applyAlignment="1"/>
    <xf numFmtId="0" fontId="28" fillId="19" borderId="11" xfId="4" applyFont="1" applyFill="1" applyBorder="1" applyAlignment="1">
      <alignment horizontal="left"/>
    </xf>
    <xf numFmtId="0" fontId="30" fillId="19" borderId="11" xfId="4" applyFont="1" applyFill="1" applyBorder="1" applyAlignment="1">
      <alignment horizontal="left"/>
    </xf>
    <xf numFmtId="0" fontId="52" fillId="0" borderId="11" xfId="0" applyFont="1" applyBorder="1"/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8" fillId="19" borderId="3" xfId="4" applyFont="1" applyFill="1" applyBorder="1" applyAlignment="1">
      <alignment horizontal="left"/>
    </xf>
    <xf numFmtId="0" fontId="28" fillId="19" borderId="3" xfId="4" applyFont="1" applyFill="1" applyBorder="1" applyAlignment="1">
      <alignment horizontal="left"/>
    </xf>
    <xf numFmtId="0" fontId="28" fillId="19" borderId="3" xfId="4" applyFont="1" applyFill="1" applyBorder="1" applyAlignment="1">
      <alignment horizontal="left"/>
    </xf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32" fillId="19" borderId="0" xfId="4" applyFont="1" applyFill="1" applyBorder="1" applyAlignment="1">
      <alignment horizontal="left"/>
    </xf>
    <xf numFmtId="0" fontId="54" fillId="19" borderId="3" xfId="4" applyFont="1" applyFill="1" applyBorder="1" applyAlignment="1">
      <alignment horizontal="left"/>
    </xf>
    <xf numFmtId="0" fontId="53" fillId="0" borderId="11" xfId="0" applyFont="1" applyFill="1" applyBorder="1" applyAlignment="1" applyProtection="1"/>
    <xf numFmtId="0" fontId="0" fillId="0" borderId="0" xfId="0"/>
    <xf numFmtId="0" fontId="5" fillId="0" borderId="0" xfId="0" applyFont="1"/>
    <xf numFmtId="0" fontId="22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/>
    <xf numFmtId="9" fontId="26" fillId="0" borderId="0" xfId="2" applyFont="1" applyFill="1" applyBorder="1" applyAlignment="1"/>
    <xf numFmtId="9" fontId="26" fillId="0" borderId="0" xfId="2" applyFont="1" applyFill="1" applyBorder="1" applyAlignment="1">
      <alignment wrapText="1"/>
    </xf>
    <xf numFmtId="0" fontId="30" fillId="19" borderId="11" xfId="0" applyFont="1" applyFill="1" applyBorder="1" applyAlignment="1">
      <alignment horizontal="left"/>
    </xf>
    <xf numFmtId="0" fontId="31" fillId="0" borderId="3" xfId="0" applyFont="1" applyFill="1" applyBorder="1" applyAlignment="1"/>
    <xf numFmtId="0" fontId="31" fillId="0" borderId="11" xfId="0" applyFont="1" applyFill="1" applyBorder="1" applyAlignment="1"/>
    <xf numFmtId="0" fontId="0" fillId="0" borderId="0" xfId="0"/>
    <xf numFmtId="0" fontId="5" fillId="7" borderId="1" xfId="0" applyFont="1" applyFill="1" applyBorder="1" applyAlignment="1">
      <alignment horizontal="center" vertical="center"/>
    </xf>
    <xf numFmtId="1" fontId="14" fillId="6" borderId="1" xfId="2" applyNumberFormat="1" applyFont="1" applyFill="1" applyBorder="1" applyAlignment="1">
      <alignment horizontal="center" vertical="center" wrapText="1"/>
    </xf>
    <xf numFmtId="1" fontId="5" fillId="51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/>
    <xf numFmtId="0" fontId="10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/>
    <xf numFmtId="166" fontId="6" fillId="4" borderId="1" xfId="1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18" fillId="2" borderId="1" xfId="0" applyFont="1" applyFill="1" applyBorder="1" applyAlignment="1">
      <alignment horizontal="center" vertical="center"/>
    </xf>
    <xf numFmtId="18" fontId="5" fillId="8" borderId="1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67" fontId="5" fillId="5" borderId="1" xfId="0" applyNumberFormat="1" applyFont="1" applyFill="1" applyBorder="1" applyAlignment="1">
      <alignment horizontal="center" vertical="center"/>
    </xf>
    <xf numFmtId="167" fontId="19" fillId="11" borderId="1" xfId="0" applyNumberFormat="1" applyFont="1" applyFill="1" applyBorder="1" applyAlignment="1" applyProtection="1">
      <alignment horizontal="center" vertical="center"/>
    </xf>
    <xf numFmtId="167" fontId="20" fillId="11" borderId="1" xfId="0" applyNumberFormat="1" applyFont="1" applyFill="1" applyBorder="1" applyAlignment="1" applyProtection="1">
      <alignment horizontal="center" vertical="center"/>
    </xf>
    <xf numFmtId="167" fontId="5" fillId="12" borderId="1" xfId="0" applyNumberFormat="1" applyFont="1" applyFill="1" applyBorder="1" applyAlignment="1" applyProtection="1">
      <alignment horizontal="center" vertical="center"/>
    </xf>
    <xf numFmtId="167" fontId="5" fillId="12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21" fillId="7" borderId="1" xfId="0" applyNumberFormat="1" applyFont="1" applyFill="1" applyBorder="1" applyAlignment="1">
      <alignment horizontal="center" vertical="center"/>
    </xf>
    <xf numFmtId="168" fontId="5" fillId="13" borderId="1" xfId="1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0" fontId="5" fillId="5" borderId="1" xfId="2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/>
    </xf>
    <xf numFmtId="43" fontId="21" fillId="14" borderId="1" xfId="0" applyNumberFormat="1" applyFont="1" applyFill="1" applyBorder="1" applyAlignment="1">
      <alignment horizontal="center" vertical="center"/>
    </xf>
    <xf numFmtId="9" fontId="5" fillId="5" borderId="1" xfId="2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2" fontId="0" fillId="16" borderId="1" xfId="0" applyNumberFormat="1" applyFont="1" applyFill="1" applyBorder="1" applyAlignment="1">
      <alignment horizontal="center" vertical="center"/>
    </xf>
    <xf numFmtId="0" fontId="10" fillId="0" borderId="0" xfId="0" applyFont="1"/>
    <xf numFmtId="1" fontId="5" fillId="17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6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7" fontId="5" fillId="12" borderId="2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0" fontId="5" fillId="6" borderId="2" xfId="0" applyFont="1" applyFill="1" applyBorder="1"/>
    <xf numFmtId="0" fontId="5" fillId="6" borderId="4" xfId="0" applyFont="1" applyFill="1" applyBorder="1"/>
    <xf numFmtId="167" fontId="5" fillId="6" borderId="3" xfId="0" applyNumberFormat="1" applyFont="1" applyFill="1" applyBorder="1"/>
    <xf numFmtId="167" fontId="5" fillId="6" borderId="4" xfId="0" applyNumberFormat="1" applyFont="1" applyFill="1" applyBorder="1"/>
    <xf numFmtId="167" fontId="5" fillId="6" borderId="2" xfId="0" applyNumberFormat="1" applyFont="1" applyFill="1" applyBorder="1"/>
    <xf numFmtId="167" fontId="12" fillId="6" borderId="1" xfId="0" applyNumberFormat="1" applyFont="1" applyFill="1" applyBorder="1" applyAlignment="1">
      <alignment horizontal="center" vertical="center"/>
    </xf>
    <xf numFmtId="167" fontId="12" fillId="6" borderId="1" xfId="0" applyNumberFormat="1" applyFont="1" applyFill="1" applyBorder="1" applyAlignment="1">
      <alignment vertical="center"/>
    </xf>
    <xf numFmtId="166" fontId="23" fillId="14" borderId="1" xfId="1" applyNumberFormat="1" applyFont="1" applyFill="1" applyBorder="1" applyAlignment="1">
      <alignment horizontal="center" vertical="center"/>
    </xf>
    <xf numFmtId="2" fontId="12" fillId="14" borderId="1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2" xfId="0" applyFill="1" applyBorder="1"/>
    <xf numFmtId="0" fontId="0" fillId="6" borderId="1" xfId="0" applyFill="1" applyBorder="1" applyAlignment="1">
      <alignment horizontal="center"/>
    </xf>
    <xf numFmtId="166" fontId="12" fillId="14" borderId="1" xfId="1" applyNumberFormat="1" applyFont="1" applyFill="1" applyBorder="1" applyAlignment="1">
      <alignment horizontal="center" vertical="center"/>
    </xf>
    <xf numFmtId="43" fontId="12" fillId="14" borderId="1" xfId="1" applyNumberFormat="1" applyFont="1" applyFill="1" applyBorder="1" applyAlignment="1">
      <alignment horizontal="center" vertical="center"/>
    </xf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/>
    <xf numFmtId="1" fontId="0" fillId="6" borderId="3" xfId="0" applyNumberFormat="1" applyFill="1" applyBorder="1" applyAlignment="1">
      <alignment horizontal="center"/>
    </xf>
    <xf numFmtId="1" fontId="24" fillId="18" borderId="1" xfId="0" applyNumberFormat="1" applyFont="1" applyFill="1" applyBorder="1" applyAlignment="1"/>
    <xf numFmtId="2" fontId="23" fillId="1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43" fontId="6" fillId="19" borderId="0" xfId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/>
    </xf>
    <xf numFmtId="0" fontId="32" fillId="19" borderId="11" xfId="4" applyFont="1" applyFill="1" applyBorder="1" applyAlignment="1">
      <alignment horizontal="left"/>
    </xf>
    <xf numFmtId="0" fontId="21" fillId="0" borderId="11" xfId="0" applyFont="1" applyFill="1" applyBorder="1" applyAlignment="1" applyProtection="1"/>
    <xf numFmtId="0" fontId="33" fillId="0" borderId="11" xfId="0" applyFont="1" applyFill="1" applyBorder="1" applyAlignment="1"/>
    <xf numFmtId="0" fontId="28" fillId="19" borderId="0" xfId="0" applyFont="1" applyFill="1" applyBorder="1" applyAlignment="1"/>
    <xf numFmtId="0" fontId="28" fillId="19" borderId="11" xfId="0" applyFont="1" applyFill="1" applyBorder="1" applyAlignment="1"/>
    <xf numFmtId="0" fontId="51" fillId="2" borderId="1" xfId="0" applyFont="1" applyFill="1" applyBorder="1" applyAlignment="1">
      <alignment horizontal="center" vertical="center"/>
    </xf>
    <xf numFmtId="0" fontId="5" fillId="0" borderId="0" xfId="0" applyFont="1"/>
    <xf numFmtId="1" fontId="5" fillId="10" borderId="1" xfId="0" applyNumberFormat="1" applyFont="1" applyFill="1" applyBorder="1" applyAlignment="1">
      <alignment horizontal="center" vertical="center"/>
    </xf>
    <xf numFmtId="1" fontId="5" fillId="5" borderId="1" xfId="2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/>
    <xf numFmtId="9" fontId="26" fillId="0" borderId="0" xfId="2" applyFont="1" applyFill="1" applyBorder="1" applyAlignment="1"/>
    <xf numFmtId="9" fontId="26" fillId="0" borderId="0" xfId="2" applyFont="1" applyFill="1" applyBorder="1" applyAlignment="1">
      <alignment wrapText="1"/>
    </xf>
    <xf numFmtId="0" fontId="32" fillId="19" borderId="3" xfId="4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29" fillId="19" borderId="11" xfId="4" applyFont="1" applyFill="1" applyBorder="1" applyAlignment="1">
      <alignment horizontal="left"/>
    </xf>
    <xf numFmtId="0" fontId="30" fillId="19" borderId="11" xfId="0" applyFont="1" applyFill="1" applyBorder="1" applyAlignment="1">
      <alignment horizontal="left"/>
    </xf>
    <xf numFmtId="0" fontId="30" fillId="19" borderId="11" xfId="4" applyFont="1" applyFill="1" applyBorder="1" applyAlignment="1"/>
    <xf numFmtId="0" fontId="29" fillId="19" borderId="3" xfId="4" applyFont="1" applyFill="1" applyBorder="1" applyAlignment="1">
      <alignment horizontal="left"/>
    </xf>
    <xf numFmtId="0" fontId="30" fillId="19" borderId="3" xfId="0" applyFont="1" applyFill="1" applyBorder="1" applyAlignment="1">
      <alignment horizontal="left"/>
    </xf>
    <xf numFmtId="0" fontId="31" fillId="0" borderId="3" xfId="0" applyFont="1" applyFill="1" applyBorder="1" applyAlignment="1"/>
    <xf numFmtId="0" fontId="29" fillId="19" borderId="3" xfId="4" applyFont="1" applyFill="1" applyBorder="1" applyAlignment="1"/>
    <xf numFmtId="0" fontId="31" fillId="0" borderId="11" xfId="0" applyFont="1" applyFill="1" applyBorder="1" applyAlignment="1"/>
    <xf numFmtId="0" fontId="28" fillId="19" borderId="3" xfId="4" applyFont="1" applyFill="1" applyBorder="1" applyAlignment="1"/>
    <xf numFmtId="0" fontId="28" fillId="19" borderId="11" xfId="4" applyFont="1" applyFill="1" applyBorder="1" applyAlignment="1">
      <alignment horizontal="left"/>
    </xf>
    <xf numFmtId="0" fontId="30" fillId="19" borderId="11" xfId="4" applyFont="1" applyFill="1" applyBorder="1" applyAlignment="1">
      <alignment horizontal="left"/>
    </xf>
    <xf numFmtId="0" fontId="52" fillId="0" borderId="11" xfId="0" applyFont="1" applyBorder="1"/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8" fillId="19" borderId="3" xfId="4" applyFont="1" applyFill="1" applyBorder="1" applyAlignment="1">
      <alignment horizontal="left"/>
    </xf>
    <xf numFmtId="0" fontId="32" fillId="19" borderId="3" xfId="4" applyFont="1" applyFill="1" applyBorder="1" applyAlignment="1"/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 applyProtection="1"/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 applyProtection="1"/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 applyProtection="1"/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31" fillId="19" borderId="11" xfId="4" applyFont="1" applyFill="1" applyBorder="1" applyAlignment="1">
      <alignment horizontal="left"/>
    </xf>
    <xf numFmtId="0" fontId="56" fillId="0" borderId="11" xfId="0" applyFont="1" applyBorder="1"/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12" fillId="14" borderId="2" xfId="0" applyFont="1" applyFill="1" applyBorder="1" applyAlignment="1">
      <alignment horizontal="center" vertical="center"/>
    </xf>
    <xf numFmtId="0" fontId="12" fillId="14" borderId="3" xfId="0" applyFont="1" applyFill="1" applyBorder="1" applyAlignment="1">
      <alignment horizontal="center" vertical="center"/>
    </xf>
    <xf numFmtId="0" fontId="12" fillId="14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vertical="center" wrapText="1"/>
    </xf>
    <xf numFmtId="0" fontId="6" fillId="6" borderId="4" xfId="0" applyNumberFormat="1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5" fillId="5" borderId="2" xfId="2" applyNumberFormat="1" applyFont="1" applyFill="1" applyBorder="1" applyAlignment="1">
      <alignment horizontal="center" vertical="center" wrapText="1"/>
    </xf>
    <xf numFmtId="0" fontId="5" fillId="5" borderId="4" xfId="2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16" fillId="6" borderId="1" xfId="3" quotePrefix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5" fontId="6" fillId="4" borderId="2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5" fillId="5" borderId="2" xfId="0" applyNumberFormat="1" applyFont="1" applyFill="1" applyBorder="1" applyAlignment="1">
      <alignment horizontal="center" vertical="center"/>
    </xf>
    <xf numFmtId="0" fontId="15" fillId="5" borderId="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</cellXfs>
  <cellStyles count="57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Comma 2" xfId="51" xr:uid="{00000000-0005-0000-0000-00001C000000}"/>
    <cellStyle name="Comma 3" xfId="53" xr:uid="{00000000-0005-0000-0000-00001D000000}"/>
    <cellStyle name="Comma 3 2" xfId="55" xr:uid="{00000000-0005-0000-0000-00001E000000}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3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50" xr:uid="{00000000-0005-0000-0000-00002A000000}"/>
    <cellStyle name="Normal 2 2" xfId="48" xr:uid="{00000000-0005-0000-0000-00002B000000}"/>
    <cellStyle name="Normal 2 3" xfId="45" xr:uid="{00000000-0005-0000-0000-00002C000000}"/>
    <cellStyle name="Normal 2 4" xfId="52" xr:uid="{00000000-0005-0000-0000-00002D000000}"/>
    <cellStyle name="Normal 2_JUNE 16-22" xfId="47" xr:uid="{00000000-0005-0000-0000-00002E000000}"/>
    <cellStyle name="Normal 3" xfId="4" xr:uid="{00000000-0005-0000-0000-00002F000000}"/>
    <cellStyle name="Normal 4" xfId="54" xr:uid="{00000000-0005-0000-0000-000030000000}"/>
    <cellStyle name="Normal 4 2" xfId="56" xr:uid="{00000000-0005-0000-0000-000031000000}"/>
    <cellStyle name="Normal 5" xfId="46" xr:uid="{00000000-0005-0000-0000-000032000000}"/>
    <cellStyle name="Note 2" xfId="49" xr:uid="{00000000-0005-0000-0000-000033000000}"/>
    <cellStyle name="Output" xfId="14" builtinId="21" customBuiltin="1"/>
    <cellStyle name="Percent" xfId="2" builtinId="5"/>
    <cellStyle name="Title" xfId="5" builtinId="15" customBuiltin="1"/>
    <cellStyle name="Total" xfId="20" builtinId="25" customBuiltin="1"/>
    <cellStyle name="Warning Text" xfId="18" builtinId="11" customBuiltin="1"/>
  </cellStyles>
  <dxfs count="7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0000FF"/>
      <color rgb="FFF2DC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2:AY120"/>
  <sheetViews>
    <sheetView showGridLines="0" topLeftCell="A34" zoomScaleNormal="100" workbookViewId="0">
      <selection activeCell="B56" sqref="B56"/>
    </sheetView>
  </sheetViews>
  <sheetFormatPr defaultColWidth="9.1796875" defaultRowHeight="14.5" x14ac:dyDescent="0.35"/>
  <cols>
    <col min="1" max="1" width="7.1796875" style="108" customWidth="1"/>
    <col min="2" max="2" width="10.26953125" style="108" customWidth="1"/>
    <col min="3" max="3" width="11.7265625" style="108" customWidth="1"/>
    <col min="4" max="7" width="9.1796875" style="108"/>
    <col min="8" max="8" width="20.453125" style="108" customWidth="1"/>
    <col min="9" max="10" width="9.1796875" style="108"/>
    <col min="11" max="11" width="9" style="108" customWidth="1"/>
    <col min="12" max="14" width="9.1796875" style="108" hidden="1" customWidth="1"/>
    <col min="15" max="16" width="9.1796875" style="108"/>
    <col min="17" max="18" width="9.1796875" style="108" customWidth="1"/>
    <col min="19" max="32" width="9.1796875" style="108"/>
    <col min="33" max="33" width="10.453125" style="108" bestFit="1" customWidth="1"/>
    <col min="34" max="44" width="9.1796875" style="108"/>
    <col min="45" max="45" width="83.81640625" style="14" customWidth="1"/>
    <col min="46" max="47" width="9.1796875" style="109"/>
    <col min="48" max="48" width="29.7265625" style="109" customWidth="1"/>
    <col min="49" max="49" width="22" style="109" customWidth="1"/>
    <col min="50" max="50" width="9.1796875" style="109"/>
    <col min="51" max="51" width="38.54296875" style="109" bestFit="1" customWidth="1"/>
    <col min="52" max="16384" width="9.1796875" style="108"/>
  </cols>
  <sheetData>
    <row r="2" spans="2:51" ht="21" x14ac:dyDescent="0.35">
      <c r="B2" s="4"/>
      <c r="C2" s="109"/>
      <c r="D2" s="109"/>
      <c r="E2" s="5"/>
      <c r="F2" s="5"/>
      <c r="G2" s="109"/>
      <c r="H2" s="6"/>
      <c r="I2" s="6"/>
      <c r="J2" s="109"/>
      <c r="K2" s="6"/>
      <c r="L2" s="6"/>
      <c r="M2" s="109"/>
      <c r="N2" s="109"/>
      <c r="O2" s="7"/>
      <c r="P2" s="8" t="s">
        <v>0</v>
      </c>
      <c r="Q2" s="8"/>
      <c r="R2" s="9"/>
      <c r="S2" s="10"/>
      <c r="T2" s="11"/>
      <c r="U2" s="11"/>
      <c r="V2" s="12"/>
      <c r="W2" s="13"/>
      <c r="X2" s="11"/>
      <c r="Y2" s="11"/>
      <c r="Z2" s="11"/>
      <c r="AA2" s="11"/>
      <c r="AB2" s="11"/>
      <c r="AC2" s="11"/>
      <c r="AD2" s="11"/>
      <c r="AE2" s="11"/>
      <c r="AM2" s="109"/>
      <c r="AN2" s="109"/>
      <c r="AO2" s="109"/>
      <c r="AP2" s="109"/>
      <c r="AQ2" s="109"/>
      <c r="AR2" s="109"/>
    </row>
    <row r="3" spans="2:51" ht="21" x14ac:dyDescent="0.35">
      <c r="B3" s="15" t="s">
        <v>1</v>
      </c>
      <c r="C3" s="15"/>
      <c r="D3" s="15"/>
      <c r="E3" s="109"/>
      <c r="F3" s="6"/>
      <c r="G3" s="6"/>
      <c r="H3" s="109"/>
      <c r="I3" s="109"/>
      <c r="J3" s="109"/>
      <c r="K3" s="16"/>
      <c r="L3" s="17"/>
      <c r="M3" s="109"/>
      <c r="N3" s="109"/>
      <c r="O3" s="18" t="s">
        <v>2</v>
      </c>
      <c r="P3" s="412" t="s">
        <v>136</v>
      </c>
      <c r="Q3" s="413"/>
      <c r="R3" s="413"/>
      <c r="S3" s="413"/>
      <c r="T3" s="413"/>
      <c r="U3" s="414"/>
      <c r="V3" s="19"/>
      <c r="W3" s="19"/>
      <c r="X3" s="19"/>
      <c r="Y3" s="19"/>
      <c r="Z3" s="19"/>
      <c r="AH3" s="109"/>
      <c r="AI3" s="109"/>
      <c r="AJ3" s="109"/>
      <c r="AK3" s="109"/>
      <c r="AL3" s="14"/>
      <c r="AM3" s="109"/>
      <c r="AN3" s="109"/>
      <c r="AO3" s="109"/>
      <c r="AP3" s="109"/>
      <c r="AQ3" s="109"/>
      <c r="AR3" s="109"/>
      <c r="AS3" s="109"/>
    </row>
    <row r="4" spans="2:51" x14ac:dyDescent="0.35">
      <c r="B4" s="20" t="s">
        <v>4</v>
      </c>
      <c r="C4" s="20"/>
      <c r="D4" s="20"/>
      <c r="E4" s="109"/>
      <c r="F4" s="21"/>
      <c r="G4" s="109"/>
      <c r="H4" s="109"/>
      <c r="I4" s="109"/>
      <c r="J4" s="109"/>
      <c r="K4" s="109"/>
      <c r="L4" s="109"/>
      <c r="M4" s="109"/>
      <c r="N4" s="109"/>
      <c r="O4" s="18" t="s">
        <v>5</v>
      </c>
      <c r="P4" s="412" t="s">
        <v>135</v>
      </c>
      <c r="Q4" s="413"/>
      <c r="R4" s="413"/>
      <c r="S4" s="413"/>
      <c r="T4" s="413"/>
      <c r="U4" s="414"/>
      <c r="V4" s="19"/>
      <c r="W4" s="19"/>
      <c r="X4" s="19"/>
      <c r="Y4" s="19"/>
      <c r="Z4" s="19"/>
      <c r="AH4" s="109"/>
      <c r="AI4" s="109"/>
      <c r="AJ4" s="109"/>
      <c r="AK4" s="109"/>
      <c r="AL4" s="14"/>
      <c r="AM4" s="109"/>
      <c r="AN4" s="109"/>
      <c r="AO4" s="109"/>
      <c r="AP4" s="109"/>
      <c r="AQ4" s="109"/>
      <c r="AR4" s="109"/>
      <c r="AS4" s="109"/>
    </row>
    <row r="5" spans="2:51" x14ac:dyDescent="0.35">
      <c r="B5" s="109"/>
      <c r="C5" s="109"/>
      <c r="D5" s="109"/>
      <c r="E5" s="22"/>
      <c r="F5" s="22"/>
      <c r="G5" s="109"/>
      <c r="H5" s="109"/>
      <c r="I5" s="109"/>
      <c r="J5" s="109"/>
      <c r="K5" s="109"/>
      <c r="L5" s="109"/>
      <c r="M5" s="109"/>
      <c r="N5" s="109"/>
      <c r="O5" s="18" t="s">
        <v>6</v>
      </c>
      <c r="P5" s="412" t="s">
        <v>135</v>
      </c>
      <c r="Q5" s="413"/>
      <c r="R5" s="413"/>
      <c r="S5" s="413"/>
      <c r="T5" s="413"/>
      <c r="U5" s="414"/>
      <c r="V5" s="19"/>
      <c r="W5" s="19"/>
      <c r="X5" s="19"/>
      <c r="Y5" s="19"/>
      <c r="Z5" s="19"/>
      <c r="AH5" s="109"/>
      <c r="AI5" s="109"/>
      <c r="AJ5" s="109"/>
      <c r="AK5" s="109"/>
      <c r="AL5" s="14"/>
      <c r="AM5" s="109"/>
      <c r="AN5" s="109"/>
      <c r="AO5" s="109"/>
      <c r="AP5" s="109"/>
      <c r="AQ5" s="109"/>
      <c r="AR5" s="109"/>
      <c r="AS5" s="109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109"/>
      <c r="J6" s="109"/>
      <c r="K6" s="18"/>
      <c r="L6" s="418">
        <v>41686</v>
      </c>
      <c r="M6" s="418"/>
      <c r="N6" s="23"/>
      <c r="O6" s="23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5"/>
      <c r="AJ6" s="26"/>
      <c r="AM6" s="27"/>
      <c r="AN6" s="27"/>
      <c r="AO6" s="27"/>
      <c r="AP6" s="27"/>
      <c r="AQ6" s="27"/>
      <c r="AR6" s="27"/>
      <c r="AS6" s="28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135" t="s">
        <v>11</v>
      </c>
      <c r="I7" s="134" t="s">
        <v>12</v>
      </c>
      <c r="J7" s="134" t="s">
        <v>13</v>
      </c>
      <c r="K7" s="134" t="s">
        <v>14</v>
      </c>
      <c r="L7" s="14"/>
      <c r="M7" s="14"/>
      <c r="N7" s="14"/>
      <c r="O7" s="135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134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134" t="s">
        <v>23</v>
      </c>
      <c r="AG7" s="134" t="s">
        <v>24</v>
      </c>
      <c r="AH7" s="134" t="s">
        <v>25</v>
      </c>
      <c r="AI7" s="134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134" t="s">
        <v>29</v>
      </c>
      <c r="AS7" s="29"/>
      <c r="AT7" s="14"/>
      <c r="AU7" s="14"/>
      <c r="AV7" s="14"/>
      <c r="AW7" s="14"/>
      <c r="AX7" s="14"/>
      <c r="AY7" s="14"/>
    </row>
    <row r="8" spans="2:51" x14ac:dyDescent="0.35">
      <c r="B8" s="404">
        <v>41913</v>
      </c>
      <c r="C8" s="405"/>
      <c r="D8" s="406" t="s">
        <v>30</v>
      </c>
      <c r="E8" s="407"/>
      <c r="F8" s="407"/>
      <c r="G8" s="408"/>
      <c r="H8" s="30"/>
      <c r="I8" s="406" t="s">
        <v>30</v>
      </c>
      <c r="J8" s="407"/>
      <c r="K8" s="408"/>
      <c r="L8" s="31"/>
      <c r="M8" s="31"/>
      <c r="N8" s="31"/>
      <c r="O8" s="30" t="s">
        <v>31</v>
      </c>
      <c r="P8" s="30" t="s">
        <v>31</v>
      </c>
      <c r="Q8" s="30" t="s">
        <v>32</v>
      </c>
      <c r="R8" s="30" t="s">
        <v>32</v>
      </c>
      <c r="S8" s="30" t="s">
        <v>31</v>
      </c>
      <c r="T8" s="30" t="s">
        <v>33</v>
      </c>
      <c r="U8" s="409" t="s">
        <v>34</v>
      </c>
      <c r="V8" s="409"/>
      <c r="W8" s="32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30"/>
      <c r="AG8" s="32">
        <f>AG34-AG10</f>
        <v>24104</v>
      </c>
      <c r="AH8" s="33"/>
      <c r="AI8" s="33"/>
      <c r="AJ8" s="30" t="s">
        <v>37</v>
      </c>
      <c r="AK8" s="30" t="s">
        <v>37</v>
      </c>
      <c r="AL8" s="30" t="s">
        <v>37</v>
      </c>
      <c r="AM8" s="30" t="s">
        <v>37</v>
      </c>
      <c r="AN8" s="30" t="s">
        <v>37</v>
      </c>
      <c r="AO8" s="30" t="s">
        <v>37</v>
      </c>
      <c r="AP8" s="30" t="s">
        <v>32</v>
      </c>
      <c r="AQ8" s="30" t="s">
        <v>32</v>
      </c>
      <c r="AR8" s="30" t="s">
        <v>38</v>
      </c>
      <c r="AS8" s="29"/>
      <c r="AV8" s="34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134" t="s">
        <v>45</v>
      </c>
      <c r="M9" s="400" t="s">
        <v>46</v>
      </c>
      <c r="N9" s="35" t="s">
        <v>47</v>
      </c>
      <c r="O9" s="390" t="s">
        <v>48</v>
      </c>
      <c r="P9" s="390" t="s">
        <v>49</v>
      </c>
      <c r="Q9" s="36" t="s">
        <v>50</v>
      </c>
      <c r="R9" s="378" t="s">
        <v>51</v>
      </c>
      <c r="S9" s="379"/>
      <c r="T9" s="380"/>
      <c r="U9" s="132" t="s">
        <v>52</v>
      </c>
      <c r="V9" s="132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131" t="s">
        <v>56</v>
      </c>
      <c r="AG9" s="131" t="s">
        <v>57</v>
      </c>
      <c r="AH9" s="373" t="s">
        <v>58</v>
      </c>
      <c r="AI9" s="388" t="s">
        <v>59</v>
      </c>
      <c r="AJ9" s="132" t="s">
        <v>60</v>
      </c>
      <c r="AK9" s="132" t="s">
        <v>61</v>
      </c>
      <c r="AL9" s="132" t="s">
        <v>62</v>
      </c>
      <c r="AM9" s="132" t="s">
        <v>63</v>
      </c>
      <c r="AN9" s="132" t="s">
        <v>64</v>
      </c>
      <c r="AO9" s="132" t="s">
        <v>65</v>
      </c>
      <c r="AP9" s="132" t="s">
        <v>66</v>
      </c>
      <c r="AQ9" s="390" t="s">
        <v>67</v>
      </c>
      <c r="AR9" s="132" t="s">
        <v>68</v>
      </c>
      <c r="AS9" s="373" t="s">
        <v>69</v>
      </c>
      <c r="AV9" s="37" t="s">
        <v>70</v>
      </c>
      <c r="AW9" s="37" t="s">
        <v>71</v>
      </c>
      <c r="AY9" s="38" t="s">
        <v>72</v>
      </c>
    </row>
    <row r="10" spans="2:51" x14ac:dyDescent="0.35">
      <c r="B10" s="132" t="s">
        <v>73</v>
      </c>
      <c r="C10" s="132" t="s">
        <v>74</v>
      </c>
      <c r="D10" s="132" t="s">
        <v>75</v>
      </c>
      <c r="E10" s="132" t="s">
        <v>76</v>
      </c>
      <c r="F10" s="132" t="s">
        <v>75</v>
      </c>
      <c r="G10" s="132" t="s">
        <v>76</v>
      </c>
      <c r="H10" s="399"/>
      <c r="I10" s="132" t="s">
        <v>76</v>
      </c>
      <c r="J10" s="132" t="s">
        <v>76</v>
      </c>
      <c r="K10" s="132" t="s">
        <v>76</v>
      </c>
      <c r="L10" s="30" t="s">
        <v>30</v>
      </c>
      <c r="M10" s="400"/>
      <c r="N10" s="30" t="s">
        <v>30</v>
      </c>
      <c r="O10" s="391"/>
      <c r="P10" s="391"/>
      <c r="Q10" s="3">
        <v>8648718</v>
      </c>
      <c r="R10" s="381"/>
      <c r="S10" s="382"/>
      <c r="T10" s="383"/>
      <c r="U10" s="132" t="s">
        <v>76</v>
      </c>
      <c r="V10" s="132" t="s">
        <v>76</v>
      </c>
      <c r="W10" s="384"/>
      <c r="X10" s="39" t="s">
        <v>77</v>
      </c>
      <c r="Y10" s="39" t="s">
        <v>78</v>
      </c>
      <c r="Z10" s="39" t="s">
        <v>79</v>
      </c>
      <c r="AA10" s="39" t="s">
        <v>80</v>
      </c>
      <c r="AB10" s="39" t="s">
        <v>81</v>
      </c>
      <c r="AC10" s="39" t="s">
        <v>82</v>
      </c>
      <c r="AD10" s="39" t="s">
        <v>83</v>
      </c>
      <c r="AE10" s="39" t="s">
        <v>84</v>
      </c>
      <c r="AF10" s="40"/>
      <c r="AG10" s="1">
        <v>31275674</v>
      </c>
      <c r="AH10" s="373"/>
      <c r="AI10" s="389"/>
      <c r="AJ10" s="132" t="s">
        <v>85</v>
      </c>
      <c r="AK10" s="132" t="s">
        <v>85</v>
      </c>
      <c r="AL10" s="132" t="s">
        <v>85</v>
      </c>
      <c r="AM10" s="132" t="s">
        <v>85</v>
      </c>
      <c r="AN10" s="132" t="s">
        <v>85</v>
      </c>
      <c r="AO10" s="132" t="s">
        <v>85</v>
      </c>
      <c r="AP10" s="2">
        <v>6884249</v>
      </c>
      <c r="AQ10" s="391"/>
      <c r="AR10" s="133" t="s">
        <v>86</v>
      </c>
      <c r="AS10" s="373"/>
      <c r="AV10" s="41" t="s">
        <v>87</v>
      </c>
      <c r="AW10" s="41" t="s">
        <v>88</v>
      </c>
      <c r="AY10" s="42"/>
    </row>
    <row r="11" spans="2:51" x14ac:dyDescent="0.35">
      <c r="B11" s="43">
        <v>2</v>
      </c>
      <c r="C11" s="43">
        <v>4.1666666666666664E-2</v>
      </c>
      <c r="D11" s="44">
        <v>15</v>
      </c>
      <c r="E11" s="45">
        <f>D11/1.42</f>
        <v>10.563380281690142</v>
      </c>
      <c r="F11" s="110">
        <v>66</v>
      </c>
      <c r="G11" s="45">
        <f>F11/1.42</f>
        <v>46.478873239436624</v>
      </c>
      <c r="H11" s="46" t="s">
        <v>89</v>
      </c>
      <c r="I11" s="46">
        <f>J11-(2/1.42)</f>
        <v>41.549295774647888</v>
      </c>
      <c r="J11" s="47">
        <f>(F11-5)/1.42</f>
        <v>42.95774647887324</v>
      </c>
      <c r="K11" s="46">
        <f>J11+(6/1.42)</f>
        <v>47.183098591549296</v>
      </c>
      <c r="L11" s="48">
        <v>14</v>
      </c>
      <c r="M11" s="49" t="s">
        <v>90</v>
      </c>
      <c r="N11" s="49">
        <v>11.4</v>
      </c>
      <c r="O11" s="50">
        <v>94</v>
      </c>
      <c r="P11" s="50">
        <v>88</v>
      </c>
      <c r="Q11" s="50">
        <v>8652372</v>
      </c>
      <c r="R11" s="51">
        <f>Q11-Q10</f>
        <v>3654</v>
      </c>
      <c r="S11" s="52">
        <f>R11*24/1000</f>
        <v>87.695999999999998</v>
      </c>
      <c r="T11" s="52">
        <f>R11/1000</f>
        <v>3.6539999999999999</v>
      </c>
      <c r="U11" s="53">
        <v>5.8</v>
      </c>
      <c r="V11" s="53">
        <f t="shared" ref="V11:V34" si="0">U11</f>
        <v>5.8</v>
      </c>
      <c r="W11" s="117" t="s">
        <v>132</v>
      </c>
      <c r="X11" s="111">
        <v>0</v>
      </c>
      <c r="Y11" s="111">
        <v>0</v>
      </c>
      <c r="Z11" s="111">
        <v>1034</v>
      </c>
      <c r="AA11" s="111">
        <v>0</v>
      </c>
      <c r="AB11" s="111">
        <v>1008</v>
      </c>
      <c r="AC11" s="54" t="s">
        <v>91</v>
      </c>
      <c r="AD11" s="54" t="s">
        <v>91</v>
      </c>
      <c r="AE11" s="54" t="s">
        <v>91</v>
      </c>
      <c r="AF11" s="55" t="s">
        <v>91</v>
      </c>
      <c r="AG11" s="55">
        <v>31276234</v>
      </c>
      <c r="AH11" s="56">
        <f>IF(ISBLANK(AG11),"-",AG11-AG10)</f>
        <v>560</v>
      </c>
      <c r="AI11" s="57">
        <f>AH11/T11</f>
        <v>153.25670498084293</v>
      </c>
      <c r="AJ11" s="58">
        <v>0</v>
      </c>
      <c r="AK11" s="58">
        <v>0</v>
      </c>
      <c r="AL11" s="58">
        <v>1</v>
      </c>
      <c r="AM11" s="58">
        <v>0</v>
      </c>
      <c r="AN11" s="58">
        <v>1</v>
      </c>
      <c r="AO11" s="58">
        <v>0.35</v>
      </c>
      <c r="AP11" s="111">
        <v>6885303</v>
      </c>
      <c r="AQ11" s="111">
        <f t="shared" ref="AQ11:AQ34" si="1">AP11-AP10</f>
        <v>1054</v>
      </c>
      <c r="AR11" s="59"/>
      <c r="AS11" s="60" t="s">
        <v>114</v>
      </c>
      <c r="AV11" s="41" t="s">
        <v>89</v>
      </c>
      <c r="AW11" s="41" t="s">
        <v>92</v>
      </c>
      <c r="AY11" s="106" t="s">
        <v>134</v>
      </c>
    </row>
    <row r="12" spans="2:51" x14ac:dyDescent="0.35">
      <c r="B12" s="43">
        <v>2.0416666666666701</v>
      </c>
      <c r="C12" s="43">
        <v>8.3333333333333329E-2</v>
      </c>
      <c r="D12" s="44">
        <v>18</v>
      </c>
      <c r="E12" s="45">
        <f t="shared" ref="E12:E34" si="2">D12/1.42</f>
        <v>12.67605633802817</v>
      </c>
      <c r="F12" s="110">
        <v>66</v>
      </c>
      <c r="G12" s="45">
        <f t="shared" ref="G12:G34" si="3">F12/1.42</f>
        <v>46.478873239436624</v>
      </c>
      <c r="H12" s="46" t="s">
        <v>89</v>
      </c>
      <c r="I12" s="46">
        <f t="shared" ref="I12:I34" si="4">J12-(2/1.42)</f>
        <v>41.549295774647888</v>
      </c>
      <c r="J12" s="47">
        <f>(F12-5)/1.42</f>
        <v>42.95774647887324</v>
      </c>
      <c r="K12" s="46">
        <f>J12+(6/1.42)</f>
        <v>47.183098591549296</v>
      </c>
      <c r="L12" s="48">
        <v>14</v>
      </c>
      <c r="M12" s="49" t="s">
        <v>90</v>
      </c>
      <c r="N12" s="49">
        <v>11.2</v>
      </c>
      <c r="O12" s="50">
        <v>92</v>
      </c>
      <c r="P12" s="50">
        <v>86</v>
      </c>
      <c r="Q12" s="50">
        <v>8655893</v>
      </c>
      <c r="R12" s="51">
        <f t="shared" ref="R12:R34" si="5">Q12-Q11</f>
        <v>3521</v>
      </c>
      <c r="S12" s="52">
        <f t="shared" ref="S12:S34" si="6">R12*24/1000</f>
        <v>84.504000000000005</v>
      </c>
      <c r="T12" s="52">
        <f t="shared" ref="T12:T34" si="7">R12/1000</f>
        <v>3.5209999999999999</v>
      </c>
      <c r="U12" s="53">
        <v>6.9</v>
      </c>
      <c r="V12" s="53">
        <f t="shared" si="0"/>
        <v>6.9</v>
      </c>
      <c r="W12" s="117" t="s">
        <v>132</v>
      </c>
      <c r="X12" s="111">
        <v>0</v>
      </c>
      <c r="Y12" s="111">
        <v>0</v>
      </c>
      <c r="Z12" s="111">
        <v>1034</v>
      </c>
      <c r="AA12" s="111">
        <v>0</v>
      </c>
      <c r="AB12" s="111">
        <v>1008</v>
      </c>
      <c r="AC12" s="54" t="s">
        <v>91</v>
      </c>
      <c r="AD12" s="54" t="s">
        <v>91</v>
      </c>
      <c r="AE12" s="54" t="s">
        <v>91</v>
      </c>
      <c r="AF12" s="55" t="s">
        <v>91</v>
      </c>
      <c r="AG12" s="55">
        <v>31276742</v>
      </c>
      <c r="AH12" s="56">
        <f>IF(ISBLANK(AG12),"-",AG12-AG11)</f>
        <v>508</v>
      </c>
      <c r="AI12" s="57">
        <f t="shared" ref="AI12:AI34" si="8">AH12/T12</f>
        <v>144.27719397898323</v>
      </c>
      <c r="AJ12" s="58">
        <v>0</v>
      </c>
      <c r="AK12" s="58">
        <v>0</v>
      </c>
      <c r="AL12" s="58">
        <v>1</v>
      </c>
      <c r="AM12" s="58">
        <v>0</v>
      </c>
      <c r="AN12" s="58">
        <v>1</v>
      </c>
      <c r="AO12" s="58">
        <v>0.35</v>
      </c>
      <c r="AP12" s="111">
        <v>6886462</v>
      </c>
      <c r="AQ12" s="111">
        <f t="shared" si="1"/>
        <v>1159</v>
      </c>
      <c r="AR12" s="61">
        <v>0.9</v>
      </c>
      <c r="AS12" s="60" t="s">
        <v>114</v>
      </c>
      <c r="AV12" s="41" t="s">
        <v>93</v>
      </c>
      <c r="AW12" s="41" t="s">
        <v>94</v>
      </c>
      <c r="AY12" s="106" t="s">
        <v>3</v>
      </c>
    </row>
    <row r="13" spans="2:51" x14ac:dyDescent="0.35">
      <c r="B13" s="43">
        <v>2.0833333333333299</v>
      </c>
      <c r="C13" s="43">
        <v>0.125</v>
      </c>
      <c r="D13" s="44">
        <v>20</v>
      </c>
      <c r="E13" s="45">
        <f t="shared" si="2"/>
        <v>14.084507042253522</v>
      </c>
      <c r="F13" s="110">
        <v>66</v>
      </c>
      <c r="G13" s="45">
        <f t="shared" si="3"/>
        <v>46.478873239436624</v>
      </c>
      <c r="H13" s="46" t="s">
        <v>89</v>
      </c>
      <c r="I13" s="46">
        <f t="shared" si="4"/>
        <v>41.549295774647888</v>
      </c>
      <c r="J13" s="47">
        <f>(F13-5)/1.42</f>
        <v>42.95774647887324</v>
      </c>
      <c r="K13" s="46">
        <f>J13+(6/1.42)</f>
        <v>47.183098591549296</v>
      </c>
      <c r="L13" s="48">
        <v>14</v>
      </c>
      <c r="M13" s="49" t="s">
        <v>90</v>
      </c>
      <c r="N13" s="49">
        <v>11.2</v>
      </c>
      <c r="O13" s="50">
        <v>90</v>
      </c>
      <c r="P13" s="50">
        <v>84</v>
      </c>
      <c r="Q13" s="50">
        <v>8659307</v>
      </c>
      <c r="R13" s="51">
        <f t="shared" si="5"/>
        <v>3414</v>
      </c>
      <c r="S13" s="52">
        <f t="shared" si="6"/>
        <v>81.936000000000007</v>
      </c>
      <c r="T13" s="52">
        <f t="shared" si="7"/>
        <v>3.4140000000000001</v>
      </c>
      <c r="U13" s="53">
        <v>8.3000000000000007</v>
      </c>
      <c r="V13" s="53">
        <f t="shared" si="0"/>
        <v>8.3000000000000007</v>
      </c>
      <c r="W13" s="117" t="s">
        <v>132</v>
      </c>
      <c r="X13" s="111">
        <v>0</v>
      </c>
      <c r="Y13" s="111">
        <v>0</v>
      </c>
      <c r="Z13" s="111">
        <v>1034</v>
      </c>
      <c r="AA13" s="111">
        <v>0</v>
      </c>
      <c r="AB13" s="111">
        <v>1008</v>
      </c>
      <c r="AC13" s="54" t="s">
        <v>91</v>
      </c>
      <c r="AD13" s="54" t="s">
        <v>91</v>
      </c>
      <c r="AE13" s="54" t="s">
        <v>91</v>
      </c>
      <c r="AF13" s="55" t="s">
        <v>91</v>
      </c>
      <c r="AG13" s="55">
        <v>31277222</v>
      </c>
      <c r="AH13" s="56">
        <f>IF(ISBLANK(AG13),"-",AG13-AG12)</f>
        <v>480</v>
      </c>
      <c r="AI13" s="57">
        <f t="shared" si="8"/>
        <v>140.59753954305799</v>
      </c>
      <c r="AJ13" s="58">
        <v>0</v>
      </c>
      <c r="AK13" s="58">
        <v>0</v>
      </c>
      <c r="AL13" s="58">
        <v>1</v>
      </c>
      <c r="AM13" s="58">
        <v>0</v>
      </c>
      <c r="AN13" s="58">
        <v>1</v>
      </c>
      <c r="AO13" s="58">
        <v>0.35</v>
      </c>
      <c r="AP13" s="111">
        <v>6887783</v>
      </c>
      <c r="AQ13" s="111">
        <f t="shared" si="1"/>
        <v>1321</v>
      </c>
      <c r="AR13" s="59"/>
      <c r="AS13" s="60" t="s">
        <v>114</v>
      </c>
      <c r="AV13" s="41" t="s">
        <v>95</v>
      </c>
      <c r="AW13" s="41" t="s">
        <v>96</v>
      </c>
      <c r="AY13" s="106" t="s">
        <v>136</v>
      </c>
    </row>
    <row r="14" spans="2:51" x14ac:dyDescent="0.35">
      <c r="B14" s="43">
        <v>2.125</v>
      </c>
      <c r="C14" s="43">
        <v>0.16666666666666699</v>
      </c>
      <c r="D14" s="44">
        <v>24</v>
      </c>
      <c r="E14" s="45">
        <f t="shared" si="2"/>
        <v>16.901408450704228</v>
      </c>
      <c r="F14" s="110">
        <v>66</v>
      </c>
      <c r="G14" s="45">
        <f t="shared" si="3"/>
        <v>46.478873239436624</v>
      </c>
      <c r="H14" s="46" t="s">
        <v>89</v>
      </c>
      <c r="I14" s="46">
        <f t="shared" si="4"/>
        <v>41.549295774647888</v>
      </c>
      <c r="J14" s="47">
        <f>(F14-5)/1.42</f>
        <v>42.95774647887324</v>
      </c>
      <c r="K14" s="46">
        <f>J14+(6/1.42)</f>
        <v>47.183098591549296</v>
      </c>
      <c r="L14" s="48">
        <v>14</v>
      </c>
      <c r="M14" s="49" t="s">
        <v>90</v>
      </c>
      <c r="N14" s="49">
        <v>12.8</v>
      </c>
      <c r="O14" s="50">
        <v>98</v>
      </c>
      <c r="P14" s="50">
        <v>95</v>
      </c>
      <c r="Q14" s="50">
        <v>8662796</v>
      </c>
      <c r="R14" s="51">
        <f t="shared" si="5"/>
        <v>3489</v>
      </c>
      <c r="S14" s="52">
        <f t="shared" si="6"/>
        <v>83.736000000000004</v>
      </c>
      <c r="T14" s="52">
        <f t="shared" si="7"/>
        <v>3.4889999999999999</v>
      </c>
      <c r="U14" s="53">
        <v>9.5</v>
      </c>
      <c r="V14" s="53">
        <f t="shared" si="0"/>
        <v>9.5</v>
      </c>
      <c r="W14" s="117" t="s">
        <v>132</v>
      </c>
      <c r="X14" s="111">
        <v>0</v>
      </c>
      <c r="Y14" s="111">
        <v>0</v>
      </c>
      <c r="Z14" s="111">
        <v>1034</v>
      </c>
      <c r="AA14" s="111">
        <v>0</v>
      </c>
      <c r="AB14" s="111">
        <v>1008</v>
      </c>
      <c r="AC14" s="54" t="s">
        <v>91</v>
      </c>
      <c r="AD14" s="54" t="s">
        <v>91</v>
      </c>
      <c r="AE14" s="54" t="s">
        <v>91</v>
      </c>
      <c r="AF14" s="55" t="s">
        <v>91</v>
      </c>
      <c r="AG14" s="55">
        <v>31277682</v>
      </c>
      <c r="AH14" s="56">
        <f t="shared" ref="AH14:AH34" si="9">IF(ISBLANK(AG14),"-",AG14-AG13)</f>
        <v>460</v>
      </c>
      <c r="AI14" s="57">
        <f t="shared" si="8"/>
        <v>131.84293493837777</v>
      </c>
      <c r="AJ14" s="58">
        <v>0</v>
      </c>
      <c r="AK14" s="58">
        <v>0</v>
      </c>
      <c r="AL14" s="58">
        <v>1</v>
      </c>
      <c r="AM14" s="58">
        <v>0</v>
      </c>
      <c r="AN14" s="58">
        <v>1</v>
      </c>
      <c r="AO14" s="58">
        <v>0.35</v>
      </c>
      <c r="AP14" s="111">
        <v>6888820</v>
      </c>
      <c r="AQ14" s="111">
        <f t="shared" si="1"/>
        <v>1037</v>
      </c>
      <c r="AR14" s="59"/>
      <c r="AS14" s="60" t="s">
        <v>114</v>
      </c>
      <c r="AT14" s="62"/>
      <c r="AV14" s="41" t="s">
        <v>97</v>
      </c>
      <c r="AW14" s="41" t="s">
        <v>98</v>
      </c>
      <c r="AY14" s="106" t="s">
        <v>135</v>
      </c>
    </row>
    <row r="15" spans="2:51" x14ac:dyDescent="0.35">
      <c r="B15" s="43">
        <v>2.1666666666666701</v>
      </c>
      <c r="C15" s="43">
        <v>0.20833333333333301</v>
      </c>
      <c r="D15" s="44">
        <v>22</v>
      </c>
      <c r="E15" s="45">
        <f t="shared" si="2"/>
        <v>15.492957746478874</v>
      </c>
      <c r="F15" s="110">
        <v>66</v>
      </c>
      <c r="G15" s="45">
        <f t="shared" si="3"/>
        <v>46.478873239436624</v>
      </c>
      <c r="H15" s="46" t="s">
        <v>89</v>
      </c>
      <c r="I15" s="46">
        <f t="shared" si="4"/>
        <v>41.549295774647888</v>
      </c>
      <c r="J15" s="47">
        <f>(F15-5)/1.42</f>
        <v>42.95774647887324</v>
      </c>
      <c r="K15" s="46">
        <f>J15+(6/1.42)</f>
        <v>47.183098591549296</v>
      </c>
      <c r="L15" s="48">
        <v>18</v>
      </c>
      <c r="M15" s="49" t="s">
        <v>90</v>
      </c>
      <c r="N15" s="49">
        <v>13.1</v>
      </c>
      <c r="O15" s="50">
        <v>105</v>
      </c>
      <c r="P15" s="50">
        <v>106</v>
      </c>
      <c r="Q15" s="50">
        <v>8666687</v>
      </c>
      <c r="R15" s="51">
        <f t="shared" si="5"/>
        <v>3891</v>
      </c>
      <c r="S15" s="52">
        <f t="shared" si="6"/>
        <v>93.384</v>
      </c>
      <c r="T15" s="52">
        <f t="shared" si="7"/>
        <v>3.891</v>
      </c>
      <c r="U15" s="53">
        <v>9.5</v>
      </c>
      <c r="V15" s="53">
        <f t="shared" si="0"/>
        <v>9.5</v>
      </c>
      <c r="W15" s="117" t="s">
        <v>132</v>
      </c>
      <c r="X15" s="111">
        <v>0</v>
      </c>
      <c r="Y15" s="111">
        <v>0</v>
      </c>
      <c r="Z15" s="111">
        <v>980</v>
      </c>
      <c r="AA15" s="111">
        <v>0</v>
      </c>
      <c r="AB15" s="111">
        <v>999</v>
      </c>
      <c r="AC15" s="54" t="s">
        <v>91</v>
      </c>
      <c r="AD15" s="54" t="s">
        <v>91</v>
      </c>
      <c r="AE15" s="54" t="s">
        <v>91</v>
      </c>
      <c r="AF15" s="55" t="s">
        <v>91</v>
      </c>
      <c r="AG15" s="55">
        <v>31278134</v>
      </c>
      <c r="AH15" s="56">
        <f t="shared" si="9"/>
        <v>452</v>
      </c>
      <c r="AI15" s="57">
        <f t="shared" si="8"/>
        <v>116.16551015163198</v>
      </c>
      <c r="AJ15" s="58">
        <v>0</v>
      </c>
      <c r="AK15" s="58">
        <v>0</v>
      </c>
      <c r="AL15" s="58">
        <v>1</v>
      </c>
      <c r="AM15" s="58">
        <v>0</v>
      </c>
      <c r="AN15" s="58">
        <v>1</v>
      </c>
      <c r="AO15" s="58">
        <v>0</v>
      </c>
      <c r="AP15" s="111">
        <v>6888820</v>
      </c>
      <c r="AQ15" s="111">
        <f t="shared" si="1"/>
        <v>0</v>
      </c>
      <c r="AR15" s="59"/>
      <c r="AS15" s="60" t="s">
        <v>114</v>
      </c>
      <c r="AV15" s="41" t="s">
        <v>99</v>
      </c>
      <c r="AW15" s="41" t="s">
        <v>100</v>
      </c>
      <c r="AY15" s="106" t="s">
        <v>143</v>
      </c>
    </row>
    <row r="16" spans="2:51" x14ac:dyDescent="0.35">
      <c r="B16" s="43">
        <v>2.2083333333333299</v>
      </c>
      <c r="C16" s="43">
        <v>0.25</v>
      </c>
      <c r="D16" s="44">
        <v>7</v>
      </c>
      <c r="E16" s="45">
        <f t="shared" si="2"/>
        <v>4.9295774647887329</v>
      </c>
      <c r="F16" s="63">
        <v>68</v>
      </c>
      <c r="G16" s="45">
        <f t="shared" si="3"/>
        <v>47.887323943661976</v>
      </c>
      <c r="H16" s="46" t="s">
        <v>89</v>
      </c>
      <c r="I16" s="46">
        <f t="shared" si="4"/>
        <v>46.478873239436624</v>
      </c>
      <c r="J16" s="47">
        <f t="shared" ref="J16:J25" si="10">F16/1.42</f>
        <v>47.887323943661976</v>
      </c>
      <c r="K16" s="46">
        <f>J16+1.42</f>
        <v>49.307323943661977</v>
      </c>
      <c r="L16" s="48">
        <v>19</v>
      </c>
      <c r="M16" s="49" t="s">
        <v>101</v>
      </c>
      <c r="N16" s="49">
        <v>13.1</v>
      </c>
      <c r="O16" s="50">
        <v>130</v>
      </c>
      <c r="P16" s="50">
        <v>127</v>
      </c>
      <c r="Q16" s="50">
        <v>8671021</v>
      </c>
      <c r="R16" s="51">
        <f t="shared" si="5"/>
        <v>4334</v>
      </c>
      <c r="S16" s="52">
        <f t="shared" si="6"/>
        <v>104.01600000000001</v>
      </c>
      <c r="T16" s="52">
        <f t="shared" si="7"/>
        <v>4.3339999999999996</v>
      </c>
      <c r="U16" s="53">
        <v>9.5</v>
      </c>
      <c r="V16" s="53">
        <f t="shared" si="0"/>
        <v>9.5</v>
      </c>
      <c r="W16" s="117" t="s">
        <v>132</v>
      </c>
      <c r="X16" s="111">
        <v>0</v>
      </c>
      <c r="Y16" s="111">
        <v>0</v>
      </c>
      <c r="Z16" s="111">
        <v>1196</v>
      </c>
      <c r="AA16" s="111">
        <v>0</v>
      </c>
      <c r="AB16" s="111">
        <v>1189</v>
      </c>
      <c r="AC16" s="54" t="s">
        <v>91</v>
      </c>
      <c r="AD16" s="54" t="s">
        <v>91</v>
      </c>
      <c r="AE16" s="54" t="s">
        <v>91</v>
      </c>
      <c r="AF16" s="55" t="s">
        <v>91</v>
      </c>
      <c r="AG16" s="55">
        <v>31278979</v>
      </c>
      <c r="AH16" s="56">
        <f t="shared" si="9"/>
        <v>845</v>
      </c>
      <c r="AI16" s="57">
        <f t="shared" si="8"/>
        <v>194.97000461467468</v>
      </c>
      <c r="AJ16" s="58">
        <v>0</v>
      </c>
      <c r="AK16" s="58">
        <v>0</v>
      </c>
      <c r="AL16" s="58">
        <v>1</v>
      </c>
      <c r="AM16" s="58">
        <v>0</v>
      </c>
      <c r="AN16" s="58">
        <v>1</v>
      </c>
      <c r="AO16" s="58">
        <v>0</v>
      </c>
      <c r="AP16" s="111">
        <v>6888820</v>
      </c>
      <c r="AQ16" s="111">
        <f t="shared" si="1"/>
        <v>0</v>
      </c>
      <c r="AR16" s="61">
        <v>0.88</v>
      </c>
      <c r="AS16" s="60" t="s">
        <v>102</v>
      </c>
      <c r="AV16" s="41" t="s">
        <v>103</v>
      </c>
      <c r="AW16" s="41" t="s">
        <v>104</v>
      </c>
      <c r="AY16" s="106" t="s">
        <v>133</v>
      </c>
    </row>
    <row r="17" spans="1:51" x14ac:dyDescent="0.35">
      <c r="B17" s="43">
        <v>2.25</v>
      </c>
      <c r="C17" s="43">
        <v>0.29166666666666702</v>
      </c>
      <c r="D17" s="44">
        <v>8</v>
      </c>
      <c r="E17" s="45">
        <f t="shared" si="2"/>
        <v>5.6338028169014089</v>
      </c>
      <c r="F17" s="63">
        <v>83</v>
      </c>
      <c r="G17" s="45">
        <f t="shared" si="3"/>
        <v>58.450704225352112</v>
      </c>
      <c r="H17" s="46" t="s">
        <v>89</v>
      </c>
      <c r="I17" s="46">
        <f t="shared" si="4"/>
        <v>57.04225352112676</v>
      </c>
      <c r="J17" s="47">
        <f t="shared" si="10"/>
        <v>58.450704225352112</v>
      </c>
      <c r="K17" s="46">
        <f t="shared" ref="K17:K22" si="11">J17+1.42</f>
        <v>59.870704225352114</v>
      </c>
      <c r="L17" s="48">
        <v>19</v>
      </c>
      <c r="M17" s="49" t="s">
        <v>101</v>
      </c>
      <c r="N17" s="49">
        <v>16.7</v>
      </c>
      <c r="O17" s="50">
        <v>140</v>
      </c>
      <c r="P17" s="50">
        <v>144</v>
      </c>
      <c r="Q17" s="50">
        <v>8677009</v>
      </c>
      <c r="R17" s="51">
        <f t="shared" si="5"/>
        <v>5988</v>
      </c>
      <c r="S17" s="52">
        <f t="shared" si="6"/>
        <v>143.71199999999999</v>
      </c>
      <c r="T17" s="52">
        <f t="shared" si="7"/>
        <v>5.9880000000000004</v>
      </c>
      <c r="U17" s="53">
        <v>9.1</v>
      </c>
      <c r="V17" s="53">
        <f t="shared" si="0"/>
        <v>9.1</v>
      </c>
      <c r="W17" s="117" t="s">
        <v>148</v>
      </c>
      <c r="X17" s="111">
        <v>0</v>
      </c>
      <c r="Y17" s="111">
        <v>1078</v>
      </c>
      <c r="Z17" s="111">
        <v>1196</v>
      </c>
      <c r="AA17" s="111">
        <v>1185</v>
      </c>
      <c r="AB17" s="111">
        <v>1199</v>
      </c>
      <c r="AC17" s="54" t="s">
        <v>91</v>
      </c>
      <c r="AD17" s="54" t="s">
        <v>91</v>
      </c>
      <c r="AE17" s="54" t="s">
        <v>91</v>
      </c>
      <c r="AF17" s="55" t="s">
        <v>91</v>
      </c>
      <c r="AG17" s="55">
        <v>31280303</v>
      </c>
      <c r="AH17" s="56">
        <f t="shared" si="9"/>
        <v>1324</v>
      </c>
      <c r="AI17" s="57">
        <f t="shared" si="8"/>
        <v>221.10888443553773</v>
      </c>
      <c r="AJ17" s="58">
        <v>0</v>
      </c>
      <c r="AK17" s="58">
        <v>0</v>
      </c>
      <c r="AL17" s="58">
        <v>1</v>
      </c>
      <c r="AM17" s="58">
        <v>1</v>
      </c>
      <c r="AN17" s="58">
        <v>1</v>
      </c>
      <c r="AO17" s="58">
        <v>0</v>
      </c>
      <c r="AP17" s="111">
        <v>6888820</v>
      </c>
      <c r="AQ17" s="111">
        <f t="shared" si="1"/>
        <v>0</v>
      </c>
      <c r="AR17" s="59"/>
      <c r="AS17" s="60" t="s">
        <v>102</v>
      </c>
      <c r="AT17" s="62"/>
      <c r="AV17" s="41" t="s">
        <v>105</v>
      </c>
      <c r="AW17" s="41" t="s">
        <v>106</v>
      </c>
      <c r="AY17" s="112"/>
    </row>
    <row r="18" spans="1:51" x14ac:dyDescent="0.35">
      <c r="B18" s="43">
        <v>2.2916666666666701</v>
      </c>
      <c r="C18" s="43">
        <v>0.33333333333333298</v>
      </c>
      <c r="D18" s="44">
        <v>7</v>
      </c>
      <c r="E18" s="45">
        <f t="shared" si="2"/>
        <v>4.9295774647887329</v>
      </c>
      <c r="F18" s="63">
        <v>83</v>
      </c>
      <c r="G18" s="45">
        <f t="shared" si="3"/>
        <v>58.450704225352112</v>
      </c>
      <c r="H18" s="46" t="s">
        <v>89</v>
      </c>
      <c r="I18" s="46">
        <f t="shared" si="4"/>
        <v>57.04225352112676</v>
      </c>
      <c r="J18" s="47">
        <f t="shared" si="10"/>
        <v>58.450704225352112</v>
      </c>
      <c r="K18" s="46">
        <f t="shared" si="11"/>
        <v>59.870704225352114</v>
      </c>
      <c r="L18" s="48">
        <v>19</v>
      </c>
      <c r="M18" s="49" t="s">
        <v>101</v>
      </c>
      <c r="N18" s="49">
        <v>17.3</v>
      </c>
      <c r="O18" s="50">
        <v>148</v>
      </c>
      <c r="P18" s="50">
        <v>149</v>
      </c>
      <c r="Q18" s="50">
        <v>8683063</v>
      </c>
      <c r="R18" s="51">
        <f t="shared" si="5"/>
        <v>6054</v>
      </c>
      <c r="S18" s="52">
        <f t="shared" si="6"/>
        <v>145.29599999999999</v>
      </c>
      <c r="T18" s="52">
        <f t="shared" si="7"/>
        <v>6.0540000000000003</v>
      </c>
      <c r="U18" s="53">
        <v>8.5</v>
      </c>
      <c r="V18" s="53">
        <f t="shared" si="0"/>
        <v>8.5</v>
      </c>
      <c r="W18" s="117" t="s">
        <v>148</v>
      </c>
      <c r="X18" s="111">
        <v>0</v>
      </c>
      <c r="Y18" s="111">
        <v>1101</v>
      </c>
      <c r="Z18" s="111">
        <v>1196</v>
      </c>
      <c r="AA18" s="111">
        <v>1185</v>
      </c>
      <c r="AB18" s="111">
        <v>1199</v>
      </c>
      <c r="AC18" s="54" t="s">
        <v>91</v>
      </c>
      <c r="AD18" s="54" t="s">
        <v>91</v>
      </c>
      <c r="AE18" s="54" t="s">
        <v>91</v>
      </c>
      <c r="AF18" s="55" t="s">
        <v>91</v>
      </c>
      <c r="AG18" s="55">
        <v>31281667</v>
      </c>
      <c r="AH18" s="56">
        <f t="shared" si="9"/>
        <v>1364</v>
      </c>
      <c r="AI18" s="57">
        <f t="shared" si="8"/>
        <v>225.30558308556326</v>
      </c>
      <c r="AJ18" s="58">
        <v>0</v>
      </c>
      <c r="AK18" s="58">
        <v>0</v>
      </c>
      <c r="AL18" s="58">
        <v>1</v>
      </c>
      <c r="AM18" s="58">
        <v>1</v>
      </c>
      <c r="AN18" s="58">
        <v>1</v>
      </c>
      <c r="AO18" s="58">
        <v>0</v>
      </c>
      <c r="AP18" s="111">
        <v>6888820</v>
      </c>
      <c r="AQ18" s="111">
        <f t="shared" si="1"/>
        <v>0</v>
      </c>
      <c r="AR18" s="59"/>
      <c r="AS18" s="60" t="s">
        <v>102</v>
      </c>
      <c r="AV18" s="41" t="s">
        <v>107</v>
      </c>
      <c r="AW18" s="41" t="s">
        <v>108</v>
      </c>
      <c r="AY18" s="112"/>
    </row>
    <row r="19" spans="1:51" x14ac:dyDescent="0.35">
      <c r="B19" s="43">
        <v>2.3333333333333299</v>
      </c>
      <c r="C19" s="43">
        <v>0.375</v>
      </c>
      <c r="D19" s="44">
        <v>9</v>
      </c>
      <c r="E19" s="45">
        <f t="shared" si="2"/>
        <v>6.3380281690140849</v>
      </c>
      <c r="F19" s="63">
        <v>83</v>
      </c>
      <c r="G19" s="45">
        <f t="shared" si="3"/>
        <v>58.450704225352112</v>
      </c>
      <c r="H19" s="46" t="s">
        <v>89</v>
      </c>
      <c r="I19" s="46">
        <f t="shared" si="4"/>
        <v>57.04225352112676</v>
      </c>
      <c r="J19" s="47">
        <f t="shared" si="10"/>
        <v>58.450704225352112</v>
      </c>
      <c r="K19" s="46">
        <f t="shared" si="11"/>
        <v>59.870704225352114</v>
      </c>
      <c r="L19" s="48">
        <v>19</v>
      </c>
      <c r="M19" s="49" t="s">
        <v>101</v>
      </c>
      <c r="N19" s="49">
        <v>18.399999999999999</v>
      </c>
      <c r="O19" s="50">
        <v>150</v>
      </c>
      <c r="P19" s="50">
        <v>151</v>
      </c>
      <c r="Q19" s="50">
        <v>8689281</v>
      </c>
      <c r="R19" s="51">
        <f t="shared" si="5"/>
        <v>6218</v>
      </c>
      <c r="S19" s="52">
        <f t="shared" si="6"/>
        <v>149.232</v>
      </c>
      <c r="T19" s="52">
        <f t="shared" si="7"/>
        <v>6.218</v>
      </c>
      <c r="U19" s="53">
        <v>7.8</v>
      </c>
      <c r="V19" s="53">
        <f t="shared" si="0"/>
        <v>7.8</v>
      </c>
      <c r="W19" s="117" t="s">
        <v>148</v>
      </c>
      <c r="X19" s="111">
        <v>0</v>
      </c>
      <c r="Y19" s="111">
        <v>1088</v>
      </c>
      <c r="Z19" s="111">
        <v>1196</v>
      </c>
      <c r="AA19" s="111">
        <v>1185</v>
      </c>
      <c r="AB19" s="111">
        <v>1199</v>
      </c>
      <c r="AC19" s="54" t="s">
        <v>91</v>
      </c>
      <c r="AD19" s="54" t="s">
        <v>91</v>
      </c>
      <c r="AE19" s="54" t="s">
        <v>91</v>
      </c>
      <c r="AF19" s="55" t="s">
        <v>91</v>
      </c>
      <c r="AG19" s="55">
        <v>31283044</v>
      </c>
      <c r="AH19" s="56">
        <f t="shared" si="9"/>
        <v>1377</v>
      </c>
      <c r="AI19" s="57">
        <f t="shared" si="8"/>
        <v>221.45384367963976</v>
      </c>
      <c r="AJ19" s="58">
        <v>0</v>
      </c>
      <c r="AK19" s="58">
        <v>1</v>
      </c>
      <c r="AL19" s="58">
        <v>1</v>
      </c>
      <c r="AM19" s="58">
        <v>1</v>
      </c>
      <c r="AN19" s="58">
        <v>1</v>
      </c>
      <c r="AO19" s="58">
        <v>0</v>
      </c>
      <c r="AP19" s="111">
        <v>6888820</v>
      </c>
      <c r="AQ19" s="111">
        <f t="shared" si="1"/>
        <v>0</v>
      </c>
      <c r="AR19" s="59"/>
      <c r="AS19" s="60" t="s">
        <v>102</v>
      </c>
      <c r="AV19" s="41" t="s">
        <v>109</v>
      </c>
      <c r="AW19" s="41" t="s">
        <v>110</v>
      </c>
      <c r="AY19" s="112"/>
    </row>
    <row r="20" spans="1:51" x14ac:dyDescent="0.35">
      <c r="B20" s="43">
        <v>2.375</v>
      </c>
      <c r="C20" s="43">
        <v>0.41666666666666669</v>
      </c>
      <c r="D20" s="44">
        <v>9</v>
      </c>
      <c r="E20" s="45">
        <f t="shared" si="2"/>
        <v>6.3380281690140849</v>
      </c>
      <c r="F20" s="63">
        <v>83</v>
      </c>
      <c r="G20" s="45">
        <f t="shared" si="3"/>
        <v>58.450704225352112</v>
      </c>
      <c r="H20" s="46" t="s">
        <v>89</v>
      </c>
      <c r="I20" s="46">
        <f t="shared" si="4"/>
        <v>57.04225352112676</v>
      </c>
      <c r="J20" s="47">
        <f t="shared" si="10"/>
        <v>58.450704225352112</v>
      </c>
      <c r="K20" s="46">
        <f t="shared" si="11"/>
        <v>59.870704225352114</v>
      </c>
      <c r="L20" s="48">
        <v>19</v>
      </c>
      <c r="M20" s="49" t="s">
        <v>101</v>
      </c>
      <c r="N20" s="49">
        <v>17.7</v>
      </c>
      <c r="O20" s="50">
        <v>141</v>
      </c>
      <c r="P20" s="50">
        <v>151</v>
      </c>
      <c r="Q20" s="50">
        <v>8695570</v>
      </c>
      <c r="R20" s="51">
        <f t="shared" si="5"/>
        <v>6289</v>
      </c>
      <c r="S20" s="52">
        <f t="shared" si="6"/>
        <v>150.93600000000001</v>
      </c>
      <c r="T20" s="52">
        <f t="shared" si="7"/>
        <v>6.2889999999999997</v>
      </c>
      <c r="U20" s="53">
        <v>7.1</v>
      </c>
      <c r="V20" s="53">
        <f t="shared" si="0"/>
        <v>7.1</v>
      </c>
      <c r="W20" s="117" t="s">
        <v>148</v>
      </c>
      <c r="X20" s="111">
        <v>0</v>
      </c>
      <c r="Y20" s="111">
        <v>1089</v>
      </c>
      <c r="Z20" s="111">
        <v>1196</v>
      </c>
      <c r="AA20" s="111">
        <v>1185</v>
      </c>
      <c r="AB20" s="111">
        <v>1199</v>
      </c>
      <c r="AC20" s="54" t="s">
        <v>91</v>
      </c>
      <c r="AD20" s="54" t="s">
        <v>91</v>
      </c>
      <c r="AE20" s="54" t="s">
        <v>91</v>
      </c>
      <c r="AF20" s="55" t="s">
        <v>91</v>
      </c>
      <c r="AG20" s="55">
        <v>31284433</v>
      </c>
      <c r="AH20" s="56">
        <f t="shared" si="9"/>
        <v>1389</v>
      </c>
      <c r="AI20" s="57">
        <f t="shared" si="8"/>
        <v>220.86182222928926</v>
      </c>
      <c r="AJ20" s="58">
        <v>0</v>
      </c>
      <c r="AK20" s="58">
        <v>1</v>
      </c>
      <c r="AL20" s="58">
        <v>1</v>
      </c>
      <c r="AM20" s="58">
        <v>1</v>
      </c>
      <c r="AN20" s="58">
        <v>1</v>
      </c>
      <c r="AO20" s="58">
        <v>0</v>
      </c>
      <c r="AP20" s="111">
        <v>6888820</v>
      </c>
      <c r="AQ20" s="111">
        <f t="shared" si="1"/>
        <v>0</v>
      </c>
      <c r="AR20" s="61">
        <v>0.87</v>
      </c>
      <c r="AS20" s="60" t="s">
        <v>102</v>
      </c>
      <c r="AY20" s="112"/>
    </row>
    <row r="21" spans="1:51" x14ac:dyDescent="0.35">
      <c r="B21" s="43">
        <v>2.4166666666666701</v>
      </c>
      <c r="C21" s="43">
        <v>0.45833333333333298</v>
      </c>
      <c r="D21" s="44">
        <v>10</v>
      </c>
      <c r="E21" s="45">
        <f t="shared" si="2"/>
        <v>7.042253521126761</v>
      </c>
      <c r="F21" s="63">
        <v>83</v>
      </c>
      <c r="G21" s="45">
        <f t="shared" si="3"/>
        <v>58.450704225352112</v>
      </c>
      <c r="H21" s="46" t="s">
        <v>89</v>
      </c>
      <c r="I21" s="46">
        <f t="shared" si="4"/>
        <v>57.04225352112676</v>
      </c>
      <c r="J21" s="47">
        <f t="shared" si="10"/>
        <v>58.450704225352112</v>
      </c>
      <c r="K21" s="46">
        <f t="shared" si="11"/>
        <v>59.870704225352114</v>
      </c>
      <c r="L21" s="48">
        <v>19</v>
      </c>
      <c r="M21" s="49" t="s">
        <v>101</v>
      </c>
      <c r="N21" s="49">
        <v>17.7</v>
      </c>
      <c r="O21" s="50">
        <v>136</v>
      </c>
      <c r="P21" s="50">
        <v>146</v>
      </c>
      <c r="Q21" s="50">
        <v>8701395</v>
      </c>
      <c r="R21" s="51">
        <f>Q21-Q20</f>
        <v>5825</v>
      </c>
      <c r="S21" s="52">
        <f t="shared" si="6"/>
        <v>139.80000000000001</v>
      </c>
      <c r="T21" s="52">
        <f t="shared" si="7"/>
        <v>5.8250000000000002</v>
      </c>
      <c r="U21" s="53">
        <v>6.5</v>
      </c>
      <c r="V21" s="53">
        <f t="shared" si="0"/>
        <v>6.5</v>
      </c>
      <c r="W21" s="117" t="s">
        <v>148</v>
      </c>
      <c r="X21" s="111">
        <v>0</v>
      </c>
      <c r="Y21" s="111">
        <v>1026</v>
      </c>
      <c r="Z21" s="111">
        <v>1196</v>
      </c>
      <c r="AA21" s="111">
        <v>1185</v>
      </c>
      <c r="AB21" s="111">
        <v>1199</v>
      </c>
      <c r="AC21" s="54" t="s">
        <v>91</v>
      </c>
      <c r="AD21" s="54" t="s">
        <v>91</v>
      </c>
      <c r="AE21" s="54" t="s">
        <v>91</v>
      </c>
      <c r="AF21" s="55" t="s">
        <v>91</v>
      </c>
      <c r="AG21" s="55">
        <v>31285822</v>
      </c>
      <c r="AH21" s="56">
        <f t="shared" si="9"/>
        <v>1389</v>
      </c>
      <c r="AI21" s="57">
        <f t="shared" si="8"/>
        <v>238.45493562231758</v>
      </c>
      <c r="AJ21" s="58">
        <v>0</v>
      </c>
      <c r="AK21" s="58">
        <v>1</v>
      </c>
      <c r="AL21" s="58">
        <v>1</v>
      </c>
      <c r="AM21" s="58">
        <v>1</v>
      </c>
      <c r="AN21" s="58">
        <v>1</v>
      </c>
      <c r="AO21" s="58">
        <v>0</v>
      </c>
      <c r="AP21" s="111">
        <v>6888820</v>
      </c>
      <c r="AQ21" s="111">
        <f t="shared" si="1"/>
        <v>0</v>
      </c>
      <c r="AR21" s="59"/>
      <c r="AS21" s="60" t="s">
        <v>102</v>
      </c>
      <c r="AY21" s="112"/>
    </row>
    <row r="22" spans="1:51" x14ac:dyDescent="0.35">
      <c r="B22" s="43">
        <v>2.4583333333333299</v>
      </c>
      <c r="C22" s="43">
        <v>0.5</v>
      </c>
      <c r="D22" s="44">
        <v>9</v>
      </c>
      <c r="E22" s="45">
        <f t="shared" si="2"/>
        <v>6.3380281690140849</v>
      </c>
      <c r="F22" s="63">
        <v>83</v>
      </c>
      <c r="G22" s="45">
        <f t="shared" si="3"/>
        <v>58.450704225352112</v>
      </c>
      <c r="H22" s="46" t="s">
        <v>89</v>
      </c>
      <c r="I22" s="46">
        <f t="shared" si="4"/>
        <v>57.04225352112676</v>
      </c>
      <c r="J22" s="47">
        <f t="shared" si="10"/>
        <v>58.450704225352112</v>
      </c>
      <c r="K22" s="46">
        <f t="shared" si="11"/>
        <v>59.870704225352114</v>
      </c>
      <c r="L22" s="48">
        <v>19</v>
      </c>
      <c r="M22" s="49" t="s">
        <v>101</v>
      </c>
      <c r="N22" s="49">
        <v>17.3</v>
      </c>
      <c r="O22" s="50">
        <v>134</v>
      </c>
      <c r="P22" s="50">
        <v>131</v>
      </c>
      <c r="Q22" s="50">
        <v>8707173</v>
      </c>
      <c r="R22" s="51">
        <f t="shared" si="5"/>
        <v>5778</v>
      </c>
      <c r="S22" s="52">
        <f t="shared" si="6"/>
        <v>138.672</v>
      </c>
      <c r="T22" s="52">
        <f t="shared" si="7"/>
        <v>5.7779999999999996</v>
      </c>
      <c r="U22" s="53">
        <v>6.4</v>
      </c>
      <c r="V22" s="53">
        <f t="shared" si="0"/>
        <v>6.4</v>
      </c>
      <c r="W22" s="117" t="s">
        <v>148</v>
      </c>
      <c r="X22" s="111">
        <v>0</v>
      </c>
      <c r="Y22" s="111">
        <v>1025</v>
      </c>
      <c r="Z22" s="111">
        <v>1196</v>
      </c>
      <c r="AA22" s="111">
        <v>1185</v>
      </c>
      <c r="AB22" s="111">
        <v>1199</v>
      </c>
      <c r="AC22" s="54" t="s">
        <v>91</v>
      </c>
      <c r="AD22" s="54" t="s">
        <v>91</v>
      </c>
      <c r="AE22" s="54" t="s">
        <v>91</v>
      </c>
      <c r="AF22" s="55" t="s">
        <v>91</v>
      </c>
      <c r="AG22" s="55">
        <v>31287142</v>
      </c>
      <c r="AH22" s="56">
        <f t="shared" si="9"/>
        <v>1320</v>
      </c>
      <c r="AI22" s="57">
        <f t="shared" si="8"/>
        <v>228.45275181723781</v>
      </c>
      <c r="AJ22" s="58">
        <v>0</v>
      </c>
      <c r="AK22" s="58">
        <v>1</v>
      </c>
      <c r="AL22" s="58">
        <v>1</v>
      </c>
      <c r="AM22" s="58">
        <v>1</v>
      </c>
      <c r="AN22" s="58">
        <v>1</v>
      </c>
      <c r="AO22" s="58">
        <v>0</v>
      </c>
      <c r="AP22" s="111">
        <v>6888820</v>
      </c>
      <c r="AQ22" s="111">
        <f t="shared" si="1"/>
        <v>0</v>
      </c>
      <c r="AR22" s="59"/>
      <c r="AS22" s="60" t="s">
        <v>102</v>
      </c>
      <c r="AV22" s="64" t="s">
        <v>111</v>
      </c>
      <c r="AY22" s="112"/>
    </row>
    <row r="23" spans="1:51" x14ac:dyDescent="0.35">
      <c r="A23" s="108" t="s">
        <v>144</v>
      </c>
      <c r="B23" s="43">
        <v>2.5</v>
      </c>
      <c r="C23" s="43">
        <v>0.54166666666666696</v>
      </c>
      <c r="D23" s="44">
        <v>11</v>
      </c>
      <c r="E23" s="45">
        <f t="shared" si="2"/>
        <v>7.746478873239437</v>
      </c>
      <c r="F23" s="110">
        <v>81</v>
      </c>
      <c r="G23" s="45">
        <f t="shared" si="3"/>
        <v>57.04225352112676</v>
      </c>
      <c r="H23" s="46" t="s">
        <v>89</v>
      </c>
      <c r="I23" s="46">
        <f t="shared" si="4"/>
        <v>55.633802816901408</v>
      </c>
      <c r="J23" s="47">
        <f t="shared" si="10"/>
        <v>57.04225352112676</v>
      </c>
      <c r="K23" s="46">
        <f>J23+(6/1.42)</f>
        <v>61.267605633802816</v>
      </c>
      <c r="L23" s="48">
        <v>19</v>
      </c>
      <c r="M23" s="49" t="s">
        <v>101</v>
      </c>
      <c r="N23" s="49">
        <v>17.5</v>
      </c>
      <c r="O23" s="50">
        <v>131</v>
      </c>
      <c r="P23" s="50">
        <v>131</v>
      </c>
      <c r="Q23" s="50">
        <v>8712860</v>
      </c>
      <c r="R23" s="51">
        <f t="shared" si="5"/>
        <v>5687</v>
      </c>
      <c r="S23" s="52">
        <f t="shared" si="6"/>
        <v>136.488</v>
      </c>
      <c r="T23" s="52">
        <f t="shared" si="7"/>
        <v>5.6870000000000003</v>
      </c>
      <c r="U23" s="53">
        <v>6.2</v>
      </c>
      <c r="V23" s="53">
        <f t="shared" si="0"/>
        <v>6.2</v>
      </c>
      <c r="W23" s="117" t="s">
        <v>148</v>
      </c>
      <c r="X23" s="111">
        <v>0</v>
      </c>
      <c r="Y23" s="111">
        <v>1022</v>
      </c>
      <c r="Z23" s="111">
        <v>1135</v>
      </c>
      <c r="AA23" s="111">
        <v>1185</v>
      </c>
      <c r="AB23" s="111">
        <v>1139</v>
      </c>
      <c r="AC23" s="54" t="s">
        <v>91</v>
      </c>
      <c r="AD23" s="54" t="s">
        <v>91</v>
      </c>
      <c r="AE23" s="54" t="s">
        <v>91</v>
      </c>
      <c r="AF23" s="55" t="s">
        <v>91</v>
      </c>
      <c r="AG23" s="55">
        <v>31288372</v>
      </c>
      <c r="AH23" s="56">
        <f t="shared" si="9"/>
        <v>1230</v>
      </c>
      <c r="AI23" s="57">
        <f t="shared" si="8"/>
        <v>216.28275013187971</v>
      </c>
      <c r="AJ23" s="58">
        <v>0</v>
      </c>
      <c r="AK23" s="58">
        <v>1</v>
      </c>
      <c r="AL23" s="58">
        <v>1</v>
      </c>
      <c r="AM23" s="58">
        <v>1</v>
      </c>
      <c r="AN23" s="58">
        <v>1</v>
      </c>
      <c r="AO23" s="58">
        <v>0</v>
      </c>
      <c r="AP23" s="111">
        <v>6888820</v>
      </c>
      <c r="AQ23" s="111">
        <f t="shared" si="1"/>
        <v>0</v>
      </c>
      <c r="AR23" s="59"/>
      <c r="AS23" s="60" t="s">
        <v>114</v>
      </c>
      <c r="AT23" s="62"/>
      <c r="AV23" s="65" t="s">
        <v>112</v>
      </c>
      <c r="AW23" s="66" t="s">
        <v>113</v>
      </c>
      <c r="AY23" s="112"/>
    </row>
    <row r="24" spans="1:51" x14ac:dyDescent="0.35">
      <c r="B24" s="43">
        <v>2.5416666666666701</v>
      </c>
      <c r="C24" s="43">
        <v>0.58333333333333404</v>
      </c>
      <c r="D24" s="44">
        <v>12</v>
      </c>
      <c r="E24" s="45">
        <f t="shared" si="2"/>
        <v>8.4507042253521139</v>
      </c>
      <c r="F24" s="110">
        <v>81</v>
      </c>
      <c r="G24" s="45">
        <f t="shared" si="3"/>
        <v>57.04225352112676</v>
      </c>
      <c r="H24" s="46" t="s">
        <v>89</v>
      </c>
      <c r="I24" s="46">
        <f t="shared" si="4"/>
        <v>55.633802816901408</v>
      </c>
      <c r="J24" s="47">
        <f t="shared" si="10"/>
        <v>57.04225352112676</v>
      </c>
      <c r="K24" s="46">
        <f t="shared" ref="K24:K34" si="12">J24+(6/1.42)</f>
        <v>61.267605633802816</v>
      </c>
      <c r="L24" s="48">
        <v>18</v>
      </c>
      <c r="M24" s="49" t="s">
        <v>101</v>
      </c>
      <c r="N24" s="49">
        <v>17.3</v>
      </c>
      <c r="O24" s="50">
        <v>122</v>
      </c>
      <c r="P24" s="50">
        <v>128</v>
      </c>
      <c r="Q24" s="50">
        <v>8718257</v>
      </c>
      <c r="R24" s="51">
        <f t="shared" si="5"/>
        <v>5397</v>
      </c>
      <c r="S24" s="52">
        <f t="shared" si="6"/>
        <v>129.52799999999999</v>
      </c>
      <c r="T24" s="52">
        <f t="shared" si="7"/>
        <v>5.3970000000000002</v>
      </c>
      <c r="U24" s="53">
        <v>6</v>
      </c>
      <c r="V24" s="53">
        <f t="shared" si="0"/>
        <v>6</v>
      </c>
      <c r="W24" s="117" t="s">
        <v>148</v>
      </c>
      <c r="X24" s="111">
        <v>0</v>
      </c>
      <c r="Y24" s="111">
        <v>1026</v>
      </c>
      <c r="Z24" s="111">
        <v>1105</v>
      </c>
      <c r="AA24" s="111">
        <v>1185</v>
      </c>
      <c r="AB24" s="111">
        <v>1139</v>
      </c>
      <c r="AC24" s="54" t="s">
        <v>91</v>
      </c>
      <c r="AD24" s="54" t="s">
        <v>91</v>
      </c>
      <c r="AE24" s="54" t="s">
        <v>91</v>
      </c>
      <c r="AF24" s="55" t="s">
        <v>91</v>
      </c>
      <c r="AG24" s="55">
        <v>31289572</v>
      </c>
      <c r="AH24" s="56">
        <f t="shared" si="9"/>
        <v>1200</v>
      </c>
      <c r="AI24" s="57">
        <f t="shared" si="8"/>
        <v>222.34574763757641</v>
      </c>
      <c r="AJ24" s="58">
        <v>0</v>
      </c>
      <c r="AK24" s="58">
        <v>1</v>
      </c>
      <c r="AL24" s="58">
        <v>1</v>
      </c>
      <c r="AM24" s="58">
        <v>1</v>
      </c>
      <c r="AN24" s="58">
        <v>1</v>
      </c>
      <c r="AO24" s="58">
        <v>0</v>
      </c>
      <c r="AP24" s="111">
        <v>6888820</v>
      </c>
      <c r="AQ24" s="111">
        <f t="shared" si="1"/>
        <v>0</v>
      </c>
      <c r="AR24" s="61">
        <v>0.9</v>
      </c>
      <c r="AS24" s="60" t="s">
        <v>114</v>
      </c>
      <c r="AV24" s="67" t="s">
        <v>30</v>
      </c>
      <c r="AW24" s="67">
        <v>14.7</v>
      </c>
      <c r="AY24" s="112"/>
    </row>
    <row r="25" spans="1:51" x14ac:dyDescent="0.35">
      <c r="B25" s="43">
        <v>2.5833333333333299</v>
      </c>
      <c r="C25" s="43">
        <v>0.625</v>
      </c>
      <c r="D25" s="44">
        <v>11</v>
      </c>
      <c r="E25" s="45">
        <f t="shared" si="2"/>
        <v>7.746478873239437</v>
      </c>
      <c r="F25" s="110">
        <v>81</v>
      </c>
      <c r="G25" s="45">
        <f t="shared" si="3"/>
        <v>57.04225352112676</v>
      </c>
      <c r="H25" s="46" t="s">
        <v>89</v>
      </c>
      <c r="I25" s="46">
        <f t="shared" si="4"/>
        <v>55.633802816901408</v>
      </c>
      <c r="J25" s="47">
        <f t="shared" si="10"/>
        <v>57.04225352112676</v>
      </c>
      <c r="K25" s="46">
        <f t="shared" si="12"/>
        <v>61.267605633802816</v>
      </c>
      <c r="L25" s="48">
        <v>18</v>
      </c>
      <c r="M25" s="49" t="s">
        <v>101</v>
      </c>
      <c r="N25" s="49">
        <v>16.899999999999999</v>
      </c>
      <c r="O25" s="50">
        <v>121</v>
      </c>
      <c r="P25" s="50">
        <v>124</v>
      </c>
      <c r="Q25" s="50">
        <v>8723617</v>
      </c>
      <c r="R25" s="51">
        <f t="shared" si="5"/>
        <v>5360</v>
      </c>
      <c r="S25" s="52">
        <f t="shared" si="6"/>
        <v>128.63999999999999</v>
      </c>
      <c r="T25" s="52">
        <f t="shared" si="7"/>
        <v>5.36</v>
      </c>
      <c r="U25" s="53">
        <v>5.7</v>
      </c>
      <c r="V25" s="53">
        <f t="shared" si="0"/>
        <v>5.7</v>
      </c>
      <c r="W25" s="117" t="s">
        <v>148</v>
      </c>
      <c r="X25" s="111">
        <v>0</v>
      </c>
      <c r="Y25" s="111">
        <v>1025</v>
      </c>
      <c r="Z25" s="111">
        <v>1104</v>
      </c>
      <c r="AA25" s="111">
        <v>1185</v>
      </c>
      <c r="AB25" s="111">
        <v>1138</v>
      </c>
      <c r="AC25" s="54" t="s">
        <v>91</v>
      </c>
      <c r="AD25" s="54" t="s">
        <v>91</v>
      </c>
      <c r="AE25" s="54" t="s">
        <v>91</v>
      </c>
      <c r="AF25" s="55" t="s">
        <v>91</v>
      </c>
      <c r="AG25" s="55">
        <v>31290754</v>
      </c>
      <c r="AH25" s="56">
        <f t="shared" si="9"/>
        <v>1182</v>
      </c>
      <c r="AI25" s="57">
        <f t="shared" si="8"/>
        <v>220.52238805970148</v>
      </c>
      <c r="AJ25" s="58">
        <v>0</v>
      </c>
      <c r="AK25" s="58">
        <v>1</v>
      </c>
      <c r="AL25" s="58">
        <v>1</v>
      </c>
      <c r="AM25" s="58">
        <v>1</v>
      </c>
      <c r="AN25" s="58">
        <v>1</v>
      </c>
      <c r="AO25" s="58">
        <v>0</v>
      </c>
      <c r="AP25" s="111">
        <v>6888820</v>
      </c>
      <c r="AQ25" s="111">
        <f t="shared" si="1"/>
        <v>0</v>
      </c>
      <c r="AR25" s="59"/>
      <c r="AS25" s="60" t="s">
        <v>114</v>
      </c>
      <c r="AV25" s="67" t="s">
        <v>75</v>
      </c>
      <c r="AW25" s="67">
        <v>10.36</v>
      </c>
      <c r="AY25" s="112"/>
    </row>
    <row r="26" spans="1:51" x14ac:dyDescent="0.35">
      <c r="B26" s="43">
        <v>2.625</v>
      </c>
      <c r="C26" s="43">
        <v>0.66666666666666696</v>
      </c>
      <c r="D26" s="44">
        <v>9</v>
      </c>
      <c r="E26" s="45">
        <f t="shared" si="2"/>
        <v>6.3380281690140849</v>
      </c>
      <c r="F26" s="110">
        <v>81</v>
      </c>
      <c r="G26" s="45">
        <f t="shared" si="3"/>
        <v>57.04225352112676</v>
      </c>
      <c r="H26" s="46" t="s">
        <v>89</v>
      </c>
      <c r="I26" s="46">
        <f t="shared" si="4"/>
        <v>53.521126760563384</v>
      </c>
      <c r="J26" s="47">
        <f>(F26-3)/1.42</f>
        <v>54.929577464788736</v>
      </c>
      <c r="K26" s="46">
        <f t="shared" si="12"/>
        <v>59.154929577464792</v>
      </c>
      <c r="L26" s="48">
        <v>18</v>
      </c>
      <c r="M26" s="49" t="s">
        <v>101</v>
      </c>
      <c r="N26" s="49">
        <v>16.7</v>
      </c>
      <c r="O26" s="50">
        <v>120</v>
      </c>
      <c r="P26" s="50">
        <v>129</v>
      </c>
      <c r="Q26" s="50">
        <v>8728960</v>
      </c>
      <c r="R26" s="51">
        <f t="shared" si="5"/>
        <v>5343</v>
      </c>
      <c r="S26" s="52">
        <f t="shared" si="6"/>
        <v>128.232</v>
      </c>
      <c r="T26" s="52">
        <f t="shared" si="7"/>
        <v>5.343</v>
      </c>
      <c r="U26" s="53">
        <v>5.2</v>
      </c>
      <c r="V26" s="53">
        <f t="shared" si="0"/>
        <v>5.2</v>
      </c>
      <c r="W26" s="117" t="s">
        <v>148</v>
      </c>
      <c r="X26" s="111">
        <v>0</v>
      </c>
      <c r="Y26" s="111">
        <v>1091</v>
      </c>
      <c r="Z26" s="111">
        <v>1135</v>
      </c>
      <c r="AA26" s="111">
        <v>1185</v>
      </c>
      <c r="AB26" s="111">
        <v>1139</v>
      </c>
      <c r="AC26" s="54" t="s">
        <v>91</v>
      </c>
      <c r="AD26" s="54" t="s">
        <v>91</v>
      </c>
      <c r="AE26" s="54" t="s">
        <v>91</v>
      </c>
      <c r="AF26" s="55" t="s">
        <v>91</v>
      </c>
      <c r="AG26" s="55">
        <v>31291949</v>
      </c>
      <c r="AH26" s="56">
        <f t="shared" si="9"/>
        <v>1195</v>
      </c>
      <c r="AI26" s="57">
        <f t="shared" si="8"/>
        <v>223.65712146734046</v>
      </c>
      <c r="AJ26" s="58">
        <v>0</v>
      </c>
      <c r="AK26" s="58">
        <v>1</v>
      </c>
      <c r="AL26" s="58">
        <v>1</v>
      </c>
      <c r="AM26" s="58">
        <v>1</v>
      </c>
      <c r="AN26" s="58">
        <v>1</v>
      </c>
      <c r="AO26" s="58">
        <v>0</v>
      </c>
      <c r="AP26" s="111">
        <v>6888820</v>
      </c>
      <c r="AQ26" s="111">
        <f t="shared" si="1"/>
        <v>0</v>
      </c>
      <c r="AR26" s="59"/>
      <c r="AS26" s="60" t="s">
        <v>114</v>
      </c>
      <c r="AV26" s="67" t="s">
        <v>115</v>
      </c>
      <c r="AW26" s="67">
        <v>1.01325</v>
      </c>
      <c r="AY26" s="112"/>
    </row>
    <row r="27" spans="1:51" x14ac:dyDescent="0.35">
      <c r="B27" s="43">
        <v>2.6666666666666701</v>
      </c>
      <c r="C27" s="43">
        <v>0.70833333333333404</v>
      </c>
      <c r="D27" s="44">
        <v>8</v>
      </c>
      <c r="E27" s="45">
        <f t="shared" si="2"/>
        <v>5.6338028169014089</v>
      </c>
      <c r="F27" s="110">
        <v>81</v>
      </c>
      <c r="G27" s="45">
        <f t="shared" si="3"/>
        <v>57.04225352112676</v>
      </c>
      <c r="H27" s="46" t="s">
        <v>89</v>
      </c>
      <c r="I27" s="46">
        <f t="shared" si="4"/>
        <v>53.521126760563384</v>
      </c>
      <c r="J27" s="47">
        <f t="shared" ref="J27:J32" si="13">(F27-3)/1.42</f>
        <v>54.929577464788736</v>
      </c>
      <c r="K27" s="46">
        <f t="shared" si="12"/>
        <v>59.154929577464792</v>
      </c>
      <c r="L27" s="48">
        <v>18</v>
      </c>
      <c r="M27" s="49" t="s">
        <v>101</v>
      </c>
      <c r="N27" s="49">
        <v>16.7</v>
      </c>
      <c r="O27" s="50">
        <v>119</v>
      </c>
      <c r="P27" s="50">
        <v>135</v>
      </c>
      <c r="Q27" s="50">
        <v>8734303</v>
      </c>
      <c r="R27" s="51">
        <f t="shared" si="5"/>
        <v>5343</v>
      </c>
      <c r="S27" s="52">
        <f t="shared" si="6"/>
        <v>128.232</v>
      </c>
      <c r="T27" s="52">
        <f t="shared" si="7"/>
        <v>5.343</v>
      </c>
      <c r="U27" s="53">
        <v>4.8</v>
      </c>
      <c r="V27" s="53">
        <f t="shared" si="0"/>
        <v>4.8</v>
      </c>
      <c r="W27" s="117" t="s">
        <v>148</v>
      </c>
      <c r="X27" s="111">
        <v>0</v>
      </c>
      <c r="Y27" s="111">
        <v>1085</v>
      </c>
      <c r="Z27" s="111">
        <v>1135</v>
      </c>
      <c r="AA27" s="111">
        <v>1185</v>
      </c>
      <c r="AB27" s="111">
        <v>1139</v>
      </c>
      <c r="AC27" s="54" t="s">
        <v>91</v>
      </c>
      <c r="AD27" s="54" t="s">
        <v>91</v>
      </c>
      <c r="AE27" s="54" t="s">
        <v>91</v>
      </c>
      <c r="AF27" s="55" t="s">
        <v>91</v>
      </c>
      <c r="AG27" s="55">
        <v>31293144</v>
      </c>
      <c r="AH27" s="56">
        <f t="shared" si="9"/>
        <v>1195</v>
      </c>
      <c r="AI27" s="57">
        <f t="shared" si="8"/>
        <v>223.65712146734046</v>
      </c>
      <c r="AJ27" s="58">
        <v>0</v>
      </c>
      <c r="AK27" s="58">
        <v>1</v>
      </c>
      <c r="AL27" s="58">
        <v>1</v>
      </c>
      <c r="AM27" s="58">
        <v>1</v>
      </c>
      <c r="AN27" s="58">
        <v>1</v>
      </c>
      <c r="AO27" s="58">
        <v>0</v>
      </c>
      <c r="AP27" s="111">
        <v>6888820</v>
      </c>
      <c r="AQ27" s="111">
        <f t="shared" si="1"/>
        <v>0</v>
      </c>
      <c r="AR27" s="59"/>
      <c r="AS27" s="60" t="s">
        <v>114</v>
      </c>
      <c r="AV27" s="67" t="s">
        <v>116</v>
      </c>
      <c r="AW27" s="67">
        <v>1</v>
      </c>
      <c r="AY27" s="112"/>
    </row>
    <row r="28" spans="1:51" x14ac:dyDescent="0.35">
      <c r="B28" s="43">
        <v>2.7083333333333299</v>
      </c>
      <c r="C28" s="43">
        <v>0.750000000000002</v>
      </c>
      <c r="D28" s="44">
        <v>8</v>
      </c>
      <c r="E28" s="45">
        <f t="shared" si="2"/>
        <v>5.6338028169014089</v>
      </c>
      <c r="F28" s="110">
        <v>78</v>
      </c>
      <c r="G28" s="45">
        <f t="shared" si="3"/>
        <v>54.929577464788736</v>
      </c>
      <c r="H28" s="46" t="s">
        <v>89</v>
      </c>
      <c r="I28" s="46">
        <f t="shared" si="4"/>
        <v>51.408450704225352</v>
      </c>
      <c r="J28" s="47">
        <f t="shared" si="13"/>
        <v>52.816901408450704</v>
      </c>
      <c r="K28" s="46">
        <f t="shared" si="12"/>
        <v>57.04225352112676</v>
      </c>
      <c r="L28" s="48">
        <v>18</v>
      </c>
      <c r="M28" s="49" t="s">
        <v>101</v>
      </c>
      <c r="N28" s="49">
        <v>16.7</v>
      </c>
      <c r="O28" s="50">
        <v>119</v>
      </c>
      <c r="P28" s="50">
        <v>126</v>
      </c>
      <c r="Q28" s="50">
        <v>8739673</v>
      </c>
      <c r="R28" s="51">
        <f t="shared" si="5"/>
        <v>5370</v>
      </c>
      <c r="S28" s="52">
        <f t="shared" si="6"/>
        <v>128.88</v>
      </c>
      <c r="T28" s="52">
        <f t="shared" si="7"/>
        <v>5.37</v>
      </c>
      <c r="U28" s="53">
        <v>4.4000000000000004</v>
      </c>
      <c r="V28" s="53">
        <f t="shared" si="0"/>
        <v>4.4000000000000004</v>
      </c>
      <c r="W28" s="117" t="s">
        <v>148</v>
      </c>
      <c r="X28" s="111">
        <v>0</v>
      </c>
      <c r="Y28" s="111">
        <v>1038</v>
      </c>
      <c r="Z28" s="111">
        <v>1104</v>
      </c>
      <c r="AA28" s="111">
        <v>1185</v>
      </c>
      <c r="AB28" s="111">
        <v>1139</v>
      </c>
      <c r="AC28" s="54" t="s">
        <v>91</v>
      </c>
      <c r="AD28" s="54" t="s">
        <v>91</v>
      </c>
      <c r="AE28" s="54" t="s">
        <v>91</v>
      </c>
      <c r="AF28" s="55" t="s">
        <v>91</v>
      </c>
      <c r="AG28" s="55">
        <v>31294330</v>
      </c>
      <c r="AH28" s="56">
        <f t="shared" si="9"/>
        <v>1186</v>
      </c>
      <c r="AI28" s="57">
        <f t="shared" si="8"/>
        <v>220.85661080074487</v>
      </c>
      <c r="AJ28" s="58">
        <v>0</v>
      </c>
      <c r="AK28" s="58">
        <v>1</v>
      </c>
      <c r="AL28" s="58">
        <v>1</v>
      </c>
      <c r="AM28" s="58">
        <v>1</v>
      </c>
      <c r="AN28" s="58">
        <v>1</v>
      </c>
      <c r="AO28" s="58">
        <v>0</v>
      </c>
      <c r="AP28" s="111">
        <v>6888820</v>
      </c>
      <c r="AQ28" s="111">
        <f t="shared" si="1"/>
        <v>0</v>
      </c>
      <c r="AR28" s="61">
        <v>0.82</v>
      </c>
      <c r="AS28" s="60" t="s">
        <v>114</v>
      </c>
      <c r="AV28" s="67" t="s">
        <v>117</v>
      </c>
      <c r="AW28" s="67">
        <v>101.325</v>
      </c>
      <c r="AY28" s="112"/>
    </row>
    <row r="29" spans="1:51" x14ac:dyDescent="0.35">
      <c r="B29" s="43">
        <v>2.75</v>
      </c>
      <c r="C29" s="43">
        <v>0.79166666666666896</v>
      </c>
      <c r="D29" s="44">
        <v>8</v>
      </c>
      <c r="E29" s="45">
        <f t="shared" si="2"/>
        <v>5.6338028169014089</v>
      </c>
      <c r="F29" s="110">
        <v>78</v>
      </c>
      <c r="G29" s="45">
        <f t="shared" si="3"/>
        <v>54.929577464788736</v>
      </c>
      <c r="H29" s="46" t="s">
        <v>89</v>
      </c>
      <c r="I29" s="46">
        <f t="shared" si="4"/>
        <v>51.408450704225352</v>
      </c>
      <c r="J29" s="47">
        <f t="shared" si="13"/>
        <v>52.816901408450704</v>
      </c>
      <c r="K29" s="46">
        <f t="shared" si="12"/>
        <v>57.04225352112676</v>
      </c>
      <c r="L29" s="48">
        <v>18</v>
      </c>
      <c r="M29" s="49" t="s">
        <v>101</v>
      </c>
      <c r="N29" s="49">
        <v>16.600000000000001</v>
      </c>
      <c r="O29" s="50">
        <v>123</v>
      </c>
      <c r="P29" s="50">
        <v>121</v>
      </c>
      <c r="Q29" s="50">
        <v>8744884</v>
      </c>
      <c r="R29" s="51">
        <f t="shared" si="5"/>
        <v>5211</v>
      </c>
      <c r="S29" s="52">
        <f t="shared" si="6"/>
        <v>125.06399999999999</v>
      </c>
      <c r="T29" s="52">
        <f t="shared" si="7"/>
        <v>5.2110000000000003</v>
      </c>
      <c r="U29" s="53">
        <v>3.9</v>
      </c>
      <c r="V29" s="53">
        <f t="shared" si="0"/>
        <v>3.9</v>
      </c>
      <c r="W29" s="117" t="s">
        <v>148</v>
      </c>
      <c r="X29" s="111">
        <v>0</v>
      </c>
      <c r="Y29" s="111">
        <v>1023</v>
      </c>
      <c r="Z29" s="111">
        <v>1104</v>
      </c>
      <c r="AA29" s="111">
        <v>1185</v>
      </c>
      <c r="AB29" s="111">
        <v>1139</v>
      </c>
      <c r="AC29" s="54" t="s">
        <v>91</v>
      </c>
      <c r="AD29" s="54" t="s">
        <v>91</v>
      </c>
      <c r="AE29" s="54" t="s">
        <v>91</v>
      </c>
      <c r="AF29" s="55" t="s">
        <v>91</v>
      </c>
      <c r="AG29" s="55">
        <v>31295482</v>
      </c>
      <c r="AH29" s="56">
        <f t="shared" si="9"/>
        <v>1152</v>
      </c>
      <c r="AI29" s="57">
        <f t="shared" si="8"/>
        <v>221.07081174438687</v>
      </c>
      <c r="AJ29" s="58">
        <v>0</v>
      </c>
      <c r="AK29" s="58">
        <v>1</v>
      </c>
      <c r="AL29" s="58">
        <v>1</v>
      </c>
      <c r="AM29" s="58">
        <v>1</v>
      </c>
      <c r="AN29" s="58">
        <v>1</v>
      </c>
      <c r="AO29" s="58">
        <v>0</v>
      </c>
      <c r="AP29" s="111">
        <v>6888820</v>
      </c>
      <c r="AQ29" s="111">
        <f t="shared" si="1"/>
        <v>0</v>
      </c>
      <c r="AR29" s="59"/>
      <c r="AS29" s="60" t="s">
        <v>114</v>
      </c>
      <c r="AY29" s="112"/>
    </row>
    <row r="30" spans="1:51" x14ac:dyDescent="0.35">
      <c r="B30" s="43">
        <v>2.7916666666666701</v>
      </c>
      <c r="C30" s="43">
        <v>0.83333333333333703</v>
      </c>
      <c r="D30" s="44">
        <v>11</v>
      </c>
      <c r="E30" s="45">
        <f t="shared" si="2"/>
        <v>7.746478873239437</v>
      </c>
      <c r="F30" s="110">
        <v>76</v>
      </c>
      <c r="G30" s="45">
        <f t="shared" si="3"/>
        <v>53.521126760563384</v>
      </c>
      <c r="H30" s="46" t="s">
        <v>89</v>
      </c>
      <c r="I30" s="46">
        <f t="shared" si="4"/>
        <v>50</v>
      </c>
      <c r="J30" s="47">
        <f t="shared" si="13"/>
        <v>51.408450704225352</v>
      </c>
      <c r="K30" s="46">
        <f t="shared" si="12"/>
        <v>55.633802816901408</v>
      </c>
      <c r="L30" s="48">
        <v>18</v>
      </c>
      <c r="M30" s="49" t="s">
        <v>101</v>
      </c>
      <c r="N30" s="49">
        <v>16.600000000000001</v>
      </c>
      <c r="O30" s="50">
        <v>114</v>
      </c>
      <c r="P30" s="50">
        <v>123</v>
      </c>
      <c r="Q30" s="50">
        <v>8750182</v>
      </c>
      <c r="R30" s="51">
        <f t="shared" si="5"/>
        <v>5298</v>
      </c>
      <c r="S30" s="52">
        <f t="shared" si="6"/>
        <v>127.152</v>
      </c>
      <c r="T30" s="52">
        <f t="shared" si="7"/>
        <v>5.298</v>
      </c>
      <c r="U30" s="53">
        <v>3.3</v>
      </c>
      <c r="V30" s="53">
        <f t="shared" si="0"/>
        <v>3.3</v>
      </c>
      <c r="W30" s="117" t="s">
        <v>151</v>
      </c>
      <c r="X30" s="111">
        <v>0</v>
      </c>
      <c r="Y30" s="111">
        <v>1043</v>
      </c>
      <c r="Z30" s="111">
        <v>1197</v>
      </c>
      <c r="AA30" s="111">
        <v>0</v>
      </c>
      <c r="AB30" s="111">
        <v>1199</v>
      </c>
      <c r="AC30" s="54" t="s">
        <v>91</v>
      </c>
      <c r="AD30" s="54" t="s">
        <v>91</v>
      </c>
      <c r="AE30" s="54" t="s">
        <v>91</v>
      </c>
      <c r="AF30" s="55" t="s">
        <v>91</v>
      </c>
      <c r="AG30" s="55">
        <v>31296562</v>
      </c>
      <c r="AH30" s="56">
        <f t="shared" si="9"/>
        <v>1080</v>
      </c>
      <c r="AI30" s="57">
        <f t="shared" si="8"/>
        <v>203.85050962627406</v>
      </c>
      <c r="AJ30" s="58">
        <v>0</v>
      </c>
      <c r="AK30" s="58">
        <v>1</v>
      </c>
      <c r="AL30" s="58">
        <v>1</v>
      </c>
      <c r="AM30" s="58">
        <v>0</v>
      </c>
      <c r="AN30" s="58">
        <v>1</v>
      </c>
      <c r="AO30" s="58">
        <v>0</v>
      </c>
      <c r="AP30" s="111">
        <v>6888820</v>
      </c>
      <c r="AQ30" s="111">
        <f t="shared" si="1"/>
        <v>0</v>
      </c>
      <c r="AR30" s="59"/>
      <c r="AS30" s="60" t="s">
        <v>114</v>
      </c>
      <c r="AV30" s="374" t="s">
        <v>118</v>
      </c>
      <c r="AW30" s="374"/>
      <c r="AY30" s="112"/>
    </row>
    <row r="31" spans="1:51" x14ac:dyDescent="0.35">
      <c r="B31" s="43">
        <v>2.8333333333333299</v>
      </c>
      <c r="C31" s="43">
        <v>0.875000000000004</v>
      </c>
      <c r="D31" s="44">
        <v>11</v>
      </c>
      <c r="E31" s="45">
        <f>D31/1.42</f>
        <v>7.746478873239437</v>
      </c>
      <c r="F31" s="110">
        <v>76</v>
      </c>
      <c r="G31" s="45">
        <f t="shared" si="3"/>
        <v>53.521126760563384</v>
      </c>
      <c r="H31" s="46" t="s">
        <v>89</v>
      </c>
      <c r="I31" s="46">
        <f t="shared" si="4"/>
        <v>50</v>
      </c>
      <c r="J31" s="47">
        <f t="shared" si="13"/>
        <v>51.408450704225352</v>
      </c>
      <c r="K31" s="46">
        <f t="shared" si="12"/>
        <v>55.633802816901408</v>
      </c>
      <c r="L31" s="48">
        <v>18</v>
      </c>
      <c r="M31" s="49" t="s">
        <v>101</v>
      </c>
      <c r="N31" s="49">
        <v>16.100000000000001</v>
      </c>
      <c r="O31" s="50">
        <v>112</v>
      </c>
      <c r="P31" s="50">
        <v>124</v>
      </c>
      <c r="Q31" s="50">
        <v>8755177</v>
      </c>
      <c r="R31" s="51">
        <f t="shared" si="5"/>
        <v>4995</v>
      </c>
      <c r="S31" s="52">
        <f t="shared" si="6"/>
        <v>119.88</v>
      </c>
      <c r="T31" s="52">
        <f t="shared" si="7"/>
        <v>4.9950000000000001</v>
      </c>
      <c r="U31" s="53">
        <v>2.9</v>
      </c>
      <c r="V31" s="53">
        <f t="shared" si="0"/>
        <v>2.9</v>
      </c>
      <c r="W31" s="117" t="s">
        <v>151</v>
      </c>
      <c r="X31" s="111">
        <v>0</v>
      </c>
      <c r="Y31" s="111">
        <v>1019</v>
      </c>
      <c r="Z31" s="111">
        <v>1165</v>
      </c>
      <c r="AA31" s="111">
        <v>0</v>
      </c>
      <c r="AB31" s="111">
        <v>1170</v>
      </c>
      <c r="AC31" s="54" t="s">
        <v>91</v>
      </c>
      <c r="AD31" s="54" t="s">
        <v>91</v>
      </c>
      <c r="AE31" s="54" t="s">
        <v>91</v>
      </c>
      <c r="AF31" s="55" t="s">
        <v>91</v>
      </c>
      <c r="AG31" s="55">
        <v>31297554</v>
      </c>
      <c r="AH31" s="56">
        <f t="shared" si="9"/>
        <v>992</v>
      </c>
      <c r="AI31" s="57">
        <f t="shared" si="8"/>
        <v>198.59859859859858</v>
      </c>
      <c r="AJ31" s="58">
        <v>0</v>
      </c>
      <c r="AK31" s="58">
        <v>1</v>
      </c>
      <c r="AL31" s="58">
        <v>1</v>
      </c>
      <c r="AM31" s="58">
        <v>0</v>
      </c>
      <c r="AN31" s="58">
        <v>1</v>
      </c>
      <c r="AO31" s="58">
        <v>0</v>
      </c>
      <c r="AP31" s="111">
        <v>6888820</v>
      </c>
      <c r="AQ31" s="111">
        <f t="shared" si="1"/>
        <v>0</v>
      </c>
      <c r="AR31" s="59"/>
      <c r="AS31" s="60" t="s">
        <v>114</v>
      </c>
      <c r="AV31" s="68" t="s">
        <v>30</v>
      </c>
      <c r="AW31" s="68" t="s">
        <v>75</v>
      </c>
      <c r="AY31" s="112"/>
    </row>
    <row r="32" spans="1:51" x14ac:dyDescent="0.35">
      <c r="B32" s="43">
        <v>2.875</v>
      </c>
      <c r="C32" s="43">
        <v>0.91666666666667096</v>
      </c>
      <c r="D32" s="44">
        <v>14</v>
      </c>
      <c r="E32" s="45">
        <f t="shared" si="2"/>
        <v>9.8591549295774659</v>
      </c>
      <c r="F32" s="110">
        <v>76</v>
      </c>
      <c r="G32" s="45">
        <f t="shared" si="3"/>
        <v>53.521126760563384</v>
      </c>
      <c r="H32" s="46" t="s">
        <v>89</v>
      </c>
      <c r="I32" s="46">
        <f t="shared" si="4"/>
        <v>50</v>
      </c>
      <c r="J32" s="47">
        <f t="shared" si="13"/>
        <v>51.408450704225352</v>
      </c>
      <c r="K32" s="46">
        <f t="shared" si="12"/>
        <v>55.633802816901408</v>
      </c>
      <c r="L32" s="48">
        <v>14</v>
      </c>
      <c r="M32" s="49" t="s">
        <v>119</v>
      </c>
      <c r="N32" s="49">
        <v>12.6</v>
      </c>
      <c r="O32" s="50">
        <v>115</v>
      </c>
      <c r="P32" s="50">
        <v>105</v>
      </c>
      <c r="Q32" s="50">
        <v>8759893</v>
      </c>
      <c r="R32" s="51">
        <f t="shared" si="5"/>
        <v>4716</v>
      </c>
      <c r="S32" s="52">
        <f t="shared" si="6"/>
        <v>113.184</v>
      </c>
      <c r="T32" s="52">
        <f t="shared" si="7"/>
        <v>4.7160000000000002</v>
      </c>
      <c r="U32" s="53">
        <v>2.7</v>
      </c>
      <c r="V32" s="53">
        <f t="shared" si="0"/>
        <v>2.7</v>
      </c>
      <c r="W32" s="117" t="s">
        <v>151</v>
      </c>
      <c r="X32" s="111">
        <v>0</v>
      </c>
      <c r="Y32" s="111">
        <v>989</v>
      </c>
      <c r="Z32" s="111">
        <v>1165</v>
      </c>
      <c r="AA32" s="111">
        <v>0</v>
      </c>
      <c r="AB32" s="111">
        <v>1170</v>
      </c>
      <c r="AC32" s="54" t="s">
        <v>91</v>
      </c>
      <c r="AD32" s="54" t="s">
        <v>91</v>
      </c>
      <c r="AE32" s="54" t="s">
        <v>91</v>
      </c>
      <c r="AF32" s="55" t="s">
        <v>91</v>
      </c>
      <c r="AG32" s="55">
        <v>31298470</v>
      </c>
      <c r="AH32" s="56">
        <f t="shared" si="9"/>
        <v>916</v>
      </c>
      <c r="AI32" s="57">
        <f t="shared" si="8"/>
        <v>194.23240033927055</v>
      </c>
      <c r="AJ32" s="58">
        <v>0</v>
      </c>
      <c r="AK32" s="58">
        <v>1</v>
      </c>
      <c r="AL32" s="58">
        <v>1</v>
      </c>
      <c r="AM32" s="58">
        <v>0</v>
      </c>
      <c r="AN32" s="58">
        <v>1</v>
      </c>
      <c r="AO32" s="58">
        <v>0</v>
      </c>
      <c r="AP32" s="111">
        <v>6888820</v>
      </c>
      <c r="AQ32" s="111">
        <f t="shared" si="1"/>
        <v>0</v>
      </c>
      <c r="AR32" s="61">
        <v>0.95</v>
      </c>
      <c r="AS32" s="60" t="s">
        <v>114</v>
      </c>
      <c r="AV32" s="69">
        <v>1</v>
      </c>
      <c r="AW32" s="69">
        <f>IFERROR(AV32*VLOOKUP(AV31,AV24:AW28,2,FALSE)/VLOOKUP(AW31,AV24:AW28,2,FALSE),"Enter Unit and Value")</f>
        <v>1.4189189189189189</v>
      </c>
      <c r="AY32" s="112"/>
    </row>
    <row r="33" spans="2:51" x14ac:dyDescent="0.35">
      <c r="B33" s="43">
        <v>2.9166666666666701</v>
      </c>
      <c r="C33" s="43">
        <v>0.95833333333333803</v>
      </c>
      <c r="D33" s="44">
        <v>11</v>
      </c>
      <c r="E33" s="45">
        <f t="shared" si="2"/>
        <v>7.746478873239437</v>
      </c>
      <c r="F33" s="110">
        <v>66</v>
      </c>
      <c r="G33" s="45">
        <f t="shared" si="3"/>
        <v>46.478873239436624</v>
      </c>
      <c r="H33" s="46" t="s">
        <v>89</v>
      </c>
      <c r="I33" s="46">
        <f t="shared" si="4"/>
        <v>41.549295774647888</v>
      </c>
      <c r="J33" s="47">
        <f t="shared" ref="J33:J34" si="14">(F33-5)/1.42</f>
        <v>42.95774647887324</v>
      </c>
      <c r="K33" s="46">
        <f t="shared" si="12"/>
        <v>47.183098591549296</v>
      </c>
      <c r="L33" s="48">
        <v>14</v>
      </c>
      <c r="M33" s="49" t="s">
        <v>119</v>
      </c>
      <c r="N33" s="49">
        <v>11.9</v>
      </c>
      <c r="O33" s="50">
        <v>116</v>
      </c>
      <c r="P33" s="50">
        <v>95</v>
      </c>
      <c r="Q33" s="50">
        <v>8764052</v>
      </c>
      <c r="R33" s="51">
        <f t="shared" si="5"/>
        <v>4159</v>
      </c>
      <c r="S33" s="52">
        <f t="shared" si="6"/>
        <v>99.816000000000003</v>
      </c>
      <c r="T33" s="52">
        <f t="shared" si="7"/>
        <v>4.1589999999999998</v>
      </c>
      <c r="U33" s="53">
        <v>3.4</v>
      </c>
      <c r="V33" s="53">
        <f t="shared" si="0"/>
        <v>3.4</v>
      </c>
      <c r="W33" s="117" t="s">
        <v>132</v>
      </c>
      <c r="X33" s="111">
        <v>0</v>
      </c>
      <c r="Y33" s="111">
        <v>0</v>
      </c>
      <c r="Z33" s="111">
        <v>1039</v>
      </c>
      <c r="AA33" s="111">
        <v>0</v>
      </c>
      <c r="AB33" s="111">
        <v>1109</v>
      </c>
      <c r="AC33" s="54" t="s">
        <v>91</v>
      </c>
      <c r="AD33" s="54" t="s">
        <v>91</v>
      </c>
      <c r="AE33" s="54" t="s">
        <v>91</v>
      </c>
      <c r="AF33" s="55" t="s">
        <v>91</v>
      </c>
      <c r="AG33" s="55">
        <v>31299174</v>
      </c>
      <c r="AH33" s="56">
        <f t="shared" si="9"/>
        <v>704</v>
      </c>
      <c r="AI33" s="57">
        <f t="shared" si="8"/>
        <v>169.27145948545325</v>
      </c>
      <c r="AJ33" s="58">
        <v>0</v>
      </c>
      <c r="AK33" s="58">
        <v>0</v>
      </c>
      <c r="AL33" s="58">
        <v>1</v>
      </c>
      <c r="AM33" s="58">
        <v>0</v>
      </c>
      <c r="AN33" s="58">
        <v>1</v>
      </c>
      <c r="AO33" s="58">
        <v>0.25</v>
      </c>
      <c r="AP33" s="111">
        <v>6889516</v>
      </c>
      <c r="AQ33" s="111">
        <f t="shared" si="1"/>
        <v>696</v>
      </c>
      <c r="AR33" s="59"/>
      <c r="AS33" s="60" t="s">
        <v>114</v>
      </c>
      <c r="AY33" s="112"/>
    </row>
    <row r="34" spans="2:51" x14ac:dyDescent="0.35">
      <c r="B34" s="43">
        <v>2.9583333333333299</v>
      </c>
      <c r="C34" s="43">
        <v>1</v>
      </c>
      <c r="D34" s="44">
        <v>15</v>
      </c>
      <c r="E34" s="45">
        <f t="shared" si="2"/>
        <v>10.563380281690142</v>
      </c>
      <c r="F34" s="110">
        <v>66</v>
      </c>
      <c r="G34" s="45">
        <f t="shared" si="3"/>
        <v>46.478873239436624</v>
      </c>
      <c r="H34" s="46" t="s">
        <v>89</v>
      </c>
      <c r="I34" s="46">
        <f t="shared" si="4"/>
        <v>41.549295774647888</v>
      </c>
      <c r="J34" s="47">
        <f t="shared" si="14"/>
        <v>42.95774647887324</v>
      </c>
      <c r="K34" s="46">
        <f t="shared" si="12"/>
        <v>47.183098591549296</v>
      </c>
      <c r="L34" s="48">
        <v>14</v>
      </c>
      <c r="M34" s="49" t="s">
        <v>119</v>
      </c>
      <c r="N34" s="70">
        <v>11.5</v>
      </c>
      <c r="O34" s="50">
        <v>114</v>
      </c>
      <c r="P34" s="50">
        <v>89</v>
      </c>
      <c r="Q34" s="50">
        <v>8767758</v>
      </c>
      <c r="R34" s="51">
        <f t="shared" si="5"/>
        <v>3706</v>
      </c>
      <c r="S34" s="52">
        <f t="shared" si="6"/>
        <v>88.944000000000003</v>
      </c>
      <c r="T34" s="52">
        <f t="shared" si="7"/>
        <v>3.706</v>
      </c>
      <c r="U34" s="53">
        <v>4.4000000000000004</v>
      </c>
      <c r="V34" s="53">
        <f t="shared" si="0"/>
        <v>4.4000000000000004</v>
      </c>
      <c r="W34" s="117" t="s">
        <v>132</v>
      </c>
      <c r="X34" s="111">
        <v>0</v>
      </c>
      <c r="Y34" s="111">
        <v>0</v>
      </c>
      <c r="Z34" s="111">
        <v>945</v>
      </c>
      <c r="AA34" s="111">
        <v>0</v>
      </c>
      <c r="AB34" s="111">
        <v>1110</v>
      </c>
      <c r="AC34" s="54" t="s">
        <v>91</v>
      </c>
      <c r="AD34" s="54" t="s">
        <v>91</v>
      </c>
      <c r="AE34" s="54" t="s">
        <v>91</v>
      </c>
      <c r="AF34" s="55" t="s">
        <v>91</v>
      </c>
      <c r="AG34" s="55">
        <v>31299778</v>
      </c>
      <c r="AH34" s="56">
        <f t="shared" si="9"/>
        <v>604</v>
      </c>
      <c r="AI34" s="57">
        <f t="shared" si="8"/>
        <v>162.97895304910955</v>
      </c>
      <c r="AJ34" s="58">
        <v>0</v>
      </c>
      <c r="AK34" s="58">
        <v>0</v>
      </c>
      <c r="AL34" s="58">
        <v>1</v>
      </c>
      <c r="AM34" s="58">
        <v>0</v>
      </c>
      <c r="AN34" s="58">
        <v>1</v>
      </c>
      <c r="AO34" s="58">
        <v>0.25</v>
      </c>
      <c r="AP34" s="111">
        <v>6890382</v>
      </c>
      <c r="AQ34" s="111">
        <f t="shared" si="1"/>
        <v>866</v>
      </c>
      <c r="AR34" s="59"/>
      <c r="AS34" s="60" t="s">
        <v>114</v>
      </c>
      <c r="AV34" s="65" t="s">
        <v>120</v>
      </c>
      <c r="AW34" s="71" t="s">
        <v>31</v>
      </c>
      <c r="AY34" s="112"/>
    </row>
    <row r="35" spans="2:51" x14ac:dyDescent="0.35">
      <c r="B35" s="72"/>
      <c r="C35" s="73"/>
      <c r="D35" s="72"/>
      <c r="E35" s="74"/>
      <c r="F35" s="74"/>
      <c r="G35" s="75"/>
      <c r="H35" s="76"/>
      <c r="I35" s="74"/>
      <c r="J35" s="74"/>
      <c r="K35" s="75"/>
      <c r="L35" s="375" t="s">
        <v>121</v>
      </c>
      <c r="M35" s="376"/>
      <c r="N35" s="377"/>
      <c r="O35" s="77"/>
      <c r="P35" s="77">
        <f>AVERAGE(P11:P34)</f>
        <v>120.33333333333333</v>
      </c>
      <c r="Q35" s="78">
        <f>Q34-Q10</f>
        <v>119040</v>
      </c>
      <c r="R35" s="79">
        <f>SUM(R11:R34)</f>
        <v>119040</v>
      </c>
      <c r="S35" s="80">
        <f>AVERAGE(S11:S34)</f>
        <v>119.04</v>
      </c>
      <c r="T35" s="80">
        <f>SUM(T11:T34)</f>
        <v>119.04000000000003</v>
      </c>
      <c r="U35" s="76"/>
      <c r="V35" s="76"/>
      <c r="W35" s="66"/>
      <c r="X35" s="81"/>
      <c r="Y35" s="82"/>
      <c r="Z35" s="82"/>
      <c r="AA35" s="82"/>
      <c r="AB35" s="83"/>
      <c r="AC35" s="81"/>
      <c r="AD35" s="82"/>
      <c r="AE35" s="83"/>
      <c r="AF35" s="84"/>
      <c r="AG35" s="85">
        <f>AG34-AG10</f>
        <v>24104</v>
      </c>
      <c r="AH35" s="86">
        <f>SUM(AH11:AH34)</f>
        <v>24104</v>
      </c>
      <c r="AI35" s="87">
        <f>$AH$35/$T35</f>
        <v>202.48655913978487</v>
      </c>
      <c r="AJ35" s="84"/>
      <c r="AK35" s="88"/>
      <c r="AL35" s="88"/>
      <c r="AM35" s="88"/>
      <c r="AN35" s="89"/>
      <c r="AO35" s="90"/>
      <c r="AP35" s="91">
        <f>AP34-AP10</f>
        <v>6133</v>
      </c>
      <c r="AQ35" s="92">
        <f>SUM(AQ11:AQ34)</f>
        <v>6133</v>
      </c>
      <c r="AR35" s="93">
        <f>AVERAGE(AR11:AR34)</f>
        <v>0.88666666666666671</v>
      </c>
      <c r="AS35" s="90"/>
      <c r="AV35" s="94" t="s">
        <v>31</v>
      </c>
      <c r="AW35" s="94">
        <v>1</v>
      </c>
      <c r="AY35" s="112"/>
    </row>
    <row r="36" spans="2:51" x14ac:dyDescent="0.35">
      <c r="B36" s="95"/>
      <c r="C36" s="95"/>
      <c r="D36" s="95"/>
      <c r="E36" s="96"/>
      <c r="F36" s="96"/>
      <c r="G36" s="96"/>
      <c r="H36" s="96"/>
      <c r="I36" s="97"/>
      <c r="J36" s="97"/>
      <c r="K36" s="97"/>
      <c r="L36" s="109"/>
      <c r="M36" s="109"/>
      <c r="N36" s="109"/>
      <c r="O36" s="109"/>
      <c r="P36" s="109"/>
      <c r="Q36" s="109"/>
      <c r="R36" s="109"/>
      <c r="S36" s="109"/>
      <c r="T36" s="109"/>
      <c r="U36" s="98"/>
      <c r="V36" s="98"/>
      <c r="W36" s="109"/>
      <c r="X36" s="109"/>
      <c r="Y36" s="109"/>
      <c r="Z36" s="113"/>
      <c r="AA36" s="109"/>
      <c r="AB36" s="109"/>
      <c r="AC36" s="109"/>
      <c r="AD36" s="109"/>
      <c r="AE36" s="109"/>
      <c r="AH36" s="99"/>
      <c r="AM36" s="109"/>
      <c r="AN36" s="109"/>
      <c r="AO36" s="109"/>
      <c r="AP36" s="109"/>
      <c r="AQ36" s="109"/>
      <c r="AR36" s="109"/>
      <c r="AV36" s="94" t="s">
        <v>122</v>
      </c>
      <c r="AW36" s="94">
        <v>41.67</v>
      </c>
      <c r="AY36" s="112"/>
    </row>
    <row r="37" spans="2:51" x14ac:dyDescent="0.35">
      <c r="B37" s="130" t="s">
        <v>123</v>
      </c>
      <c r="C37" s="130"/>
      <c r="D37" s="130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3"/>
      <c r="X37" s="113"/>
      <c r="Y37" s="113"/>
      <c r="Z37" s="113"/>
      <c r="AA37" s="113"/>
      <c r="AB37" s="113"/>
      <c r="AC37" s="113"/>
      <c r="AD37" s="113"/>
      <c r="AE37" s="113"/>
      <c r="AM37" s="22"/>
      <c r="AN37" s="109"/>
      <c r="AO37" s="109"/>
      <c r="AP37" s="109"/>
      <c r="AQ37" s="109"/>
      <c r="AR37" s="113"/>
      <c r="AV37" s="94" t="s">
        <v>124</v>
      </c>
      <c r="AW37" s="94">
        <v>11.574999999999999</v>
      </c>
      <c r="AY37" s="112"/>
    </row>
    <row r="38" spans="2:51" x14ac:dyDescent="0.35">
      <c r="B38" s="128" t="s">
        <v>131</v>
      </c>
      <c r="C38" s="119"/>
      <c r="D38" s="119"/>
      <c r="E38" s="119"/>
      <c r="F38" s="119"/>
      <c r="G38" s="119"/>
      <c r="H38" s="119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18"/>
      <c r="T38" s="118"/>
      <c r="U38" s="118"/>
      <c r="V38" s="118"/>
      <c r="W38" s="113"/>
      <c r="X38" s="113"/>
      <c r="Y38" s="113"/>
      <c r="Z38" s="113"/>
      <c r="AA38" s="113"/>
      <c r="AB38" s="113"/>
      <c r="AC38" s="113"/>
      <c r="AD38" s="113"/>
      <c r="AE38" s="113"/>
      <c r="AM38" s="22"/>
      <c r="AN38" s="109"/>
      <c r="AO38" s="109"/>
      <c r="AP38" s="109"/>
      <c r="AQ38" s="109"/>
      <c r="AR38" s="113"/>
      <c r="AV38" s="100"/>
      <c r="AW38" s="100"/>
      <c r="AY38" s="112"/>
    </row>
    <row r="39" spans="2:51" x14ac:dyDescent="0.35">
      <c r="B39" s="136" t="s">
        <v>141</v>
      </c>
      <c r="C39" s="119"/>
      <c r="D39" s="119"/>
      <c r="E39" s="119"/>
      <c r="F39" s="119"/>
      <c r="G39" s="119"/>
      <c r="H39" s="119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18"/>
      <c r="T39" s="118"/>
      <c r="U39" s="118"/>
      <c r="V39" s="118"/>
      <c r="W39" s="113"/>
      <c r="X39" s="113"/>
      <c r="Y39" s="113"/>
      <c r="Z39" s="113"/>
      <c r="AA39" s="113"/>
      <c r="AB39" s="113"/>
      <c r="AC39" s="113"/>
      <c r="AD39" s="113"/>
      <c r="AE39" s="113"/>
      <c r="AM39" s="22"/>
      <c r="AN39" s="109"/>
      <c r="AO39" s="109"/>
      <c r="AP39" s="109"/>
      <c r="AQ39" s="109"/>
      <c r="AR39" s="113"/>
      <c r="AV39" s="100"/>
      <c r="AW39" s="100"/>
      <c r="AY39" s="112"/>
    </row>
    <row r="40" spans="2:51" x14ac:dyDescent="0.35">
      <c r="B40" s="121" t="s">
        <v>125</v>
      </c>
      <c r="C40" s="122"/>
      <c r="D40" s="122"/>
      <c r="E40" s="122"/>
      <c r="F40" s="122"/>
      <c r="G40" s="122"/>
      <c r="H40" s="122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4"/>
      <c r="T40" s="124"/>
      <c r="U40" s="124"/>
      <c r="V40" s="124"/>
      <c r="W40" s="113"/>
      <c r="X40" s="113"/>
      <c r="Y40" s="113"/>
      <c r="Z40" s="113"/>
      <c r="AA40" s="113"/>
      <c r="AB40" s="113"/>
      <c r="AC40" s="113"/>
      <c r="AD40" s="113"/>
      <c r="AE40" s="113"/>
      <c r="AM40" s="114"/>
      <c r="AN40" s="114"/>
      <c r="AO40" s="114"/>
      <c r="AP40" s="114"/>
      <c r="AQ40" s="114"/>
      <c r="AR40" s="114"/>
      <c r="AS40" s="115"/>
      <c r="AV40" s="112"/>
      <c r="AW40" s="108"/>
      <c r="AX40" s="108"/>
      <c r="AY40" s="108"/>
    </row>
    <row r="41" spans="2:51" x14ac:dyDescent="0.35">
      <c r="B41" s="123" t="s">
        <v>147</v>
      </c>
      <c r="C41" s="119"/>
      <c r="D41" s="119"/>
      <c r="E41" s="119"/>
      <c r="F41" s="119"/>
      <c r="G41" s="119"/>
      <c r="H41" s="119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4"/>
      <c r="T41" s="124"/>
      <c r="U41" s="124"/>
      <c r="V41" s="124"/>
      <c r="W41" s="113"/>
      <c r="X41" s="113"/>
      <c r="Y41" s="113"/>
      <c r="Z41" s="113"/>
      <c r="AA41" s="113"/>
      <c r="AB41" s="113"/>
      <c r="AC41" s="113"/>
      <c r="AD41" s="113"/>
      <c r="AE41" s="113"/>
      <c r="AM41" s="114"/>
      <c r="AN41" s="114"/>
      <c r="AO41" s="114"/>
      <c r="AP41" s="114"/>
      <c r="AQ41" s="114"/>
      <c r="AR41" s="114"/>
      <c r="AS41" s="115"/>
      <c r="AV41" s="112"/>
      <c r="AW41" s="108"/>
      <c r="AX41" s="108"/>
      <c r="AY41" s="108"/>
    </row>
    <row r="42" spans="2:51" x14ac:dyDescent="0.35">
      <c r="B42" s="136" t="s">
        <v>126</v>
      </c>
      <c r="C42" s="119"/>
      <c r="D42" s="119"/>
      <c r="E42" s="129"/>
      <c r="F42" s="129"/>
      <c r="G42" s="129"/>
      <c r="H42" s="119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4"/>
      <c r="T42" s="124"/>
      <c r="U42" s="124"/>
      <c r="V42" s="124"/>
      <c r="W42" s="113"/>
      <c r="X42" s="113"/>
      <c r="Y42" s="113"/>
      <c r="Z42" s="113"/>
      <c r="AA42" s="113"/>
      <c r="AB42" s="113"/>
      <c r="AC42" s="113"/>
      <c r="AD42" s="113"/>
      <c r="AE42" s="113"/>
      <c r="AM42" s="114"/>
      <c r="AN42" s="114"/>
      <c r="AO42" s="114"/>
      <c r="AP42" s="114"/>
      <c r="AQ42" s="114"/>
      <c r="AR42" s="114"/>
      <c r="AS42" s="115"/>
      <c r="AV42" s="112"/>
      <c r="AW42" s="108"/>
      <c r="AX42" s="108"/>
      <c r="AY42" s="108"/>
    </row>
    <row r="43" spans="2:51" x14ac:dyDescent="0.35">
      <c r="B43" s="125" t="s">
        <v>149</v>
      </c>
      <c r="C43" s="119"/>
      <c r="D43" s="119"/>
      <c r="E43" s="119"/>
      <c r="F43" s="119"/>
      <c r="G43" s="119"/>
      <c r="H43" s="119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4"/>
      <c r="T43" s="124"/>
      <c r="U43" s="124"/>
      <c r="V43" s="124"/>
      <c r="W43" s="113"/>
      <c r="X43" s="113"/>
      <c r="Y43" s="113"/>
      <c r="Z43" s="113"/>
      <c r="AA43" s="113"/>
      <c r="AB43" s="113"/>
      <c r="AC43" s="113"/>
      <c r="AD43" s="113"/>
      <c r="AE43" s="113"/>
      <c r="AM43" s="114"/>
      <c r="AN43" s="114"/>
      <c r="AO43" s="114"/>
      <c r="AP43" s="114"/>
      <c r="AQ43" s="114"/>
      <c r="AR43" s="114"/>
      <c r="AS43" s="115"/>
      <c r="AV43" s="112"/>
      <c r="AW43" s="108"/>
      <c r="AX43" s="108"/>
      <c r="AY43" s="108"/>
    </row>
    <row r="44" spans="2:51" x14ac:dyDescent="0.35">
      <c r="B44" s="137" t="s">
        <v>127</v>
      </c>
      <c r="C44" s="119"/>
      <c r="D44" s="119"/>
      <c r="E44" s="119"/>
      <c r="F44" s="119"/>
      <c r="G44" s="119"/>
      <c r="H44" s="119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4"/>
      <c r="T44" s="124"/>
      <c r="U44" s="124"/>
      <c r="V44" s="124"/>
      <c r="W44" s="113"/>
      <c r="X44" s="113"/>
      <c r="Y44" s="113"/>
      <c r="Z44" s="113"/>
      <c r="AA44" s="113"/>
      <c r="AB44" s="113"/>
      <c r="AC44" s="113"/>
      <c r="AD44" s="113"/>
      <c r="AE44" s="113"/>
      <c r="AM44" s="114"/>
      <c r="AN44" s="114"/>
      <c r="AO44" s="114"/>
      <c r="AP44" s="114"/>
      <c r="AQ44" s="114"/>
      <c r="AR44" s="114"/>
      <c r="AS44" s="115"/>
      <c r="AV44" s="112"/>
      <c r="AW44" s="108"/>
      <c r="AX44" s="108"/>
      <c r="AY44" s="108"/>
    </row>
    <row r="45" spans="2:51" x14ac:dyDescent="0.35">
      <c r="B45" s="122" t="s">
        <v>128</v>
      </c>
      <c r="C45" s="119"/>
      <c r="D45" s="119"/>
      <c r="E45" s="119"/>
      <c r="F45" s="119"/>
      <c r="G45" s="119"/>
      <c r="H45" s="119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4"/>
      <c r="T45" s="124"/>
      <c r="U45" s="124"/>
      <c r="V45" s="124"/>
      <c r="W45" s="113"/>
      <c r="X45" s="113"/>
      <c r="Y45" s="113"/>
      <c r="Z45" s="113"/>
      <c r="AA45" s="113"/>
      <c r="AB45" s="113"/>
      <c r="AC45" s="113"/>
      <c r="AD45" s="113"/>
      <c r="AE45" s="113"/>
      <c r="AM45" s="114"/>
      <c r="AN45" s="114"/>
      <c r="AO45" s="114"/>
      <c r="AP45" s="114"/>
      <c r="AQ45" s="114"/>
      <c r="AR45" s="114"/>
      <c r="AS45" s="115"/>
      <c r="AV45" s="112"/>
      <c r="AW45" s="108"/>
      <c r="AX45" s="108"/>
      <c r="AY45" s="108"/>
    </row>
    <row r="46" spans="2:51" x14ac:dyDescent="0.35">
      <c r="B46" s="122" t="s">
        <v>145</v>
      </c>
      <c r="C46" s="119"/>
      <c r="D46" s="119"/>
      <c r="E46" s="119"/>
      <c r="F46" s="119"/>
      <c r="G46" s="119"/>
      <c r="H46" s="119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4"/>
      <c r="T46" s="124"/>
      <c r="U46" s="124"/>
      <c r="V46" s="124"/>
      <c r="W46" s="113"/>
      <c r="X46" s="113"/>
      <c r="Y46" s="113"/>
      <c r="Z46" s="113"/>
      <c r="AA46" s="113"/>
      <c r="AB46" s="113"/>
      <c r="AC46" s="113"/>
      <c r="AD46" s="113"/>
      <c r="AE46" s="113"/>
      <c r="AM46" s="114"/>
      <c r="AN46" s="114"/>
      <c r="AO46" s="114"/>
      <c r="AP46" s="114"/>
      <c r="AQ46" s="114"/>
      <c r="AR46" s="114"/>
      <c r="AS46" s="115"/>
      <c r="AV46" s="112"/>
      <c r="AW46" s="108"/>
      <c r="AX46" s="108"/>
      <c r="AY46" s="108"/>
    </row>
    <row r="47" spans="2:51" x14ac:dyDescent="0.35">
      <c r="B47" s="138" t="s">
        <v>150</v>
      </c>
      <c r="C47" s="119"/>
      <c r="D47" s="119"/>
      <c r="E47" s="119"/>
      <c r="F47" s="119"/>
      <c r="G47" s="119"/>
      <c r="H47" s="119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4"/>
      <c r="U47" s="124"/>
      <c r="V47" s="124"/>
      <c r="W47" s="113"/>
      <c r="X47" s="113"/>
      <c r="Y47" s="113"/>
      <c r="Z47" s="113"/>
      <c r="AA47" s="113"/>
      <c r="AB47" s="113"/>
      <c r="AC47" s="113"/>
      <c r="AD47" s="113"/>
      <c r="AE47" s="113"/>
      <c r="AM47" s="114"/>
      <c r="AN47" s="114"/>
      <c r="AO47" s="114"/>
      <c r="AP47" s="114"/>
      <c r="AQ47" s="114"/>
      <c r="AR47" s="114"/>
      <c r="AS47" s="115"/>
      <c r="AV47" s="112"/>
      <c r="AW47" s="108"/>
      <c r="AX47" s="108"/>
      <c r="AY47" s="108"/>
    </row>
    <row r="48" spans="2:51" x14ac:dyDescent="0.35">
      <c r="B48" s="137" t="s">
        <v>137</v>
      </c>
      <c r="C48" s="119"/>
      <c r="D48" s="119"/>
      <c r="E48" s="119"/>
      <c r="F48" s="119"/>
      <c r="G48" s="119"/>
      <c r="H48" s="119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6"/>
      <c r="T48" s="124"/>
      <c r="U48" s="124"/>
      <c r="V48" s="124"/>
      <c r="W48" s="113"/>
      <c r="X48" s="113"/>
      <c r="Y48" s="113"/>
      <c r="Z48" s="113"/>
      <c r="AA48" s="113"/>
      <c r="AB48" s="113"/>
      <c r="AC48" s="113"/>
      <c r="AD48" s="113"/>
      <c r="AE48" s="113"/>
      <c r="AM48" s="114"/>
      <c r="AN48" s="114"/>
      <c r="AO48" s="114"/>
      <c r="AP48" s="114"/>
      <c r="AQ48" s="114"/>
      <c r="AR48" s="114"/>
      <c r="AS48" s="115"/>
      <c r="AV48" s="112"/>
      <c r="AW48" s="108"/>
      <c r="AX48" s="108"/>
      <c r="AY48" s="108"/>
    </row>
    <row r="49" spans="2:51" x14ac:dyDescent="0.35">
      <c r="B49" s="125" t="s">
        <v>152</v>
      </c>
      <c r="C49" s="119"/>
      <c r="D49" s="119"/>
      <c r="E49" s="119"/>
      <c r="F49" s="119"/>
      <c r="G49" s="119"/>
      <c r="H49" s="119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6"/>
      <c r="T49" s="124"/>
      <c r="U49" s="124"/>
      <c r="V49" s="124"/>
      <c r="W49" s="113"/>
      <c r="X49" s="113"/>
      <c r="Y49" s="113"/>
      <c r="Z49" s="113"/>
      <c r="AA49" s="113"/>
      <c r="AB49" s="113"/>
      <c r="AC49" s="113"/>
      <c r="AD49" s="113"/>
      <c r="AE49" s="113"/>
      <c r="AM49" s="114"/>
      <c r="AN49" s="114"/>
      <c r="AO49" s="114"/>
      <c r="AP49" s="114"/>
      <c r="AQ49" s="114"/>
      <c r="AR49" s="114"/>
      <c r="AS49" s="115"/>
      <c r="AV49" s="112"/>
      <c r="AW49" s="108"/>
      <c r="AX49" s="108"/>
      <c r="AY49" s="108"/>
    </row>
    <row r="50" spans="2:51" x14ac:dyDescent="0.35">
      <c r="B50" s="127" t="s">
        <v>138</v>
      </c>
      <c r="C50" s="119"/>
      <c r="D50" s="119"/>
      <c r="E50" s="119"/>
      <c r="F50" s="119"/>
      <c r="G50" s="119"/>
      <c r="H50" s="119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6"/>
      <c r="T50" s="124"/>
      <c r="U50" s="124"/>
      <c r="V50" s="124"/>
      <c r="W50" s="113"/>
      <c r="X50" s="113"/>
      <c r="Y50" s="113"/>
      <c r="Z50" s="113"/>
      <c r="AA50" s="113"/>
      <c r="AB50" s="113"/>
      <c r="AC50" s="113"/>
      <c r="AD50" s="113"/>
      <c r="AE50" s="113"/>
      <c r="AM50" s="114"/>
      <c r="AN50" s="114"/>
      <c r="AO50" s="114"/>
      <c r="AP50" s="114"/>
      <c r="AQ50" s="114"/>
      <c r="AR50" s="114"/>
      <c r="AS50" s="115"/>
      <c r="AV50" s="112"/>
      <c r="AW50" s="108"/>
      <c r="AX50" s="108"/>
      <c r="AY50" s="108"/>
    </row>
    <row r="51" spans="2:51" x14ac:dyDescent="0.35">
      <c r="B51" s="137" t="s">
        <v>139</v>
      </c>
      <c r="C51" s="119"/>
      <c r="D51" s="119"/>
      <c r="E51" s="119"/>
      <c r="F51" s="119"/>
      <c r="G51" s="119"/>
      <c r="H51" s="119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6"/>
      <c r="T51" s="124"/>
      <c r="U51" s="124"/>
      <c r="V51" s="124"/>
      <c r="W51" s="113"/>
      <c r="X51" s="113"/>
      <c r="Y51" s="113"/>
      <c r="Z51" s="113"/>
      <c r="AA51" s="113"/>
      <c r="AB51" s="113"/>
      <c r="AC51" s="113"/>
      <c r="AD51" s="113"/>
      <c r="AE51" s="113"/>
      <c r="AM51" s="114"/>
      <c r="AN51" s="114"/>
      <c r="AO51" s="114"/>
      <c r="AP51" s="114"/>
      <c r="AQ51" s="114"/>
      <c r="AR51" s="114"/>
      <c r="AS51" s="115"/>
      <c r="AV51" s="112"/>
      <c r="AW51" s="108"/>
      <c r="AX51" s="108"/>
      <c r="AY51" s="108"/>
    </row>
    <row r="52" spans="2:51" x14ac:dyDescent="0.35">
      <c r="B52" s="122" t="s">
        <v>142</v>
      </c>
      <c r="C52" s="119"/>
      <c r="D52" s="119"/>
      <c r="E52" s="119"/>
      <c r="F52" s="119"/>
      <c r="G52" s="119"/>
      <c r="H52" s="119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4"/>
      <c r="U52" s="124"/>
      <c r="V52" s="124"/>
      <c r="W52" s="113"/>
      <c r="X52" s="113"/>
      <c r="Y52" s="113"/>
      <c r="Z52" s="113"/>
      <c r="AA52" s="113"/>
      <c r="AB52" s="113"/>
      <c r="AC52" s="113"/>
      <c r="AD52" s="113"/>
      <c r="AE52" s="113"/>
      <c r="AM52" s="114"/>
      <c r="AN52" s="114"/>
      <c r="AO52" s="114"/>
      <c r="AP52" s="114"/>
      <c r="AQ52" s="114"/>
      <c r="AR52" s="114"/>
      <c r="AS52" s="115"/>
      <c r="AV52" s="112"/>
      <c r="AW52" s="108"/>
      <c r="AX52" s="108"/>
      <c r="AY52" s="108"/>
    </row>
    <row r="53" spans="2:51" x14ac:dyDescent="0.35">
      <c r="B53" s="122" t="s">
        <v>153</v>
      </c>
      <c r="C53" s="119"/>
      <c r="D53" s="119"/>
      <c r="E53" s="119"/>
      <c r="F53" s="119"/>
      <c r="G53" s="119"/>
      <c r="H53" s="119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4"/>
      <c r="U53" s="124"/>
      <c r="V53" s="124"/>
      <c r="W53" s="113"/>
      <c r="X53" s="113"/>
      <c r="Y53" s="113"/>
      <c r="Z53" s="113"/>
      <c r="AA53" s="113"/>
      <c r="AB53" s="113"/>
      <c r="AC53" s="113"/>
      <c r="AD53" s="113"/>
      <c r="AE53" s="113"/>
      <c r="AM53" s="114"/>
      <c r="AN53" s="114"/>
      <c r="AO53" s="114"/>
      <c r="AP53" s="114"/>
      <c r="AQ53" s="114"/>
      <c r="AR53" s="114"/>
      <c r="AS53" s="115"/>
      <c r="AV53" s="112"/>
      <c r="AW53" s="108"/>
      <c r="AX53" s="108"/>
      <c r="AY53" s="108"/>
    </row>
    <row r="54" spans="2:51" x14ac:dyDescent="0.35">
      <c r="B54" s="138" t="s">
        <v>154</v>
      </c>
      <c r="C54" s="119"/>
      <c r="D54" s="119"/>
      <c r="E54" s="119"/>
      <c r="F54" s="119"/>
      <c r="G54" s="119"/>
      <c r="H54" s="119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4"/>
      <c r="U54" s="124"/>
      <c r="V54" s="124"/>
      <c r="W54" s="113"/>
      <c r="X54" s="113"/>
      <c r="Y54" s="113"/>
      <c r="Z54" s="113"/>
      <c r="AA54" s="113"/>
      <c r="AB54" s="113"/>
      <c r="AC54" s="113"/>
      <c r="AD54" s="113"/>
      <c r="AE54" s="113"/>
      <c r="AM54" s="114"/>
      <c r="AN54" s="114"/>
      <c r="AO54" s="114"/>
      <c r="AP54" s="114"/>
      <c r="AQ54" s="114"/>
      <c r="AR54" s="114"/>
      <c r="AS54" s="115"/>
      <c r="AV54" s="112"/>
      <c r="AW54" s="108"/>
      <c r="AX54" s="108"/>
      <c r="AY54" s="108"/>
    </row>
    <row r="55" spans="2:51" x14ac:dyDescent="0.35">
      <c r="B55" s="127" t="s">
        <v>140</v>
      </c>
      <c r="C55" s="119"/>
      <c r="D55" s="119"/>
      <c r="E55" s="119"/>
      <c r="F55" s="119"/>
      <c r="G55" s="119"/>
      <c r="H55" s="119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4"/>
      <c r="U55" s="124"/>
      <c r="V55" s="124"/>
      <c r="W55" s="113"/>
      <c r="X55" s="113"/>
      <c r="Y55" s="113"/>
      <c r="Z55" s="113"/>
      <c r="AA55" s="113"/>
      <c r="AB55" s="113"/>
      <c r="AC55" s="113"/>
      <c r="AD55" s="113"/>
      <c r="AE55" s="113"/>
      <c r="AM55" s="114"/>
      <c r="AN55" s="114"/>
      <c r="AO55" s="114"/>
      <c r="AP55" s="114"/>
      <c r="AQ55" s="114"/>
      <c r="AR55" s="114"/>
      <c r="AS55" s="115"/>
      <c r="AV55" s="112"/>
      <c r="AW55" s="108"/>
      <c r="AX55" s="108"/>
      <c r="AY55" s="108"/>
    </row>
    <row r="56" spans="2:51" x14ac:dyDescent="0.35">
      <c r="B56" s="122" t="s">
        <v>129</v>
      </c>
      <c r="C56" s="119"/>
      <c r="D56" s="119"/>
      <c r="E56" s="119"/>
      <c r="F56" s="119"/>
      <c r="G56" s="119"/>
      <c r="H56" s="119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4"/>
      <c r="U56" s="124"/>
      <c r="V56" s="124"/>
      <c r="W56" s="113"/>
      <c r="X56" s="113"/>
      <c r="Y56" s="113"/>
      <c r="Z56" s="113"/>
      <c r="AA56" s="113"/>
      <c r="AB56" s="113"/>
      <c r="AC56" s="113"/>
      <c r="AD56" s="113"/>
      <c r="AE56" s="113"/>
      <c r="AM56" s="114"/>
      <c r="AN56" s="114"/>
      <c r="AO56" s="114"/>
      <c r="AP56" s="114"/>
      <c r="AQ56" s="114"/>
      <c r="AR56" s="114"/>
      <c r="AS56" s="115"/>
      <c r="AV56" s="112"/>
      <c r="AW56" s="108"/>
      <c r="AX56" s="108"/>
      <c r="AY56" s="108"/>
    </row>
    <row r="57" spans="2:51" x14ac:dyDescent="0.35">
      <c r="B57" s="122" t="s">
        <v>146</v>
      </c>
      <c r="C57" s="122"/>
      <c r="D57" s="119"/>
      <c r="E57" s="119"/>
      <c r="F57" s="119"/>
      <c r="G57" s="119"/>
      <c r="H57" s="119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4"/>
      <c r="U57" s="124"/>
      <c r="V57" s="124"/>
      <c r="W57" s="113"/>
      <c r="X57" s="113"/>
      <c r="Y57" s="113"/>
      <c r="Z57" s="113"/>
      <c r="AA57" s="113"/>
      <c r="AB57" s="113"/>
      <c r="AC57" s="113"/>
      <c r="AD57" s="113"/>
      <c r="AE57" s="113"/>
      <c r="AM57" s="114"/>
      <c r="AN57" s="114"/>
      <c r="AO57" s="114"/>
      <c r="AP57" s="114"/>
      <c r="AQ57" s="114"/>
      <c r="AR57" s="114"/>
      <c r="AS57" s="115"/>
      <c r="AV57" s="112"/>
      <c r="AW57" s="108"/>
      <c r="AX57" s="108"/>
      <c r="AY57" s="108"/>
    </row>
    <row r="58" spans="2:51" x14ac:dyDescent="0.35">
      <c r="B58" s="122" t="s">
        <v>130</v>
      </c>
      <c r="C58" s="122"/>
      <c r="D58" s="119"/>
      <c r="E58" s="119"/>
      <c r="F58" s="119"/>
      <c r="G58" s="119"/>
      <c r="H58" s="119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6"/>
      <c r="U58" s="126"/>
      <c r="V58" s="126"/>
      <c r="W58" s="113"/>
      <c r="X58" s="113"/>
      <c r="Y58" s="113"/>
      <c r="Z58" s="113"/>
      <c r="AA58" s="113"/>
      <c r="AB58" s="113"/>
      <c r="AC58" s="113"/>
      <c r="AD58" s="113"/>
      <c r="AE58" s="113"/>
      <c r="AM58" s="114"/>
      <c r="AN58" s="114"/>
      <c r="AO58" s="114"/>
      <c r="AP58" s="114"/>
      <c r="AQ58" s="114"/>
      <c r="AR58" s="114"/>
      <c r="AS58" s="115"/>
      <c r="AV58" s="112"/>
      <c r="AW58" s="108"/>
      <c r="AX58" s="108"/>
      <c r="AY58" s="108"/>
    </row>
    <row r="59" spans="2:51" x14ac:dyDescent="0.35">
      <c r="B59" s="107"/>
      <c r="C59" s="122"/>
      <c r="D59" s="119"/>
      <c r="E59" s="119"/>
      <c r="F59" s="119"/>
      <c r="G59" s="119"/>
      <c r="H59" s="119"/>
      <c r="I59" s="119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6"/>
      <c r="U59" s="103"/>
      <c r="V59" s="103"/>
      <c r="W59" s="113"/>
      <c r="X59" s="113"/>
      <c r="Y59" s="113"/>
      <c r="Z59" s="113"/>
      <c r="AA59" s="113"/>
      <c r="AB59" s="113"/>
      <c r="AC59" s="113"/>
      <c r="AD59" s="113"/>
      <c r="AE59" s="113"/>
      <c r="AM59" s="114"/>
      <c r="AN59" s="114"/>
      <c r="AO59" s="114"/>
      <c r="AP59" s="114"/>
      <c r="AQ59" s="114"/>
      <c r="AR59" s="114"/>
      <c r="AS59" s="115"/>
      <c r="AV59" s="112"/>
      <c r="AW59" s="108"/>
      <c r="AX59" s="108"/>
      <c r="AY59" s="108"/>
    </row>
    <row r="60" spans="2:51" x14ac:dyDescent="0.35">
      <c r="B60" s="107"/>
      <c r="C60" s="122"/>
      <c r="D60" s="119"/>
      <c r="E60" s="119"/>
      <c r="F60" s="119"/>
      <c r="G60" s="119"/>
      <c r="H60" s="119"/>
      <c r="I60" s="119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6"/>
      <c r="U60" s="103"/>
      <c r="V60" s="103"/>
      <c r="W60" s="113"/>
      <c r="X60" s="113"/>
      <c r="Y60" s="113"/>
      <c r="Z60" s="113"/>
      <c r="AA60" s="113"/>
      <c r="AB60" s="113"/>
      <c r="AC60" s="113"/>
      <c r="AD60" s="113"/>
      <c r="AE60" s="113"/>
      <c r="AM60" s="114"/>
      <c r="AN60" s="114"/>
      <c r="AO60" s="114"/>
      <c r="AP60" s="114"/>
      <c r="AQ60" s="114"/>
      <c r="AR60" s="114"/>
      <c r="AS60" s="115"/>
      <c r="AV60" s="112"/>
      <c r="AW60" s="108"/>
      <c r="AX60" s="108"/>
      <c r="AY60" s="108"/>
    </row>
    <row r="61" spans="2:51" x14ac:dyDescent="0.35">
      <c r="B61" s="107"/>
      <c r="C61" s="122"/>
      <c r="D61" s="119"/>
      <c r="E61" s="119"/>
      <c r="F61" s="119"/>
      <c r="G61" s="119"/>
      <c r="H61" s="119"/>
      <c r="I61" s="119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6"/>
      <c r="U61" s="103"/>
      <c r="V61" s="103"/>
      <c r="W61" s="113"/>
      <c r="X61" s="113"/>
      <c r="Y61" s="113"/>
      <c r="Z61" s="113"/>
      <c r="AA61" s="113"/>
      <c r="AB61" s="113"/>
      <c r="AC61" s="113"/>
      <c r="AD61" s="113"/>
      <c r="AE61" s="113"/>
      <c r="AM61" s="114"/>
      <c r="AN61" s="114"/>
      <c r="AO61" s="114"/>
      <c r="AP61" s="114"/>
      <c r="AQ61" s="114"/>
      <c r="AR61" s="114"/>
      <c r="AS61" s="115"/>
      <c r="AV61" s="112"/>
      <c r="AW61" s="108"/>
      <c r="AX61" s="108"/>
      <c r="AY61" s="108"/>
    </row>
    <row r="62" spans="2:51" x14ac:dyDescent="0.35">
      <c r="B62" s="107"/>
      <c r="C62" s="116"/>
      <c r="D62" s="119"/>
      <c r="E62" s="119"/>
      <c r="F62" s="119"/>
      <c r="G62" s="119"/>
      <c r="H62" s="119"/>
      <c r="I62" s="119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6"/>
      <c r="U62" s="103"/>
      <c r="V62" s="103"/>
      <c r="W62" s="113"/>
      <c r="X62" s="113"/>
      <c r="Y62" s="113"/>
      <c r="Z62" s="113"/>
      <c r="AA62" s="113"/>
      <c r="AB62" s="113"/>
      <c r="AC62" s="113"/>
      <c r="AD62" s="113"/>
      <c r="AE62" s="113"/>
      <c r="AM62" s="114"/>
      <c r="AN62" s="114"/>
      <c r="AO62" s="114"/>
      <c r="AP62" s="114"/>
      <c r="AQ62" s="114"/>
      <c r="AR62" s="114"/>
      <c r="AS62" s="115"/>
      <c r="AV62" s="112"/>
      <c r="AW62" s="108"/>
      <c r="AX62" s="108"/>
      <c r="AY62" s="108"/>
    </row>
    <row r="63" spans="2:51" x14ac:dyDescent="0.35">
      <c r="B63" s="107"/>
      <c r="C63" s="116"/>
      <c r="D63" s="101"/>
      <c r="E63" s="119"/>
      <c r="F63" s="119"/>
      <c r="G63" s="119"/>
      <c r="H63" s="119"/>
      <c r="I63" s="119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6"/>
      <c r="U63" s="103"/>
      <c r="V63" s="103"/>
      <c r="W63" s="113"/>
      <c r="X63" s="113"/>
      <c r="Y63" s="113"/>
      <c r="Z63" s="105"/>
      <c r="AA63" s="113"/>
      <c r="AB63" s="113"/>
      <c r="AC63" s="113"/>
      <c r="AD63" s="113"/>
      <c r="AE63" s="113"/>
      <c r="AM63" s="114"/>
      <c r="AN63" s="114"/>
      <c r="AO63" s="114"/>
      <c r="AP63" s="114"/>
      <c r="AQ63" s="114"/>
      <c r="AR63" s="114"/>
      <c r="AS63" s="115"/>
      <c r="AV63" s="112"/>
      <c r="AW63" s="108"/>
      <c r="AX63" s="108"/>
      <c r="AY63" s="108"/>
    </row>
    <row r="64" spans="2:51" x14ac:dyDescent="0.35">
      <c r="B64" s="102"/>
      <c r="C64" s="136"/>
      <c r="D64" s="101"/>
      <c r="E64" s="119"/>
      <c r="F64" s="119"/>
      <c r="G64" s="119"/>
      <c r="H64" s="119"/>
      <c r="I64" s="101"/>
      <c r="J64" s="120"/>
      <c r="K64" s="120"/>
      <c r="L64" s="120"/>
      <c r="M64" s="120"/>
      <c r="N64" s="120"/>
      <c r="O64" s="120"/>
      <c r="P64" s="120"/>
      <c r="Q64" s="120"/>
      <c r="R64" s="120"/>
      <c r="S64" s="105"/>
      <c r="T64" s="105"/>
      <c r="U64" s="105"/>
      <c r="V64" s="105"/>
      <c r="W64" s="105"/>
      <c r="X64" s="105"/>
      <c r="Y64" s="105"/>
      <c r="Z64" s="104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12"/>
      <c r="AW64" s="108"/>
      <c r="AX64" s="108"/>
      <c r="AY64" s="108"/>
    </row>
    <row r="65" spans="1:51" x14ac:dyDescent="0.35">
      <c r="B65" s="102"/>
      <c r="C65" s="136"/>
      <c r="D65" s="119"/>
      <c r="E65" s="101"/>
      <c r="F65" s="119"/>
      <c r="G65" s="101"/>
      <c r="H65" s="101"/>
      <c r="I65" s="101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4"/>
      <c r="X65" s="104"/>
      <c r="Y65" s="104"/>
      <c r="Z65" s="113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12"/>
      <c r="AW65" s="108"/>
      <c r="AX65" s="108"/>
      <c r="AY65" s="108"/>
    </row>
    <row r="66" spans="1:51" x14ac:dyDescent="0.35">
      <c r="B66" s="102"/>
      <c r="C66" s="122"/>
      <c r="D66" s="119"/>
      <c r="E66" s="101"/>
      <c r="F66" s="101"/>
      <c r="G66" s="101"/>
      <c r="H66" s="101"/>
      <c r="I66" s="119"/>
      <c r="J66" s="105"/>
      <c r="K66" s="105"/>
      <c r="L66" s="105"/>
      <c r="M66" s="105"/>
      <c r="N66" s="105"/>
      <c r="O66" s="105"/>
      <c r="P66" s="105"/>
      <c r="Q66" s="105"/>
      <c r="R66" s="105"/>
      <c r="S66" s="120"/>
      <c r="T66" s="126"/>
      <c r="U66" s="103"/>
      <c r="V66" s="103"/>
      <c r="W66" s="113"/>
      <c r="X66" s="113"/>
      <c r="Y66" s="113"/>
      <c r="Z66" s="113"/>
      <c r="AA66" s="113"/>
      <c r="AB66" s="113"/>
      <c r="AC66" s="113"/>
      <c r="AD66" s="113"/>
      <c r="AE66" s="113"/>
      <c r="AM66" s="114"/>
      <c r="AN66" s="114"/>
      <c r="AO66" s="114"/>
      <c r="AP66" s="114"/>
      <c r="AQ66" s="114"/>
      <c r="AR66" s="114"/>
      <c r="AS66" s="115"/>
      <c r="AV66" s="112"/>
      <c r="AW66" s="108"/>
      <c r="AX66" s="108"/>
      <c r="AY66" s="108"/>
    </row>
    <row r="67" spans="1:51" x14ac:dyDescent="0.35">
      <c r="B67" s="102"/>
      <c r="C67" s="122"/>
      <c r="D67" s="119"/>
      <c r="E67" s="119"/>
      <c r="F67" s="101"/>
      <c r="G67" s="119"/>
      <c r="H67" s="119"/>
      <c r="I67" s="119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6"/>
      <c r="U67" s="103"/>
      <c r="V67" s="103"/>
      <c r="W67" s="113"/>
      <c r="X67" s="113"/>
      <c r="Y67" s="113"/>
      <c r="Z67" s="113"/>
      <c r="AA67" s="113"/>
      <c r="AB67" s="113"/>
      <c r="AC67" s="113"/>
      <c r="AD67" s="113"/>
      <c r="AE67" s="113"/>
      <c r="AM67" s="114"/>
      <c r="AN67" s="114"/>
      <c r="AO67" s="114"/>
      <c r="AP67" s="114"/>
      <c r="AQ67" s="114"/>
      <c r="AR67" s="114"/>
      <c r="AS67" s="115"/>
      <c r="AV67" s="112"/>
      <c r="AW67" s="108"/>
      <c r="AX67" s="108"/>
      <c r="AY67" s="108"/>
    </row>
    <row r="68" spans="1:51" x14ac:dyDescent="0.35">
      <c r="B68" s="102"/>
      <c r="C68" s="105"/>
      <c r="D68" s="119"/>
      <c r="E68" s="119"/>
      <c r="F68" s="119"/>
      <c r="G68" s="119"/>
      <c r="H68" s="119"/>
      <c r="I68" s="119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6"/>
      <c r="U68" s="103"/>
      <c r="V68" s="103"/>
      <c r="W68" s="113"/>
      <c r="X68" s="113"/>
      <c r="Y68" s="113"/>
      <c r="Z68" s="113"/>
      <c r="AA68" s="113"/>
      <c r="AB68" s="113"/>
      <c r="AC68" s="113"/>
      <c r="AD68" s="113"/>
      <c r="AE68" s="113"/>
      <c r="AM68" s="114"/>
      <c r="AN68" s="114"/>
      <c r="AO68" s="114"/>
      <c r="AP68" s="114"/>
      <c r="AQ68" s="114"/>
      <c r="AR68" s="114"/>
      <c r="AS68" s="115"/>
      <c r="AV68" s="112"/>
      <c r="AW68" s="108"/>
      <c r="AX68" s="108"/>
      <c r="AY68" s="108"/>
    </row>
    <row r="69" spans="1:51" x14ac:dyDescent="0.35">
      <c r="B69" s="105"/>
      <c r="C69" s="136"/>
      <c r="D69" s="105"/>
      <c r="E69" s="119"/>
      <c r="F69" s="119"/>
      <c r="G69" s="119"/>
      <c r="H69" s="119"/>
      <c r="I69" s="119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6"/>
      <c r="U69" s="103"/>
      <c r="V69" s="103"/>
      <c r="W69" s="113"/>
      <c r="X69" s="113"/>
      <c r="Y69" s="113"/>
      <c r="Z69" s="113"/>
      <c r="AA69" s="113"/>
      <c r="AB69" s="113"/>
      <c r="AC69" s="113"/>
      <c r="AD69" s="113"/>
      <c r="AE69" s="113"/>
      <c r="AM69" s="114"/>
      <c r="AN69" s="114"/>
      <c r="AO69" s="114"/>
      <c r="AP69" s="114"/>
      <c r="AQ69" s="114"/>
      <c r="AR69" s="114"/>
      <c r="AS69" s="115"/>
      <c r="AV69" s="112"/>
      <c r="AW69" s="108"/>
      <c r="AX69" s="108"/>
      <c r="AY69" s="108"/>
    </row>
    <row r="70" spans="1:51" x14ac:dyDescent="0.35">
      <c r="B70" s="105"/>
      <c r="C70" s="122"/>
      <c r="D70" s="105"/>
      <c r="E70" s="119"/>
      <c r="F70" s="119"/>
      <c r="G70" s="119"/>
      <c r="H70" s="119"/>
      <c r="I70" s="105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6"/>
      <c r="U70" s="103"/>
      <c r="V70" s="103"/>
      <c r="W70" s="113"/>
      <c r="X70" s="113"/>
      <c r="Y70" s="113"/>
      <c r="Z70" s="113"/>
      <c r="AA70" s="113"/>
      <c r="AB70" s="113"/>
      <c r="AC70" s="113"/>
      <c r="AD70" s="113"/>
      <c r="AE70" s="113"/>
      <c r="AM70" s="114"/>
      <c r="AN70" s="114"/>
      <c r="AO70" s="114"/>
      <c r="AP70" s="114"/>
      <c r="AQ70" s="114"/>
      <c r="AR70" s="114"/>
      <c r="AS70" s="115"/>
      <c r="AV70" s="112"/>
      <c r="AW70" s="108"/>
      <c r="AX70" s="108"/>
      <c r="AY70" s="108"/>
    </row>
    <row r="71" spans="1:51" x14ac:dyDescent="0.35">
      <c r="B71" s="102"/>
      <c r="C71" s="136"/>
      <c r="D71" s="119"/>
      <c r="E71" s="105"/>
      <c r="F71" s="119"/>
      <c r="G71" s="105"/>
      <c r="H71" s="105"/>
      <c r="I71" s="105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6"/>
      <c r="U71" s="103"/>
      <c r="V71" s="103"/>
      <c r="W71" s="113"/>
      <c r="X71" s="113"/>
      <c r="Y71" s="113"/>
      <c r="Z71" s="113"/>
      <c r="AA71" s="113"/>
      <c r="AB71" s="113"/>
      <c r="AC71" s="113"/>
      <c r="AD71" s="113"/>
      <c r="AE71" s="113"/>
      <c r="AM71" s="114"/>
      <c r="AN71" s="114"/>
      <c r="AO71" s="114"/>
      <c r="AP71" s="114"/>
      <c r="AQ71" s="114"/>
      <c r="AR71" s="114"/>
      <c r="AS71" s="115"/>
      <c r="AU71" s="108"/>
      <c r="AV71" s="112"/>
      <c r="AW71" s="108"/>
      <c r="AX71" s="108"/>
      <c r="AY71" s="108"/>
    </row>
    <row r="72" spans="1:51" x14ac:dyDescent="0.35">
      <c r="C72" s="125"/>
      <c r="D72" s="119"/>
      <c r="E72" s="105"/>
      <c r="F72" s="105"/>
      <c r="G72" s="105"/>
      <c r="H72" s="105"/>
      <c r="I72" s="119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6"/>
      <c r="U72" s="103"/>
      <c r="V72" s="103"/>
      <c r="W72" s="113"/>
      <c r="X72" s="113"/>
      <c r="Y72" s="113"/>
      <c r="Z72" s="113"/>
      <c r="AA72" s="113"/>
      <c r="AB72" s="113"/>
      <c r="AC72" s="113"/>
      <c r="AD72" s="113"/>
      <c r="AE72" s="113"/>
      <c r="AM72" s="114"/>
      <c r="AN72" s="114"/>
      <c r="AO72" s="114"/>
      <c r="AP72" s="114"/>
      <c r="AQ72" s="114"/>
      <c r="AR72" s="114"/>
      <c r="AS72" s="115"/>
      <c r="AU72" s="108"/>
      <c r="AV72" s="112"/>
      <c r="AW72" s="108"/>
      <c r="AX72" s="108"/>
      <c r="AY72" s="108"/>
    </row>
    <row r="73" spans="1:51" x14ac:dyDescent="0.35">
      <c r="A73" s="113"/>
      <c r="I73" s="114"/>
      <c r="J73" s="114"/>
      <c r="K73" s="114"/>
      <c r="L73" s="114"/>
      <c r="M73" s="114"/>
      <c r="N73" s="114"/>
      <c r="O73" s="115"/>
      <c r="P73" s="109"/>
      <c r="R73" s="112"/>
      <c r="AS73" s="108"/>
      <c r="AT73" s="108"/>
      <c r="AU73" s="108"/>
      <c r="AV73" s="108"/>
      <c r="AW73" s="108"/>
      <c r="AX73" s="108"/>
      <c r="AY73" s="108"/>
    </row>
    <row r="74" spans="1:51" x14ac:dyDescent="0.35">
      <c r="A74" s="113"/>
      <c r="I74" s="114"/>
      <c r="J74" s="114"/>
      <c r="K74" s="114"/>
      <c r="L74" s="114"/>
      <c r="M74" s="114"/>
      <c r="N74" s="114"/>
      <c r="O74" s="115"/>
      <c r="P74" s="109"/>
      <c r="R74" s="109"/>
      <c r="AS74" s="108"/>
      <c r="AT74" s="108"/>
      <c r="AU74" s="108"/>
      <c r="AV74" s="108"/>
      <c r="AW74" s="108"/>
      <c r="AX74" s="108"/>
      <c r="AY74" s="108"/>
    </row>
    <row r="75" spans="1:51" x14ac:dyDescent="0.35">
      <c r="A75" s="113"/>
      <c r="I75" s="114"/>
      <c r="J75" s="114"/>
      <c r="K75" s="114"/>
      <c r="L75" s="114"/>
      <c r="M75" s="114"/>
      <c r="N75" s="114"/>
      <c r="O75" s="115"/>
      <c r="P75" s="109"/>
      <c r="R75" s="109"/>
      <c r="AS75" s="108"/>
      <c r="AT75" s="108"/>
      <c r="AU75" s="108"/>
      <c r="AV75" s="108"/>
      <c r="AW75" s="108"/>
      <c r="AX75" s="108"/>
      <c r="AY75" s="108"/>
    </row>
    <row r="76" spans="1:51" x14ac:dyDescent="0.35">
      <c r="A76" s="113"/>
      <c r="I76" s="114"/>
      <c r="J76" s="114"/>
      <c r="K76" s="114"/>
      <c r="L76" s="114"/>
      <c r="M76" s="114"/>
      <c r="N76" s="114"/>
      <c r="O76" s="115"/>
      <c r="P76" s="109"/>
      <c r="R76" s="109"/>
      <c r="AS76" s="108"/>
      <c r="AT76" s="108"/>
      <c r="AU76" s="108"/>
      <c r="AV76" s="108"/>
      <c r="AW76" s="108"/>
      <c r="AX76" s="108"/>
      <c r="AY76" s="108"/>
    </row>
    <row r="77" spans="1:51" x14ac:dyDescent="0.35">
      <c r="A77" s="113"/>
      <c r="I77" s="114"/>
      <c r="J77" s="114"/>
      <c r="K77" s="114"/>
      <c r="L77" s="114"/>
      <c r="M77" s="114"/>
      <c r="N77" s="114"/>
      <c r="O77" s="115"/>
      <c r="P77" s="109"/>
      <c r="R77" s="109"/>
      <c r="AS77" s="108"/>
      <c r="AT77" s="108"/>
      <c r="AU77" s="108"/>
      <c r="AV77" s="108"/>
      <c r="AW77" s="108"/>
      <c r="AX77" s="108"/>
      <c r="AY77" s="108"/>
    </row>
    <row r="78" spans="1:51" x14ac:dyDescent="0.35">
      <c r="A78" s="113"/>
      <c r="I78" s="114"/>
      <c r="J78" s="114"/>
      <c r="K78" s="114"/>
      <c r="L78" s="114"/>
      <c r="M78" s="114"/>
      <c r="N78" s="114"/>
      <c r="O78" s="115"/>
      <c r="P78" s="109"/>
      <c r="R78" s="109"/>
      <c r="AS78" s="108"/>
      <c r="AT78" s="108"/>
      <c r="AU78" s="108"/>
      <c r="AV78" s="108"/>
      <c r="AW78" s="108"/>
      <c r="AX78" s="108"/>
      <c r="AY78" s="108"/>
    </row>
    <row r="79" spans="1:51" x14ac:dyDescent="0.35">
      <c r="A79" s="113"/>
      <c r="I79" s="114"/>
      <c r="J79" s="114"/>
      <c r="K79" s="114"/>
      <c r="L79" s="114"/>
      <c r="M79" s="114"/>
      <c r="N79" s="114"/>
      <c r="O79" s="115"/>
      <c r="P79" s="109"/>
      <c r="R79" s="104"/>
      <c r="AS79" s="108"/>
      <c r="AT79" s="108"/>
      <c r="AU79" s="108"/>
      <c r="AV79" s="108"/>
      <c r="AW79" s="108"/>
      <c r="AX79" s="108"/>
      <c r="AY79" s="108"/>
    </row>
    <row r="80" spans="1:51" x14ac:dyDescent="0.35">
      <c r="A80" s="113"/>
      <c r="I80" s="114"/>
      <c r="J80" s="114"/>
      <c r="K80" s="114"/>
      <c r="L80" s="114"/>
      <c r="M80" s="114"/>
      <c r="N80" s="114"/>
      <c r="O80" s="115"/>
      <c r="R80" s="109"/>
      <c r="AS80" s="108"/>
      <c r="AT80" s="108"/>
      <c r="AU80" s="108"/>
      <c r="AV80" s="108"/>
      <c r="AW80" s="108"/>
      <c r="AX80" s="108"/>
      <c r="AY80" s="108"/>
    </row>
    <row r="81" spans="15:51" x14ac:dyDescent="0.35">
      <c r="O81" s="115"/>
      <c r="R81" s="109"/>
      <c r="AS81" s="108"/>
      <c r="AT81" s="108"/>
      <c r="AU81" s="108"/>
      <c r="AV81" s="108"/>
      <c r="AW81" s="108"/>
      <c r="AX81" s="108"/>
      <c r="AY81" s="108"/>
    </row>
    <row r="82" spans="15:51" x14ac:dyDescent="0.35">
      <c r="O82" s="115"/>
      <c r="R82" s="109"/>
      <c r="AS82" s="108"/>
      <c r="AT82" s="108"/>
      <c r="AU82" s="108"/>
      <c r="AV82" s="108"/>
      <c r="AW82" s="108"/>
      <c r="AX82" s="108"/>
      <c r="AY82" s="108"/>
    </row>
    <row r="83" spans="15:51" x14ac:dyDescent="0.35">
      <c r="O83" s="115"/>
      <c r="R83" s="109"/>
      <c r="AS83" s="108"/>
      <c r="AT83" s="108"/>
      <c r="AU83" s="108"/>
      <c r="AV83" s="108"/>
      <c r="AW83" s="108"/>
      <c r="AX83" s="108"/>
      <c r="AY83" s="108"/>
    </row>
    <row r="84" spans="15:51" x14ac:dyDescent="0.35">
      <c r="O84" s="115"/>
      <c r="R84" s="109"/>
      <c r="AS84" s="108"/>
      <c r="AT84" s="108"/>
      <c r="AU84" s="108"/>
      <c r="AV84" s="108"/>
      <c r="AW84" s="108"/>
      <c r="AX84" s="108"/>
      <c r="AY84" s="108"/>
    </row>
    <row r="85" spans="15:51" x14ac:dyDescent="0.35">
      <c r="O85" s="115"/>
      <c r="AS85" s="108"/>
      <c r="AT85" s="108"/>
      <c r="AU85" s="108"/>
      <c r="AV85" s="108"/>
      <c r="AW85" s="108"/>
      <c r="AX85" s="108"/>
      <c r="AY85" s="108"/>
    </row>
    <row r="86" spans="15:51" x14ac:dyDescent="0.35">
      <c r="O86" s="115"/>
      <c r="AS86" s="108"/>
      <c r="AT86" s="108"/>
      <c r="AU86" s="108"/>
      <c r="AV86" s="108"/>
      <c r="AW86" s="108"/>
      <c r="AX86" s="108"/>
      <c r="AY86" s="108"/>
    </row>
    <row r="87" spans="15:51" x14ac:dyDescent="0.35">
      <c r="O87" s="115"/>
      <c r="AS87" s="108"/>
      <c r="AT87" s="108"/>
      <c r="AU87" s="108"/>
      <c r="AV87" s="108"/>
      <c r="AW87" s="108"/>
      <c r="AX87" s="108"/>
      <c r="AY87" s="108"/>
    </row>
    <row r="88" spans="15:51" x14ac:dyDescent="0.35">
      <c r="O88" s="115"/>
      <c r="AS88" s="108"/>
      <c r="AT88" s="108"/>
      <c r="AU88" s="108"/>
      <c r="AV88" s="108"/>
      <c r="AW88" s="108"/>
      <c r="AX88" s="108"/>
      <c r="AY88" s="108"/>
    </row>
    <row r="89" spans="15:51" x14ac:dyDescent="0.35">
      <c r="O89" s="115"/>
      <c r="AS89" s="108"/>
      <c r="AT89" s="108"/>
      <c r="AU89" s="108"/>
      <c r="AV89" s="108"/>
      <c r="AW89" s="108"/>
      <c r="AX89" s="108"/>
      <c r="AY89" s="108"/>
    </row>
    <row r="90" spans="15:51" x14ac:dyDescent="0.35">
      <c r="O90" s="115"/>
      <c r="AS90" s="108"/>
      <c r="AT90" s="108"/>
      <c r="AU90" s="108"/>
      <c r="AV90" s="108"/>
      <c r="AW90" s="108"/>
      <c r="AX90" s="108"/>
      <c r="AY90" s="108"/>
    </row>
    <row r="91" spans="15:51" x14ac:dyDescent="0.35">
      <c r="O91" s="115"/>
      <c r="Q91" s="109"/>
      <c r="AS91" s="108"/>
      <c r="AT91" s="108"/>
      <c r="AU91" s="108"/>
      <c r="AV91" s="108"/>
      <c r="AW91" s="108"/>
      <c r="AX91" s="108"/>
      <c r="AY91" s="108"/>
    </row>
    <row r="92" spans="15:51" x14ac:dyDescent="0.35">
      <c r="O92" s="14"/>
      <c r="P92" s="109"/>
      <c r="Q92" s="109"/>
      <c r="AS92" s="108"/>
      <c r="AT92" s="108"/>
      <c r="AU92" s="108"/>
      <c r="AV92" s="108"/>
      <c r="AW92" s="108"/>
      <c r="AX92" s="108"/>
      <c r="AY92" s="108"/>
    </row>
    <row r="93" spans="15:51" x14ac:dyDescent="0.35">
      <c r="O93" s="14"/>
      <c r="P93" s="109"/>
      <c r="Q93" s="109"/>
      <c r="AS93" s="108"/>
      <c r="AT93" s="108"/>
      <c r="AU93" s="108"/>
      <c r="AV93" s="108"/>
      <c r="AW93" s="108"/>
      <c r="AX93" s="108"/>
      <c r="AY93" s="108"/>
    </row>
    <row r="94" spans="15:51" x14ac:dyDescent="0.35">
      <c r="O94" s="14"/>
      <c r="P94" s="109"/>
      <c r="Q94" s="109"/>
      <c r="AS94" s="108"/>
      <c r="AT94" s="108"/>
      <c r="AU94" s="108"/>
      <c r="AV94" s="108"/>
      <c r="AW94" s="108"/>
      <c r="AX94" s="108"/>
      <c r="AY94" s="108"/>
    </row>
    <row r="95" spans="15:51" x14ac:dyDescent="0.35">
      <c r="O95" s="14"/>
      <c r="P95" s="109"/>
      <c r="Q95" s="109"/>
      <c r="AS95" s="108"/>
      <c r="AT95" s="108"/>
      <c r="AU95" s="108"/>
      <c r="AV95" s="108"/>
      <c r="AW95" s="108"/>
      <c r="AX95" s="108"/>
      <c r="AY95" s="108"/>
    </row>
    <row r="96" spans="15:51" x14ac:dyDescent="0.35">
      <c r="O96" s="14"/>
      <c r="P96" s="109"/>
      <c r="Q96" s="109"/>
      <c r="AS96" s="108"/>
      <c r="AT96" s="108"/>
      <c r="AU96" s="108"/>
      <c r="AV96" s="108"/>
      <c r="AW96" s="108"/>
      <c r="AX96" s="108"/>
      <c r="AY96" s="108"/>
    </row>
    <row r="97" spans="15:51" x14ac:dyDescent="0.35">
      <c r="O97" s="14"/>
      <c r="P97" s="109"/>
      <c r="Q97" s="109"/>
      <c r="AS97" s="108"/>
      <c r="AT97" s="108"/>
      <c r="AU97" s="108"/>
      <c r="AV97" s="108"/>
      <c r="AW97" s="108"/>
      <c r="AX97" s="108"/>
      <c r="AY97" s="108"/>
    </row>
    <row r="98" spans="15:51" x14ac:dyDescent="0.35">
      <c r="O98" s="14"/>
      <c r="P98" s="109"/>
      <c r="Q98" s="109"/>
      <c r="AS98" s="108"/>
      <c r="AT98" s="108"/>
      <c r="AU98" s="108"/>
      <c r="AV98" s="108"/>
      <c r="AW98" s="108"/>
      <c r="AX98" s="108"/>
      <c r="AY98" s="108"/>
    </row>
    <row r="99" spans="15:51" x14ac:dyDescent="0.35">
      <c r="O99" s="14"/>
      <c r="P99" s="109"/>
      <c r="Q99" s="109"/>
      <c r="AS99" s="108"/>
      <c r="AT99" s="108"/>
      <c r="AU99" s="108"/>
      <c r="AV99" s="108"/>
      <c r="AW99" s="108"/>
      <c r="AX99" s="108"/>
      <c r="AY99" s="108"/>
    </row>
    <row r="100" spans="15:51" x14ac:dyDescent="0.35">
      <c r="O100" s="14"/>
      <c r="P100" s="109"/>
      <c r="Q100" s="109"/>
      <c r="AS100" s="108"/>
      <c r="AT100" s="108"/>
      <c r="AU100" s="108"/>
      <c r="AV100" s="108"/>
      <c r="AW100" s="108"/>
      <c r="AX100" s="108"/>
      <c r="AY100" s="108"/>
    </row>
    <row r="101" spans="15:51" x14ac:dyDescent="0.35">
      <c r="O101" s="14"/>
      <c r="P101" s="109"/>
      <c r="Q101" s="109"/>
      <c r="R101" s="109"/>
      <c r="S101" s="109"/>
      <c r="AS101" s="108"/>
      <c r="AT101" s="108"/>
      <c r="AU101" s="108"/>
      <c r="AV101" s="108"/>
      <c r="AW101" s="108"/>
      <c r="AX101" s="108"/>
      <c r="AY101" s="108"/>
    </row>
    <row r="102" spans="15:51" x14ac:dyDescent="0.35">
      <c r="O102" s="14"/>
      <c r="P102" s="109"/>
      <c r="Q102" s="109"/>
      <c r="R102" s="109"/>
      <c r="S102" s="109"/>
      <c r="T102" s="109"/>
      <c r="AS102" s="108"/>
      <c r="AT102" s="108"/>
      <c r="AU102" s="108"/>
      <c r="AV102" s="108"/>
      <c r="AW102" s="108"/>
      <c r="AX102" s="108"/>
      <c r="AY102" s="108"/>
    </row>
    <row r="103" spans="15:51" x14ac:dyDescent="0.35">
      <c r="O103" s="14"/>
      <c r="P103" s="109"/>
      <c r="Q103" s="109"/>
      <c r="R103" s="109"/>
      <c r="S103" s="109"/>
      <c r="T103" s="109"/>
      <c r="AS103" s="108"/>
      <c r="AT103" s="108"/>
      <c r="AU103" s="108"/>
      <c r="AV103" s="108"/>
      <c r="AW103" s="108"/>
      <c r="AX103" s="108"/>
      <c r="AY103" s="108"/>
    </row>
    <row r="104" spans="15:51" x14ac:dyDescent="0.35">
      <c r="O104" s="14"/>
      <c r="P104" s="109"/>
      <c r="T104" s="109"/>
      <c r="AS104" s="108"/>
      <c r="AT104" s="108"/>
      <c r="AU104" s="108"/>
      <c r="AV104" s="108"/>
      <c r="AW104" s="108"/>
      <c r="AX104" s="108"/>
      <c r="AY104" s="108"/>
    </row>
    <row r="105" spans="15:51" x14ac:dyDescent="0.35">
      <c r="O105" s="109"/>
      <c r="Q105" s="109"/>
      <c r="R105" s="109"/>
      <c r="S105" s="109"/>
      <c r="AS105" s="108"/>
      <c r="AT105" s="108"/>
      <c r="AU105" s="108"/>
      <c r="AV105" s="108"/>
      <c r="AW105" s="108"/>
      <c r="AX105" s="108"/>
      <c r="AY105" s="108"/>
    </row>
    <row r="106" spans="15:51" x14ac:dyDescent="0.35">
      <c r="O106" s="14"/>
      <c r="P106" s="109"/>
      <c r="Q106" s="109"/>
      <c r="R106" s="109"/>
      <c r="S106" s="109"/>
      <c r="T106" s="109"/>
      <c r="AS106" s="108"/>
      <c r="AT106" s="108"/>
      <c r="AU106" s="108"/>
      <c r="AV106" s="108"/>
      <c r="AW106" s="108"/>
      <c r="AX106" s="108"/>
      <c r="AY106" s="108"/>
    </row>
    <row r="107" spans="15:51" x14ac:dyDescent="0.35">
      <c r="O107" s="14"/>
      <c r="P107" s="109"/>
      <c r="Q107" s="109"/>
      <c r="R107" s="109"/>
      <c r="S107" s="109"/>
      <c r="T107" s="109"/>
      <c r="U107" s="109"/>
      <c r="AS107" s="108"/>
      <c r="AT107" s="108"/>
      <c r="AU107" s="108"/>
      <c r="AV107" s="108"/>
      <c r="AW107" s="108"/>
      <c r="AX107" s="108"/>
      <c r="AY107" s="108"/>
    </row>
    <row r="108" spans="15:51" x14ac:dyDescent="0.35">
      <c r="O108" s="14"/>
      <c r="P108" s="109"/>
      <c r="T108" s="109"/>
      <c r="U108" s="109"/>
      <c r="AS108" s="108"/>
      <c r="AT108" s="108"/>
      <c r="AU108" s="108"/>
      <c r="AV108" s="108"/>
      <c r="AW108" s="108"/>
      <c r="AX108" s="108"/>
      <c r="AY108" s="108"/>
    </row>
    <row r="120" spans="45:51" x14ac:dyDescent="0.35">
      <c r="AS120" s="108"/>
      <c r="AT120" s="108"/>
      <c r="AU120" s="108"/>
      <c r="AV120" s="108"/>
      <c r="AW120" s="108"/>
      <c r="AX120" s="108"/>
      <c r="AY120" s="108"/>
    </row>
  </sheetData>
  <protectedRanges>
    <protectedRange sqref="N64:R64 B71 S66:T72 B60:B68 T51:T59 S60:T63 T40 T42 N67:R72" name="Range2_12_5_1_1"/>
    <protectedRange sqref="N10 L10 L6 D6 D8 AD8 AF8 O8:U8 AJ8:AR8 AF10 AR11:AR34 L24:N31 E23:E34 G23:G34 N12:N23 N32:N34 E11:G22 N11:U11 O12:U34 V11:AG34" name="Range1_16_3_1_1"/>
    <protectedRange sqref="I69 J67:M72 J64:M64 I72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70:H70 F71 E70" name="Range2_2_2_9_2_1_1"/>
    <protectedRange sqref="D68 D71:D72" name="Range2_1_1_1_1_1_9_2_1_1"/>
    <protectedRange sqref="Q10" name="Range1_17_1_1_1"/>
    <protectedRange sqref="AG10" name="Range1_18_1_1_1"/>
    <protectedRange sqref="C69 C71" name="Range2_4_1_1_1"/>
    <protectedRange sqref="AS16:AS34" name="Range1_1_1_1"/>
    <protectedRange sqref="P3:U5" name="Range1_16_1_1_1_1"/>
    <protectedRange sqref="C72 C70 C67" name="Range2_1_3_1_1"/>
    <protectedRange sqref="H11:H34" name="Range1_1_1_1_1_1_1"/>
    <protectedRange sqref="B69:B70 J65:R66 D69:D70 I70:I71 Z63:Z64 S64:Y65 AA64:AU65 E71:E72 G71:H72 F72" name="Range2_2_1_10_1_1_1_2"/>
    <protectedRange sqref="C68" name="Range2_2_1_10_2_1_1_1"/>
    <protectedRange sqref="N60:R63 G67:H67 D65 F68 E67" name="Range2_12_1_6_1_1"/>
    <protectedRange sqref="D60:D61 I66:I68 I60:M63 G68:H69 G61:H63 E68:E69 F69:F70 F62:F64 E61:E63" name="Range2_2_12_1_7_1_1"/>
    <protectedRange sqref="D66:D67" name="Range2_1_1_1_1_11_1_2_1_1"/>
    <protectedRange sqref="E64 G64:H64 F65" name="Range2_2_2_9_1_1_1_1"/>
    <protectedRange sqref="D62" name="Range2_1_1_1_1_1_9_1_1_1_1"/>
    <protectedRange sqref="C66 C61" name="Range2_1_1_2_1_1"/>
    <protectedRange sqref="C65" name="Range2_1_2_2_1_1"/>
    <protectedRange sqref="C64" name="Range2_3_2_1_1"/>
    <protectedRange sqref="F60:F61 E60 G60:H60" name="Range2_2_12_1_1_1_1_1"/>
    <protectedRange sqref="C60" name="Range2_1_4_2_1_1_1"/>
    <protectedRange sqref="C62:C63" name="Range2_5_1_1_1"/>
    <protectedRange sqref="E65:E66 F66:F67 G65:H66 I64:I65" name="Range2_2_1_1_1_1"/>
    <protectedRange sqref="D63:D64" name="Range2_1_1_1_1_1_1_1_1"/>
    <protectedRange sqref="AS11:AS15" name="Range1_4_1_1_1_1"/>
    <protectedRange sqref="J11:J15 J26:J34" name="Range1_1_2_1_10_1_1_1_1"/>
    <protectedRange sqref="R79" name="Range2_2_1_10_1_1_1_1_1"/>
    <protectedRange sqref="T41" name="Range2_12_5_1_1_4"/>
    <protectedRange sqref="S40 B41:B42" name="Range2_12_5_1_1_1"/>
    <protectedRange sqref="N40:R40" name="Range2_12_1_6_1_1_1"/>
    <protectedRange sqref="E41:H41 I40:M40" name="Range2_2_12_1_7_1_1_1"/>
    <protectedRange sqref="D41" name="Range2_3_2_1_3_1_1_2_10_1_1_1_1_1"/>
    <protectedRange sqref="C41" name="Range2_1_1_1_1_11_1_2_1_1_1"/>
    <protectedRange sqref="S38:S39" name="Range2_12_3_1_1_1_1"/>
    <protectedRange sqref="D38:H38 N38:R39" name="Range2_12_1_3_1_1_1_1"/>
    <protectedRange sqref="I38:M38 E39:M39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S52:S53" name="Range2_12_2_1_1_1_2"/>
    <protectedRange sqref="T48:T50" name="Range2_12_5_1_1_2"/>
    <protectedRange sqref="B40" name="Range2_12_5_1_1_1_1"/>
    <protectedRange sqref="E40:H40" name="Range2_2_12_1_7_1_1_1_1"/>
    <protectedRange sqref="C40:D40" name="Range2_3_2_1_3_1_1_2_10_1_1_1_1_1_1"/>
    <protectedRange sqref="N52:R52" name="Range2_12_1_6_1_1_4_1_1_1_1_1_1"/>
    <protectedRange sqref="J52:M52" name="Range2_2_12_1_7_1_1_6_1_1_1_1_1_1"/>
    <protectedRange sqref="I52" name="Range2_2_12_1_4_3_1_1_1_5_1_1_1_1_1_1_1"/>
    <protectedRange sqref="G52:H52" name="Range2_2_12_1_3_1_2_1_1_1_2_1_1_1_1_1_1_2"/>
    <protectedRange sqref="D52:E52" name="Range2_2_12_1_3_1_2_1_1_1_2_1_1_1_1_3_1_1"/>
    <protectedRange sqref="F52" name="Range2_2_12_1_3_1_2_1_1_1_3_1_1_1_1_1_3_1_1"/>
    <protectedRange sqref="B52" name="Range2_12_5_1_1_2_2_1_3_1_1_1_1_2_1_1"/>
    <protectedRange sqref="S58:S59" name="Range2_12_5_1_1_7"/>
    <protectedRange sqref="S57" name="Range2_12_5_1_1_5_1"/>
    <protectedRange sqref="S54:S56" name="Range2_12_2_1_1_1_2_1"/>
    <protectedRange sqref="T43:T45" name="Range2_12_5_1_1_3_1_1"/>
    <protectedRange sqref="S43:S45" name="Range2_12_5_1_1_2_3_1_1_1_1"/>
    <protectedRange sqref="Q43:R45" name="Range2_12_1_6_1_1_1_1_2_1_1_1_1"/>
    <protectedRange sqref="N43:P45" name="Range2_12_1_2_3_1_1_1_1_2_1_1_1_1"/>
    <protectedRange sqref="I43:M45" name="Range2_2_12_1_4_3_1_1_1_1_2_1_1_1_1"/>
    <protectedRange sqref="E43:H45" name="Range2_2_12_1_3_1_2_1_1_1_1_2_1_1_1_1"/>
    <protectedRange sqref="D43:D45" name="Range2_2_12_1_3_1_2_1_1_1_2_1_2_3_1_1"/>
    <protectedRange sqref="T46" name="Range2_12_5_1_1_2_1_1_1_1"/>
    <protectedRange sqref="S46" name="Range2_12_4_1_1_1_4_2_1_1_1"/>
    <protectedRange sqref="Q46:R46" name="Range2_12_1_6_1_1_1_2_3_2_1_1_1_1"/>
    <protectedRange sqref="N46:P46" name="Range2_12_1_2_3_1_1_1_2_3_2_1_1_1_1"/>
    <protectedRange sqref="J46:M46" name="Range2_2_12_1_4_3_1_1_1_3_3_2_1_1_1_1"/>
    <protectedRange sqref="I46" name="Range2_2_12_1_4_3_1_1_1_2_1_2_2_1_1_1"/>
    <protectedRange sqref="G46:H46 D46:E46" name="Range2_2_12_1_3_1_2_1_1_1_2_1_3_2_1_1_1"/>
    <protectedRange sqref="F46" name="Range2_2_12_1_3_1_2_1_1_1_1_1_2_2_1_1_1"/>
    <protectedRange sqref="T47" name="Range2_12_5_1_1_6_1_1_1_1"/>
    <protectedRange sqref="S47" name="Range2_12_5_1_1_5_3_1_1_1_1"/>
    <protectedRange sqref="Q47:R47" name="Range2_12_1_6_1_1_1_2_3_2_1_1_2_1_1_1"/>
    <protectedRange sqref="N47:P47" name="Range2_12_1_2_3_1_1_1_2_3_2_1_1_2_1_1_1"/>
    <protectedRange sqref="J47:M47" name="Range2_2_12_1_4_3_1_1_1_3_3_2_1_1_2_1_1_1"/>
    <protectedRange sqref="I47" name="Range2_2_12_1_4_3_1_1_1_2_1_2_2_1_2_1_1_1"/>
    <protectedRange sqref="G47:H47 D47:E47" name="Range2_2_12_1_3_1_2_1_1_1_2_1_3_2_1_2_1_1_1"/>
    <protectedRange sqref="F47" name="Range2_2_12_1_3_1_2_1_1_1_1_1_2_2_1_2_1_1_1"/>
    <protectedRange sqref="B43:B45" name="Range2_12_5_1_1_1_2_2_1_1_1_1_1_1"/>
    <protectedRange sqref="B46" name="Range2_12_5_1_1_1_3_1_1_1_1_1_1_1"/>
    <protectedRange sqref="S48:S51" name="Range2_12_4_1_1_1_4_2"/>
    <protectedRange sqref="Q48:R50" name="Range2_12_1_6_1_1_1_2_3_2_1"/>
    <protectedRange sqref="N48:P50" name="Range2_12_1_2_3_1_1_1_2_3_2_1"/>
    <protectedRange sqref="K48:M50" name="Range2_2_12_1_4_3_1_1_1_3_3_2_1"/>
    <protectedRange sqref="Q51:R51" name="Range2_12_1_6_1_1_1_2_3_2_1_1"/>
    <protectedRange sqref="N51:P51" name="Range2_12_1_2_3_1_1_1_2_3_2_1_1"/>
    <protectedRange sqref="K51:M51" name="Range2_2_12_1_4_3_1_1_1_3_3_2_1_1"/>
    <protectedRange sqref="J48:J50" name="Range2_2_12_1_4_3_1_1_1_3_2_1"/>
    <protectedRange sqref="D48:E50" name="Range2_2_12_1_3_1_2_1_1_1_2_1_2_3"/>
    <protectedRange sqref="I48:I50" name="Range2_2_12_1_4_2_1_1_1_4_1_2_1_1_1"/>
    <protectedRange sqref="F48:H50" name="Range2_2_12_1_3_1_1_1_1_1_4_1_2_1_2_1"/>
    <protectedRange sqref="J51" name="Range2_2_12_1_4_3_1_1_1_3_3_1"/>
    <protectedRange sqref="I51" name="Range2_2_12_1_4_3_1_1_1_2_1_2"/>
    <protectedRange sqref="D51:E51 G51:H51" name="Range2_2_12_1_3_1_2_1_1_1_2_1_3"/>
    <protectedRange sqref="F51" name="Range2_2_12_1_3_1_2_1_1_1_1_1_2"/>
    <protectedRange sqref="B49" name="Range2_12_5_1_1_1_2_1_1_1_1"/>
    <protectedRange sqref="B50" name="Range2_12_5_1_1_2_2_2_1_1_1"/>
    <protectedRange sqref="B59" name="Range2_12_5_1_1_3"/>
    <protectedRange sqref="N59:R59" name="Range2_12_1_6_1_1_2"/>
    <protectedRange sqref="D59 I59:M59" name="Range2_2_12_1_7_1_1_2"/>
    <protectedRange sqref="E59:H59" name="Range2_2_12_1_1_1_1_1_1"/>
    <protectedRange sqref="C59" name="Range2_1_4_2_1_1_1_1"/>
    <protectedRange sqref="N57:R58" name="Range2_12_1_1_1_1_1_1_1_1_1_1_1_1_1"/>
    <protectedRange sqref="J57:M58" name="Range2_2_12_1_1_1_1_1_1_1_1_1_1_1_1_1"/>
    <protectedRange sqref="N56:R56" name="Range2_12_1_6_1_1_4_1_1_1_1_1_1_1_1"/>
    <protectedRange sqref="J56:M56" name="Range2_2_12_1_7_1_1_6_1_1_1_1_1_1_1_1"/>
    <protectedRange sqref="I57:I58" name="Range2_2_12_1_7_1_1_5_1_1_1_1_1_1_1_1_1_1"/>
    <protectedRange sqref="G57:H58" name="Range2_2_12_1_3_3_1_1_1_1_1_1_1_1_1_1_1_1_1"/>
    <protectedRange sqref="I56" name="Range2_2_12_1_4_3_1_1_1_5_1_1_1_1_1_1_1_1_1"/>
    <protectedRange sqref="G56:H56" name="Range2_2_12_1_3_1_2_1_1_1_2_1_1_1_1_1_1_2_1_1"/>
    <protectedRange sqref="Q55:R55" name="Range2_12_1_4_1_1_1_1_1_1_1_1_1_1_1_1"/>
    <protectedRange sqref="N55:P55" name="Range2_12_1_2_1_1_1_1_1_1_1_1_1_1_1_1_1"/>
    <protectedRange sqref="J55:M55" name="Range2_2_12_1_4_1_1_1_1_1_1_1_1_1_1_1_1_1"/>
    <protectedRange sqref="Q53:R54" name="Range2_12_1_6_1_1_1_2_3_1_1_3_1_1_1_1"/>
    <protectedRange sqref="N53:P54" name="Range2_12_1_2_3_1_1_1_2_3_1_1_3_1_1_1_1"/>
    <protectedRange sqref="I55 J53:M54" name="Range2_2_12_1_4_3_1_1_1_3_3_1_1_3_1_1_1_1"/>
    <protectedRange sqref="D55:E55 G55:H55" name="Range2_2_12_1_3_1_2_1_1_1_3_1_1_1_1_1_1_1_2"/>
    <protectedRange sqref="B54" name="Range2_12_5_1_1_2_2_1_3_1_1_1_1_1_1_1"/>
    <protectedRange sqref="I54" name="Range2_2_12_1_7_1_1_5_2_1_1_1_1_1_1_1_1_1"/>
    <protectedRange sqref="D54:E54 G54:H54 F55" name="Range2_2_12_1_3_3_1_1_1_2_1_1_1_1_1_1_1_1_1"/>
    <protectedRange sqref="I53" name="Range2_2_12_1_4_3_1_1_1_2_1_2_1_1_3_1_1_1_1"/>
    <protectedRange sqref="G53:H53 F53:F54" name="Range2_2_12_1_3_1_2_1_1_1_2_1_3_1_1_3_1_1_1_1"/>
    <protectedRange sqref="D53:E53" name="Range2_2_12_1_3_1_1_1_1_1_4_1_2_1_3_1_1_1_1_1_1_1"/>
    <protectedRange sqref="C57:C58" name="Range2_1_1_1_2_1_1_1_1_1_1_1_1_1_1_1"/>
    <protectedRange sqref="D57:D58 E58" name="Range2_2_12_1_2_1_1_1_1_1_1_1_1_1_1_1_1_1"/>
    <protectedRange sqref="F58 E57" name="Range2_2_12_1_3_1_2_1_1_1_2_1_1_1_1_1_1_1_1_1_1"/>
    <protectedRange sqref="F57" name="Range2_2_12_1_3_1_2_1_1_1_3_1_1_1_1_1_1_1_1_1_1"/>
    <protectedRange sqref="B58" name="Range2_12_5_1_1_2_2_1_3_1_1_1_1_1_1_1_1_1_1"/>
    <protectedRange sqref="D56:E56" name="Range2_2_12_1_3_1_2_1_1_1_2_1_1_1_1_3_1_1_1_1"/>
    <protectedRange sqref="B55" name="Range2_12_5_1_1_2_1_4_1_1_1_2_1_1_1_1"/>
    <protectedRange sqref="F56" name="Range2_2_12_1_3_1_2_1_1_1_3_1_1_1_1_1_3_1_1_1_1"/>
    <protectedRange sqref="B56:B57" name="Range2_12_5_1_1_2_2_1_3_1_1_1_1_2_1_1_1_1"/>
    <protectedRange sqref="B53" name="Range2_12_5_1_1_2_2_1_3_1_1_1_1_2_1_2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768" priority="9" operator="containsText" text="N/A">
      <formula>NOT(ISERROR(SEARCH("N/A",X11)))</formula>
    </cfRule>
    <cfRule type="cellIs" dxfId="767" priority="27" operator="equal">
      <formula>0</formula>
    </cfRule>
  </conditionalFormatting>
  <conditionalFormatting sqref="X11:AE34">
    <cfRule type="cellIs" dxfId="766" priority="26" operator="greaterThanOrEqual">
      <formula>1185</formula>
    </cfRule>
  </conditionalFormatting>
  <conditionalFormatting sqref="X11:AE34">
    <cfRule type="cellIs" dxfId="765" priority="25" operator="between">
      <formula>0.1</formula>
      <formula>1184</formula>
    </cfRule>
  </conditionalFormatting>
  <conditionalFormatting sqref="X8">
    <cfRule type="cellIs" dxfId="764" priority="24" operator="equal">
      <formula>0</formula>
    </cfRule>
  </conditionalFormatting>
  <conditionalFormatting sqref="X8">
    <cfRule type="cellIs" dxfId="763" priority="23" operator="greaterThan">
      <formula>1179</formula>
    </cfRule>
  </conditionalFormatting>
  <conditionalFormatting sqref="X8">
    <cfRule type="cellIs" dxfId="762" priority="22" operator="greaterThan">
      <formula>99</formula>
    </cfRule>
  </conditionalFormatting>
  <conditionalFormatting sqref="X8">
    <cfRule type="cellIs" dxfId="761" priority="21" operator="greaterThan">
      <formula>0.99</formula>
    </cfRule>
  </conditionalFormatting>
  <conditionalFormatting sqref="AB8">
    <cfRule type="cellIs" dxfId="760" priority="20" operator="equal">
      <formula>0</formula>
    </cfRule>
  </conditionalFormatting>
  <conditionalFormatting sqref="AB8">
    <cfRule type="cellIs" dxfId="759" priority="19" operator="greaterThan">
      <formula>1179</formula>
    </cfRule>
  </conditionalFormatting>
  <conditionalFormatting sqref="AB8">
    <cfRule type="cellIs" dxfId="758" priority="18" operator="greaterThan">
      <formula>99</formula>
    </cfRule>
  </conditionalFormatting>
  <conditionalFormatting sqref="AB8">
    <cfRule type="cellIs" dxfId="757" priority="17" operator="greaterThan">
      <formula>0.99</formula>
    </cfRule>
  </conditionalFormatting>
  <conditionalFormatting sqref="AQ11:AQ34 AJ11:AO23 AJ24:AJ34 AK24:AK33 AL24:AO34">
    <cfRule type="cellIs" dxfId="756" priority="16" operator="equal">
      <formula>0</formula>
    </cfRule>
  </conditionalFormatting>
  <conditionalFormatting sqref="AQ11:AQ34 AJ11:AO23 AJ24:AJ34 AK24:AK33 AL24:AO34">
    <cfRule type="cellIs" dxfId="755" priority="15" operator="greaterThan">
      <formula>1179</formula>
    </cfRule>
  </conditionalFormatting>
  <conditionalFormatting sqref="AQ11:AQ34 AJ11:AO23 AJ24:AJ34 AK24:AK33 AL24:AO34">
    <cfRule type="cellIs" dxfId="754" priority="14" operator="greaterThan">
      <formula>99</formula>
    </cfRule>
  </conditionalFormatting>
  <conditionalFormatting sqref="AQ11:AQ34 AJ11:AO23 AJ24:AJ34 AK24:AK33 AL24:AO34">
    <cfRule type="cellIs" dxfId="753" priority="13" operator="greaterThan">
      <formula>0.99</formula>
    </cfRule>
  </conditionalFormatting>
  <conditionalFormatting sqref="AI11:AI34">
    <cfRule type="cellIs" dxfId="752" priority="12" operator="greaterThan">
      <formula>$AI$8</formula>
    </cfRule>
  </conditionalFormatting>
  <conditionalFormatting sqref="AH11:AH34">
    <cfRule type="cellIs" dxfId="751" priority="10" operator="greaterThan">
      <formula>$AH$8</formula>
    </cfRule>
    <cfRule type="cellIs" dxfId="750" priority="11" operator="greaterThan">
      <formula>$AH$8</formula>
    </cfRule>
  </conditionalFormatting>
  <conditionalFormatting sqref="AP11:AP34">
    <cfRule type="cellIs" dxfId="749" priority="8" operator="equal">
      <formula>0</formula>
    </cfRule>
  </conditionalFormatting>
  <conditionalFormatting sqref="AP11:AP34">
    <cfRule type="cellIs" dxfId="748" priority="7" operator="greaterThan">
      <formula>1179</formula>
    </cfRule>
  </conditionalFormatting>
  <conditionalFormatting sqref="AP11:AP34">
    <cfRule type="cellIs" dxfId="747" priority="6" operator="greaterThan">
      <formula>99</formula>
    </cfRule>
  </conditionalFormatting>
  <conditionalFormatting sqref="AP11:AP34">
    <cfRule type="cellIs" dxfId="746" priority="5" operator="greaterThan">
      <formula>0.99</formula>
    </cfRule>
  </conditionalFormatting>
  <conditionalFormatting sqref="AK34">
    <cfRule type="cellIs" dxfId="745" priority="4" operator="equal">
      <formula>0</formula>
    </cfRule>
  </conditionalFormatting>
  <conditionalFormatting sqref="AK34">
    <cfRule type="cellIs" dxfId="744" priority="3" operator="greaterThan">
      <formula>1179</formula>
    </cfRule>
  </conditionalFormatting>
  <conditionalFormatting sqref="AK34">
    <cfRule type="cellIs" dxfId="743" priority="2" operator="greaterThan">
      <formula>99</formula>
    </cfRule>
  </conditionalFormatting>
  <conditionalFormatting sqref="AK34">
    <cfRule type="cellIs" dxfId="742" priority="1" operator="greaterThan">
      <formula>0.99</formula>
    </cfRule>
  </conditionalFormatting>
  <dataValidations count="4">
    <dataValidation type="list" allowBlank="1" showInputMessage="1" showErrorMessage="1" sqref="P3:P5" xr:uid="{00000000-0002-0000-0000-000000000000}">
      <formula1>$AY$10:$AY$39</formula1>
    </dataValidation>
    <dataValidation type="list" allowBlank="1" showInputMessage="1" showErrorMessage="1" sqref="AP8:AQ8 N10 L10 D8 O8:T8" xr:uid="{00000000-0002-0000-0000-000001000000}">
      <formula1>#REF!</formula1>
    </dataValidation>
    <dataValidation type="list" allowBlank="1" showInputMessage="1" showErrorMessage="1" sqref="H11:H34" xr:uid="{00000000-0002-0000-0000-000002000000}">
      <formula1>$AV$10:$AV$19</formula1>
    </dataValidation>
    <dataValidation type="list" allowBlank="1" showInputMessage="1" showErrorMessage="1" sqref="AV31:AW31" xr:uid="{00000000-0002-0000-0000-000003000000}">
      <formula1>$AV$24:$AV$28</formula1>
    </dataValidation>
  </dataValidations>
  <hyperlinks>
    <hyperlink ref="H9:H10" location="'1'!AH8" display="Plant Status" xr:uid="{00000000-0004-0000-00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2:AY120"/>
  <sheetViews>
    <sheetView showGridLines="0" topLeftCell="A35" zoomScaleNormal="100" workbookViewId="0">
      <selection activeCell="B56" sqref="B56"/>
    </sheetView>
  </sheetViews>
  <sheetFormatPr defaultColWidth="9.1796875" defaultRowHeight="14.5" x14ac:dyDescent="0.35"/>
  <cols>
    <col min="1" max="1" width="7.1796875" style="108" customWidth="1"/>
    <col min="2" max="2" width="10.26953125" style="108" customWidth="1"/>
    <col min="3" max="3" width="11.7265625" style="108" customWidth="1"/>
    <col min="4" max="7" width="9.1796875" style="108"/>
    <col min="8" max="8" width="20.453125" style="108" customWidth="1"/>
    <col min="9" max="10" width="9.1796875" style="108"/>
    <col min="11" max="11" width="9" style="108" customWidth="1"/>
    <col min="12" max="14" width="9.1796875" style="108" hidden="1" customWidth="1"/>
    <col min="15" max="16" width="9.1796875" style="108"/>
    <col min="17" max="18" width="9.1796875" style="108" customWidth="1"/>
    <col min="19" max="32" width="9.1796875" style="108"/>
    <col min="33" max="33" width="10.453125" style="108" bestFit="1" customWidth="1"/>
    <col min="34" max="44" width="9.1796875" style="108"/>
    <col min="45" max="45" width="83.81640625" style="14" customWidth="1"/>
    <col min="46" max="47" width="9.1796875" style="109"/>
    <col min="48" max="48" width="29.7265625" style="109" customWidth="1"/>
    <col min="49" max="49" width="22" style="109" customWidth="1"/>
    <col min="50" max="50" width="9.1796875" style="109"/>
    <col min="51" max="51" width="38.54296875" style="109" bestFit="1" customWidth="1"/>
    <col min="52" max="16384" width="9.1796875" style="108"/>
  </cols>
  <sheetData>
    <row r="2" spans="2:51" ht="21" x14ac:dyDescent="0.35">
      <c r="B2" s="4"/>
      <c r="C2" s="109"/>
      <c r="D2" s="109"/>
      <c r="E2" s="5"/>
      <c r="F2" s="5"/>
      <c r="G2" s="109"/>
      <c r="H2" s="6"/>
      <c r="I2" s="6"/>
      <c r="J2" s="109"/>
      <c r="K2" s="6"/>
      <c r="L2" s="6"/>
      <c r="M2" s="109"/>
      <c r="N2" s="109"/>
      <c r="O2" s="7"/>
      <c r="P2" s="8" t="s">
        <v>0</v>
      </c>
      <c r="Q2" s="8"/>
      <c r="R2" s="9"/>
      <c r="S2" s="10"/>
      <c r="T2" s="11"/>
      <c r="U2" s="11"/>
      <c r="V2" s="12"/>
      <c r="W2" s="13"/>
      <c r="X2" s="11"/>
      <c r="Y2" s="11"/>
      <c r="Z2" s="11"/>
      <c r="AA2" s="11"/>
      <c r="AB2" s="11"/>
      <c r="AC2" s="11"/>
      <c r="AD2" s="11"/>
      <c r="AE2" s="11"/>
      <c r="AM2" s="109"/>
      <c r="AN2" s="109"/>
      <c r="AO2" s="109"/>
      <c r="AP2" s="109"/>
      <c r="AQ2" s="109"/>
      <c r="AR2" s="109"/>
    </row>
    <row r="3" spans="2:51" ht="21" x14ac:dyDescent="0.35">
      <c r="B3" s="15" t="s">
        <v>1</v>
      </c>
      <c r="C3" s="15"/>
      <c r="D3" s="15"/>
      <c r="E3" s="109"/>
      <c r="F3" s="6"/>
      <c r="G3" s="6"/>
      <c r="H3" s="109"/>
      <c r="I3" s="109"/>
      <c r="J3" s="109"/>
      <c r="K3" s="16"/>
      <c r="L3" s="17"/>
      <c r="M3" s="109"/>
      <c r="N3" s="109"/>
      <c r="O3" s="18" t="s">
        <v>2</v>
      </c>
      <c r="P3" s="412" t="s">
        <v>135</v>
      </c>
      <c r="Q3" s="413"/>
      <c r="R3" s="413"/>
      <c r="S3" s="413"/>
      <c r="T3" s="413"/>
      <c r="U3" s="414"/>
      <c r="V3" s="19"/>
      <c r="W3" s="19"/>
      <c r="X3" s="19"/>
      <c r="Y3" s="19"/>
      <c r="Z3" s="19"/>
      <c r="AH3" s="109"/>
      <c r="AI3" s="109"/>
      <c r="AJ3" s="109"/>
      <c r="AK3" s="109"/>
      <c r="AL3" s="14"/>
      <c r="AM3" s="109"/>
      <c r="AN3" s="109"/>
      <c r="AO3" s="109"/>
      <c r="AP3" s="109"/>
      <c r="AQ3" s="109"/>
      <c r="AR3" s="109"/>
      <c r="AS3" s="109"/>
    </row>
    <row r="4" spans="2:51" x14ac:dyDescent="0.35">
      <c r="B4" s="20" t="s">
        <v>4</v>
      </c>
      <c r="C4" s="20"/>
      <c r="D4" s="20"/>
      <c r="E4" s="109"/>
      <c r="F4" s="21"/>
      <c r="G4" s="109"/>
      <c r="H4" s="109"/>
      <c r="I4" s="109"/>
      <c r="J4" s="109"/>
      <c r="K4" s="109"/>
      <c r="L4" s="109"/>
      <c r="M4" s="109"/>
      <c r="N4" s="109"/>
      <c r="O4" s="18" t="s">
        <v>5</v>
      </c>
      <c r="P4" s="412" t="s">
        <v>135</v>
      </c>
      <c r="Q4" s="413"/>
      <c r="R4" s="413"/>
      <c r="S4" s="413"/>
      <c r="T4" s="413"/>
      <c r="U4" s="414"/>
      <c r="V4" s="19"/>
      <c r="W4" s="19"/>
      <c r="X4" s="19"/>
      <c r="Y4" s="19"/>
      <c r="Z4" s="19"/>
      <c r="AH4" s="109"/>
      <c r="AI4" s="109"/>
      <c r="AJ4" s="109"/>
      <c r="AK4" s="109"/>
      <c r="AL4" s="14"/>
      <c r="AM4" s="109"/>
      <c r="AN4" s="109"/>
      <c r="AO4" s="109"/>
      <c r="AP4" s="109"/>
      <c r="AQ4" s="109"/>
      <c r="AR4" s="109"/>
      <c r="AS4" s="109"/>
    </row>
    <row r="5" spans="2:51" x14ac:dyDescent="0.35">
      <c r="B5" s="109"/>
      <c r="C5" s="109"/>
      <c r="D5" s="109"/>
      <c r="E5" s="22"/>
      <c r="F5" s="22"/>
      <c r="G5" s="109"/>
      <c r="H5" s="109"/>
      <c r="I5" s="109"/>
      <c r="J5" s="109"/>
      <c r="K5" s="109"/>
      <c r="L5" s="109"/>
      <c r="M5" s="109"/>
      <c r="N5" s="109"/>
      <c r="O5" s="18" t="s">
        <v>6</v>
      </c>
      <c r="P5" s="412" t="s">
        <v>135</v>
      </c>
      <c r="Q5" s="413"/>
      <c r="R5" s="413"/>
      <c r="S5" s="413"/>
      <c r="T5" s="413"/>
      <c r="U5" s="414"/>
      <c r="V5" s="19"/>
      <c r="W5" s="19"/>
      <c r="X5" s="19"/>
      <c r="Y5" s="19"/>
      <c r="Z5" s="19"/>
      <c r="AH5" s="109"/>
      <c r="AI5" s="109"/>
      <c r="AJ5" s="109"/>
      <c r="AK5" s="109"/>
      <c r="AL5" s="14"/>
      <c r="AM5" s="109"/>
      <c r="AN5" s="109"/>
      <c r="AO5" s="109"/>
      <c r="AP5" s="109"/>
      <c r="AQ5" s="109"/>
      <c r="AR5" s="109"/>
      <c r="AS5" s="109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109"/>
      <c r="J6" s="109"/>
      <c r="K6" s="18"/>
      <c r="L6" s="418">
        <v>41686</v>
      </c>
      <c r="M6" s="418"/>
      <c r="N6" s="23"/>
      <c r="O6" s="23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5"/>
      <c r="AJ6" s="26"/>
      <c r="AM6" s="27"/>
      <c r="AN6" s="27"/>
      <c r="AO6" s="27"/>
      <c r="AP6" s="27"/>
      <c r="AQ6" s="27"/>
      <c r="AR6" s="27"/>
      <c r="AS6" s="28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143" t="s">
        <v>11</v>
      </c>
      <c r="I7" s="142" t="s">
        <v>12</v>
      </c>
      <c r="J7" s="142" t="s">
        <v>13</v>
      </c>
      <c r="K7" s="142" t="s">
        <v>14</v>
      </c>
      <c r="L7" s="14"/>
      <c r="M7" s="14"/>
      <c r="N7" s="14"/>
      <c r="O7" s="143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142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142" t="s">
        <v>23</v>
      </c>
      <c r="AG7" s="142" t="s">
        <v>24</v>
      </c>
      <c r="AH7" s="142" t="s">
        <v>25</v>
      </c>
      <c r="AI7" s="142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142" t="s">
        <v>29</v>
      </c>
      <c r="AS7" s="29"/>
      <c r="AT7" s="14"/>
      <c r="AU7" s="14"/>
      <c r="AV7" s="14"/>
      <c r="AW7" s="14"/>
      <c r="AX7" s="14"/>
      <c r="AY7" s="14"/>
    </row>
    <row r="8" spans="2:51" x14ac:dyDescent="0.35">
      <c r="B8" s="404">
        <v>41914</v>
      </c>
      <c r="C8" s="405"/>
      <c r="D8" s="406" t="s">
        <v>30</v>
      </c>
      <c r="E8" s="407"/>
      <c r="F8" s="407"/>
      <c r="G8" s="408"/>
      <c r="H8" s="30"/>
      <c r="I8" s="406" t="s">
        <v>30</v>
      </c>
      <c r="J8" s="407"/>
      <c r="K8" s="408"/>
      <c r="L8" s="31"/>
      <c r="M8" s="31"/>
      <c r="N8" s="31"/>
      <c r="O8" s="30" t="s">
        <v>31</v>
      </c>
      <c r="P8" s="30" t="s">
        <v>31</v>
      </c>
      <c r="Q8" s="30" t="s">
        <v>32</v>
      </c>
      <c r="R8" s="30" t="s">
        <v>32</v>
      </c>
      <c r="S8" s="30" t="s">
        <v>31</v>
      </c>
      <c r="T8" s="30" t="s">
        <v>33</v>
      </c>
      <c r="U8" s="409" t="s">
        <v>34</v>
      </c>
      <c r="V8" s="409"/>
      <c r="W8" s="32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30"/>
      <c r="AG8" s="32">
        <f>AG34-AG10</f>
        <v>24700</v>
      </c>
      <c r="AH8" s="33"/>
      <c r="AI8" s="33"/>
      <c r="AJ8" s="30" t="s">
        <v>37</v>
      </c>
      <c r="AK8" s="30" t="s">
        <v>37</v>
      </c>
      <c r="AL8" s="30" t="s">
        <v>37</v>
      </c>
      <c r="AM8" s="30" t="s">
        <v>37</v>
      </c>
      <c r="AN8" s="30" t="s">
        <v>37</v>
      </c>
      <c r="AO8" s="30" t="s">
        <v>37</v>
      </c>
      <c r="AP8" s="30" t="s">
        <v>32</v>
      </c>
      <c r="AQ8" s="30" t="s">
        <v>32</v>
      </c>
      <c r="AR8" s="30" t="s">
        <v>38</v>
      </c>
      <c r="AS8" s="29"/>
      <c r="AV8" s="34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142" t="s">
        <v>45</v>
      </c>
      <c r="M9" s="400" t="s">
        <v>46</v>
      </c>
      <c r="N9" s="35" t="s">
        <v>47</v>
      </c>
      <c r="O9" s="390" t="s">
        <v>48</v>
      </c>
      <c r="P9" s="390" t="s">
        <v>49</v>
      </c>
      <c r="Q9" s="36" t="s">
        <v>50</v>
      </c>
      <c r="R9" s="378" t="s">
        <v>51</v>
      </c>
      <c r="S9" s="379"/>
      <c r="T9" s="380"/>
      <c r="U9" s="140" t="s">
        <v>52</v>
      </c>
      <c r="V9" s="140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139" t="s">
        <v>56</v>
      </c>
      <c r="AG9" s="139" t="s">
        <v>57</v>
      </c>
      <c r="AH9" s="373" t="s">
        <v>58</v>
      </c>
      <c r="AI9" s="388" t="s">
        <v>59</v>
      </c>
      <c r="AJ9" s="140" t="s">
        <v>60</v>
      </c>
      <c r="AK9" s="140" t="s">
        <v>61</v>
      </c>
      <c r="AL9" s="140" t="s">
        <v>62</v>
      </c>
      <c r="AM9" s="140" t="s">
        <v>63</v>
      </c>
      <c r="AN9" s="140" t="s">
        <v>64</v>
      </c>
      <c r="AO9" s="140" t="s">
        <v>65</v>
      </c>
      <c r="AP9" s="140" t="s">
        <v>66</v>
      </c>
      <c r="AQ9" s="390" t="s">
        <v>67</v>
      </c>
      <c r="AR9" s="140" t="s">
        <v>68</v>
      </c>
      <c r="AS9" s="373" t="s">
        <v>69</v>
      </c>
      <c r="AV9" s="37" t="s">
        <v>70</v>
      </c>
      <c r="AW9" s="37" t="s">
        <v>71</v>
      </c>
      <c r="AY9" s="38" t="s">
        <v>72</v>
      </c>
    </row>
    <row r="10" spans="2:51" x14ac:dyDescent="0.35">
      <c r="B10" s="140" t="s">
        <v>73</v>
      </c>
      <c r="C10" s="140" t="s">
        <v>74</v>
      </c>
      <c r="D10" s="140" t="s">
        <v>75</v>
      </c>
      <c r="E10" s="140" t="s">
        <v>76</v>
      </c>
      <c r="F10" s="140" t="s">
        <v>75</v>
      </c>
      <c r="G10" s="140" t="s">
        <v>76</v>
      </c>
      <c r="H10" s="399"/>
      <c r="I10" s="140" t="s">
        <v>76</v>
      </c>
      <c r="J10" s="140" t="s">
        <v>76</v>
      </c>
      <c r="K10" s="140" t="s">
        <v>76</v>
      </c>
      <c r="L10" s="30" t="s">
        <v>30</v>
      </c>
      <c r="M10" s="400"/>
      <c r="N10" s="30" t="s">
        <v>30</v>
      </c>
      <c r="O10" s="391"/>
      <c r="P10" s="391"/>
      <c r="Q10" s="3">
        <v>8767758</v>
      </c>
      <c r="R10" s="381"/>
      <c r="S10" s="382"/>
      <c r="T10" s="383"/>
      <c r="U10" s="140" t="s">
        <v>76</v>
      </c>
      <c r="V10" s="140" t="s">
        <v>76</v>
      </c>
      <c r="W10" s="384"/>
      <c r="X10" s="39" t="s">
        <v>77</v>
      </c>
      <c r="Y10" s="39" t="s">
        <v>78</v>
      </c>
      <c r="Z10" s="39" t="s">
        <v>79</v>
      </c>
      <c r="AA10" s="39" t="s">
        <v>80</v>
      </c>
      <c r="AB10" s="39" t="s">
        <v>81</v>
      </c>
      <c r="AC10" s="39" t="s">
        <v>82</v>
      </c>
      <c r="AD10" s="39" t="s">
        <v>83</v>
      </c>
      <c r="AE10" s="39" t="s">
        <v>84</v>
      </c>
      <c r="AF10" s="40"/>
      <c r="AG10" s="1">
        <v>31299778</v>
      </c>
      <c r="AH10" s="373"/>
      <c r="AI10" s="389"/>
      <c r="AJ10" s="140" t="s">
        <v>85</v>
      </c>
      <c r="AK10" s="140" t="s">
        <v>85</v>
      </c>
      <c r="AL10" s="140" t="s">
        <v>85</v>
      </c>
      <c r="AM10" s="140" t="s">
        <v>85</v>
      </c>
      <c r="AN10" s="140" t="s">
        <v>85</v>
      </c>
      <c r="AO10" s="140" t="s">
        <v>85</v>
      </c>
      <c r="AP10" s="2">
        <v>6890382</v>
      </c>
      <c r="AQ10" s="391"/>
      <c r="AR10" s="141" t="s">
        <v>86</v>
      </c>
      <c r="AS10" s="373"/>
      <c r="AV10" s="41" t="s">
        <v>87</v>
      </c>
      <c r="AW10" s="41" t="s">
        <v>88</v>
      </c>
      <c r="AY10" s="42"/>
    </row>
    <row r="11" spans="2:51" x14ac:dyDescent="0.35">
      <c r="B11" s="43">
        <v>2</v>
      </c>
      <c r="C11" s="43">
        <v>4.1666666666666664E-2</v>
      </c>
      <c r="D11" s="44">
        <v>14</v>
      </c>
      <c r="E11" s="45">
        <f>D11/1.42</f>
        <v>9.8591549295774659</v>
      </c>
      <c r="F11" s="110">
        <v>66</v>
      </c>
      <c r="G11" s="45">
        <f>F11/1.42</f>
        <v>46.478873239436624</v>
      </c>
      <c r="H11" s="46" t="s">
        <v>89</v>
      </c>
      <c r="I11" s="46">
        <f>J11-(2/1.42)</f>
        <v>41.549295774647888</v>
      </c>
      <c r="J11" s="47">
        <f>(F11-5)/1.42</f>
        <v>42.95774647887324</v>
      </c>
      <c r="K11" s="46">
        <f>J11+(6/1.42)</f>
        <v>47.183098591549296</v>
      </c>
      <c r="L11" s="48">
        <v>14</v>
      </c>
      <c r="M11" s="49" t="s">
        <v>90</v>
      </c>
      <c r="N11" s="49">
        <v>11.4</v>
      </c>
      <c r="O11" s="50">
        <v>112</v>
      </c>
      <c r="P11" s="50">
        <v>86</v>
      </c>
      <c r="Q11" s="50">
        <v>8771360</v>
      </c>
      <c r="R11" s="51">
        <f>Q11-Q10</f>
        <v>3602</v>
      </c>
      <c r="S11" s="52">
        <f>R11*24/1000</f>
        <v>86.447999999999993</v>
      </c>
      <c r="T11" s="52">
        <f>R11/1000</f>
        <v>3.6019999999999999</v>
      </c>
      <c r="U11" s="53">
        <v>5.9</v>
      </c>
      <c r="V11" s="53">
        <f t="shared" ref="V11:V34" si="0">U11</f>
        <v>5.9</v>
      </c>
      <c r="W11" s="117" t="s">
        <v>132</v>
      </c>
      <c r="X11" s="111">
        <v>0</v>
      </c>
      <c r="Y11" s="111">
        <v>0</v>
      </c>
      <c r="Z11" s="111">
        <v>1021</v>
      </c>
      <c r="AA11" s="111">
        <v>0</v>
      </c>
      <c r="AB11" s="111">
        <v>1109</v>
      </c>
      <c r="AC11" s="54" t="s">
        <v>91</v>
      </c>
      <c r="AD11" s="54" t="s">
        <v>91</v>
      </c>
      <c r="AE11" s="54" t="s">
        <v>91</v>
      </c>
      <c r="AF11" s="55" t="s">
        <v>91</v>
      </c>
      <c r="AG11" s="55">
        <v>31300359</v>
      </c>
      <c r="AH11" s="56">
        <f>IF(ISBLANK(AG11),"-",AG11-AG10)</f>
        <v>581</v>
      </c>
      <c r="AI11" s="57">
        <f>AH11/T11</f>
        <v>161.29927817878956</v>
      </c>
      <c r="AJ11" s="58">
        <v>0</v>
      </c>
      <c r="AK11" s="58">
        <v>0</v>
      </c>
      <c r="AL11" s="58">
        <v>1</v>
      </c>
      <c r="AM11" s="58">
        <v>0</v>
      </c>
      <c r="AN11" s="58">
        <v>1</v>
      </c>
      <c r="AO11" s="58">
        <v>0.35</v>
      </c>
      <c r="AP11" s="111">
        <v>6891658</v>
      </c>
      <c r="AQ11" s="111">
        <f t="shared" ref="AQ11:AQ34" si="1">AP11-AP10</f>
        <v>1276</v>
      </c>
      <c r="AR11" s="59"/>
      <c r="AS11" s="60" t="s">
        <v>114</v>
      </c>
      <c r="AV11" s="41" t="s">
        <v>89</v>
      </c>
      <c r="AW11" s="41" t="s">
        <v>92</v>
      </c>
      <c r="AY11" s="106" t="s">
        <v>134</v>
      </c>
    </row>
    <row r="12" spans="2:51" x14ac:dyDescent="0.35">
      <c r="B12" s="43">
        <v>2.0416666666666701</v>
      </c>
      <c r="C12" s="43">
        <v>8.3333333333333329E-2</v>
      </c>
      <c r="D12" s="44">
        <v>17</v>
      </c>
      <c r="E12" s="45">
        <f t="shared" ref="E12:E34" si="2">D12/1.42</f>
        <v>11.971830985915494</v>
      </c>
      <c r="F12" s="110">
        <v>66</v>
      </c>
      <c r="G12" s="45">
        <f t="shared" ref="G12:G34" si="3">F12/1.42</f>
        <v>46.478873239436624</v>
      </c>
      <c r="H12" s="46" t="s">
        <v>89</v>
      </c>
      <c r="I12" s="46">
        <f t="shared" ref="I12:I34" si="4">J12-(2/1.42)</f>
        <v>41.549295774647888</v>
      </c>
      <c r="J12" s="47">
        <f>(F12-5)/1.42</f>
        <v>42.95774647887324</v>
      </c>
      <c r="K12" s="46">
        <f>J12+(6/1.42)</f>
        <v>47.183098591549296</v>
      </c>
      <c r="L12" s="48">
        <v>14</v>
      </c>
      <c r="M12" s="49" t="s">
        <v>90</v>
      </c>
      <c r="N12" s="49">
        <v>11.2</v>
      </c>
      <c r="O12" s="50">
        <v>109</v>
      </c>
      <c r="P12" s="50">
        <v>84</v>
      </c>
      <c r="Q12" s="50">
        <v>8774962</v>
      </c>
      <c r="R12" s="51">
        <f t="shared" ref="R12:R34" si="5">Q12-Q11</f>
        <v>3602</v>
      </c>
      <c r="S12" s="52">
        <f t="shared" ref="S12:S34" si="6">R12*24/1000</f>
        <v>86.447999999999993</v>
      </c>
      <c r="T12" s="52">
        <f t="shared" ref="T12:T34" si="7">R12/1000</f>
        <v>3.6019999999999999</v>
      </c>
      <c r="U12" s="53">
        <v>7</v>
      </c>
      <c r="V12" s="53">
        <f t="shared" si="0"/>
        <v>7</v>
      </c>
      <c r="W12" s="117" t="s">
        <v>132</v>
      </c>
      <c r="X12" s="111">
        <v>0</v>
      </c>
      <c r="Y12" s="111">
        <v>0</v>
      </c>
      <c r="Z12" s="111">
        <v>1002</v>
      </c>
      <c r="AA12" s="111">
        <v>0</v>
      </c>
      <c r="AB12" s="111">
        <v>1109</v>
      </c>
      <c r="AC12" s="54" t="s">
        <v>91</v>
      </c>
      <c r="AD12" s="54" t="s">
        <v>91</v>
      </c>
      <c r="AE12" s="54" t="s">
        <v>91</v>
      </c>
      <c r="AF12" s="55" t="s">
        <v>91</v>
      </c>
      <c r="AG12" s="55">
        <v>31300940</v>
      </c>
      <c r="AH12" s="56">
        <f>IF(ISBLANK(AG12),"-",AG12-AG11)</f>
        <v>581</v>
      </c>
      <c r="AI12" s="57">
        <f t="shared" ref="AI12:AI34" si="8">AH12/T12</f>
        <v>161.29927817878956</v>
      </c>
      <c r="AJ12" s="58">
        <v>0</v>
      </c>
      <c r="AK12" s="58">
        <v>0</v>
      </c>
      <c r="AL12" s="58">
        <v>1</v>
      </c>
      <c r="AM12" s="58">
        <v>0</v>
      </c>
      <c r="AN12" s="58">
        <v>1</v>
      </c>
      <c r="AO12" s="58">
        <v>0.35</v>
      </c>
      <c r="AP12" s="111">
        <v>6892934</v>
      </c>
      <c r="AQ12" s="111">
        <f t="shared" si="1"/>
        <v>1276</v>
      </c>
      <c r="AR12" s="61">
        <v>1.08</v>
      </c>
      <c r="AS12" s="60" t="s">
        <v>114</v>
      </c>
      <c r="AV12" s="41" t="s">
        <v>93</v>
      </c>
      <c r="AW12" s="41" t="s">
        <v>94</v>
      </c>
      <c r="AY12" s="106" t="s">
        <v>3</v>
      </c>
    </row>
    <row r="13" spans="2:51" x14ac:dyDescent="0.35">
      <c r="B13" s="43">
        <v>2.0833333333333299</v>
      </c>
      <c r="C13" s="43">
        <v>0.125</v>
      </c>
      <c r="D13" s="44">
        <v>21</v>
      </c>
      <c r="E13" s="45">
        <f t="shared" si="2"/>
        <v>14.788732394366198</v>
      </c>
      <c r="F13" s="110">
        <v>66</v>
      </c>
      <c r="G13" s="45">
        <f t="shared" si="3"/>
        <v>46.478873239436624</v>
      </c>
      <c r="H13" s="46" t="s">
        <v>89</v>
      </c>
      <c r="I13" s="46">
        <f t="shared" si="4"/>
        <v>41.549295774647888</v>
      </c>
      <c r="J13" s="47">
        <f>(F13-5)/1.42</f>
        <v>42.95774647887324</v>
      </c>
      <c r="K13" s="46">
        <f>J13+(6/1.42)</f>
        <v>47.183098591549296</v>
      </c>
      <c r="L13" s="48">
        <v>14</v>
      </c>
      <c r="M13" s="49" t="s">
        <v>90</v>
      </c>
      <c r="N13" s="49">
        <v>11.2</v>
      </c>
      <c r="O13" s="50">
        <v>114</v>
      </c>
      <c r="P13" s="50">
        <v>83</v>
      </c>
      <c r="Q13" s="50">
        <v>8778564</v>
      </c>
      <c r="R13" s="51">
        <f t="shared" si="5"/>
        <v>3602</v>
      </c>
      <c r="S13" s="52">
        <f t="shared" si="6"/>
        <v>86.447999999999993</v>
      </c>
      <c r="T13" s="52">
        <f t="shared" si="7"/>
        <v>3.6019999999999999</v>
      </c>
      <c r="U13" s="53">
        <v>8.3000000000000007</v>
      </c>
      <c r="V13" s="53">
        <f t="shared" si="0"/>
        <v>8.3000000000000007</v>
      </c>
      <c r="W13" s="117" t="s">
        <v>132</v>
      </c>
      <c r="X13" s="111">
        <v>0</v>
      </c>
      <c r="Y13" s="111">
        <v>0</v>
      </c>
      <c r="Z13" s="111">
        <v>900</v>
      </c>
      <c r="AA13" s="111">
        <v>0</v>
      </c>
      <c r="AB13" s="111">
        <v>1109</v>
      </c>
      <c r="AC13" s="54" t="s">
        <v>91</v>
      </c>
      <c r="AD13" s="54" t="s">
        <v>91</v>
      </c>
      <c r="AE13" s="54" t="s">
        <v>91</v>
      </c>
      <c r="AF13" s="55" t="s">
        <v>91</v>
      </c>
      <c r="AG13" s="55">
        <v>31301522</v>
      </c>
      <c r="AH13" s="56">
        <f>IF(ISBLANK(AG13),"-",AG13-AG12)</f>
        <v>582</v>
      </c>
      <c r="AI13" s="57">
        <f t="shared" si="8"/>
        <v>161.57690172126598</v>
      </c>
      <c r="AJ13" s="58">
        <v>0</v>
      </c>
      <c r="AK13" s="58">
        <v>0</v>
      </c>
      <c r="AL13" s="58">
        <v>1</v>
      </c>
      <c r="AM13" s="58">
        <v>0</v>
      </c>
      <c r="AN13" s="58">
        <v>1</v>
      </c>
      <c r="AO13" s="58">
        <v>0.35</v>
      </c>
      <c r="AP13" s="111">
        <v>6894210</v>
      </c>
      <c r="AQ13" s="111">
        <f t="shared" si="1"/>
        <v>1276</v>
      </c>
      <c r="AR13" s="59"/>
      <c r="AS13" s="60" t="s">
        <v>114</v>
      </c>
      <c r="AV13" s="41" t="s">
        <v>95</v>
      </c>
      <c r="AW13" s="41" t="s">
        <v>96</v>
      </c>
      <c r="AY13" s="106" t="s">
        <v>136</v>
      </c>
    </row>
    <row r="14" spans="2:51" x14ac:dyDescent="0.35">
      <c r="B14" s="43">
        <v>2.125</v>
      </c>
      <c r="C14" s="43">
        <v>0.16666666666666699</v>
      </c>
      <c r="D14" s="44">
        <v>21</v>
      </c>
      <c r="E14" s="45">
        <f t="shared" si="2"/>
        <v>14.788732394366198</v>
      </c>
      <c r="F14" s="110">
        <v>66</v>
      </c>
      <c r="G14" s="45">
        <f t="shared" si="3"/>
        <v>46.478873239436624</v>
      </c>
      <c r="H14" s="46" t="s">
        <v>89</v>
      </c>
      <c r="I14" s="46">
        <f t="shared" si="4"/>
        <v>41.549295774647888</v>
      </c>
      <c r="J14" s="47">
        <f>(F14-5)/1.42</f>
        <v>42.95774647887324</v>
      </c>
      <c r="K14" s="46">
        <f>J14+(6/1.42)</f>
        <v>47.183098591549296</v>
      </c>
      <c r="L14" s="48">
        <v>14</v>
      </c>
      <c r="M14" s="49" t="s">
        <v>90</v>
      </c>
      <c r="N14" s="49">
        <v>12.8</v>
      </c>
      <c r="O14" s="50">
        <v>87</v>
      </c>
      <c r="P14" s="50">
        <v>85</v>
      </c>
      <c r="Q14" s="50">
        <v>8781906</v>
      </c>
      <c r="R14" s="51">
        <f t="shared" si="5"/>
        <v>3342</v>
      </c>
      <c r="S14" s="52">
        <f t="shared" si="6"/>
        <v>80.207999999999998</v>
      </c>
      <c r="T14" s="52">
        <f t="shared" si="7"/>
        <v>3.3420000000000001</v>
      </c>
      <c r="U14" s="53">
        <v>9.5</v>
      </c>
      <c r="V14" s="53">
        <f t="shared" si="0"/>
        <v>9.5</v>
      </c>
      <c r="W14" s="117" t="s">
        <v>132</v>
      </c>
      <c r="X14" s="111">
        <v>0</v>
      </c>
      <c r="Y14" s="111">
        <v>0</v>
      </c>
      <c r="Z14" s="111">
        <v>878</v>
      </c>
      <c r="AA14" s="111">
        <v>0</v>
      </c>
      <c r="AB14" s="111">
        <v>1088</v>
      </c>
      <c r="AC14" s="54" t="s">
        <v>91</v>
      </c>
      <c r="AD14" s="54" t="s">
        <v>91</v>
      </c>
      <c r="AE14" s="54" t="s">
        <v>91</v>
      </c>
      <c r="AF14" s="55" t="s">
        <v>91</v>
      </c>
      <c r="AG14" s="55">
        <v>31302034</v>
      </c>
      <c r="AH14" s="56">
        <f t="shared" ref="AH14:AH34" si="9">IF(ISBLANK(AG14),"-",AG14-AG13)</f>
        <v>512</v>
      </c>
      <c r="AI14" s="57">
        <f t="shared" si="8"/>
        <v>153.20167564332735</v>
      </c>
      <c r="AJ14" s="58">
        <v>0</v>
      </c>
      <c r="AK14" s="58">
        <v>0</v>
      </c>
      <c r="AL14" s="58">
        <v>1</v>
      </c>
      <c r="AM14" s="58">
        <v>0</v>
      </c>
      <c r="AN14" s="58">
        <v>1</v>
      </c>
      <c r="AO14" s="58">
        <v>0.35</v>
      </c>
      <c r="AP14" s="111">
        <v>6895274</v>
      </c>
      <c r="AQ14" s="111">
        <f t="shared" si="1"/>
        <v>1064</v>
      </c>
      <c r="AR14" s="59"/>
      <c r="AS14" s="60" t="s">
        <v>114</v>
      </c>
      <c r="AT14" s="62"/>
      <c r="AV14" s="41" t="s">
        <v>97</v>
      </c>
      <c r="AW14" s="41" t="s">
        <v>98</v>
      </c>
      <c r="AY14" s="106" t="s">
        <v>135</v>
      </c>
    </row>
    <row r="15" spans="2:51" x14ac:dyDescent="0.35">
      <c r="B15" s="43">
        <v>2.1666666666666701</v>
      </c>
      <c r="C15" s="43">
        <v>0.20833333333333301</v>
      </c>
      <c r="D15" s="44">
        <v>21</v>
      </c>
      <c r="E15" s="45">
        <f t="shared" si="2"/>
        <v>14.788732394366198</v>
      </c>
      <c r="F15" s="110">
        <v>66</v>
      </c>
      <c r="G15" s="45">
        <f t="shared" si="3"/>
        <v>46.478873239436624</v>
      </c>
      <c r="H15" s="46" t="s">
        <v>89</v>
      </c>
      <c r="I15" s="46">
        <f t="shared" si="4"/>
        <v>41.549295774647888</v>
      </c>
      <c r="J15" s="47">
        <f>(F15-5)/1.42</f>
        <v>42.95774647887324</v>
      </c>
      <c r="K15" s="46">
        <f>J15+(6/1.42)</f>
        <v>47.183098591549296</v>
      </c>
      <c r="L15" s="48">
        <v>18</v>
      </c>
      <c r="M15" s="49" t="s">
        <v>90</v>
      </c>
      <c r="N15" s="49">
        <v>13.1</v>
      </c>
      <c r="O15" s="50">
        <v>105</v>
      </c>
      <c r="P15" s="50">
        <v>85</v>
      </c>
      <c r="Q15" s="50">
        <v>8785850</v>
      </c>
      <c r="R15" s="51">
        <f t="shared" si="5"/>
        <v>3944</v>
      </c>
      <c r="S15" s="52">
        <f t="shared" si="6"/>
        <v>94.656000000000006</v>
      </c>
      <c r="T15" s="52">
        <f t="shared" si="7"/>
        <v>3.944</v>
      </c>
      <c r="U15" s="53">
        <v>9.5</v>
      </c>
      <c r="V15" s="53">
        <f t="shared" si="0"/>
        <v>9.5</v>
      </c>
      <c r="W15" s="117" t="s">
        <v>132</v>
      </c>
      <c r="X15" s="111">
        <v>0</v>
      </c>
      <c r="Y15" s="111">
        <v>0</v>
      </c>
      <c r="Z15" s="111">
        <v>961</v>
      </c>
      <c r="AA15" s="111">
        <v>0</v>
      </c>
      <c r="AB15" s="111">
        <v>1088</v>
      </c>
      <c r="AC15" s="54" t="s">
        <v>91</v>
      </c>
      <c r="AD15" s="54" t="s">
        <v>91</v>
      </c>
      <c r="AE15" s="54" t="s">
        <v>91</v>
      </c>
      <c r="AF15" s="55" t="s">
        <v>91</v>
      </c>
      <c r="AG15" s="55">
        <v>31302628</v>
      </c>
      <c r="AH15" s="56">
        <f t="shared" si="9"/>
        <v>594</v>
      </c>
      <c r="AI15" s="57">
        <f t="shared" si="8"/>
        <v>150.60851926977688</v>
      </c>
      <c r="AJ15" s="58">
        <v>0</v>
      </c>
      <c r="AK15" s="58">
        <v>0</v>
      </c>
      <c r="AL15" s="58">
        <v>1</v>
      </c>
      <c r="AM15" s="58">
        <v>0</v>
      </c>
      <c r="AN15" s="58">
        <v>1</v>
      </c>
      <c r="AO15" s="58">
        <v>0</v>
      </c>
      <c r="AP15" s="111">
        <v>6895274</v>
      </c>
      <c r="AQ15" s="111">
        <f t="shared" si="1"/>
        <v>0</v>
      </c>
      <c r="AR15" s="59"/>
      <c r="AS15" s="60" t="s">
        <v>114</v>
      </c>
      <c r="AV15" s="41" t="s">
        <v>99</v>
      </c>
      <c r="AW15" s="41" t="s">
        <v>100</v>
      </c>
      <c r="AY15" s="106" t="s">
        <v>143</v>
      </c>
    </row>
    <row r="16" spans="2:51" x14ac:dyDescent="0.35">
      <c r="B16" s="43">
        <v>2.2083333333333299</v>
      </c>
      <c r="C16" s="43">
        <v>0.25</v>
      </c>
      <c r="D16" s="44">
        <v>8</v>
      </c>
      <c r="E16" s="45">
        <f t="shared" si="2"/>
        <v>5.6338028169014089</v>
      </c>
      <c r="F16" s="63">
        <v>68</v>
      </c>
      <c r="G16" s="45">
        <f t="shared" si="3"/>
        <v>47.887323943661976</v>
      </c>
      <c r="H16" s="46" t="s">
        <v>89</v>
      </c>
      <c r="I16" s="46">
        <f t="shared" si="4"/>
        <v>46.478873239436624</v>
      </c>
      <c r="J16" s="47">
        <f t="shared" ref="J16:J25" si="10">F16/1.42</f>
        <v>47.887323943661976</v>
      </c>
      <c r="K16" s="46">
        <f>J16+1.42</f>
        <v>49.307323943661977</v>
      </c>
      <c r="L16" s="48">
        <v>19</v>
      </c>
      <c r="M16" s="49" t="s">
        <v>101</v>
      </c>
      <c r="N16" s="49">
        <v>13.1</v>
      </c>
      <c r="O16" s="50">
        <v>124</v>
      </c>
      <c r="P16" s="50">
        <v>119</v>
      </c>
      <c r="Q16" s="50">
        <v>8790286</v>
      </c>
      <c r="R16" s="51">
        <f t="shared" si="5"/>
        <v>4436</v>
      </c>
      <c r="S16" s="52">
        <f t="shared" si="6"/>
        <v>106.464</v>
      </c>
      <c r="T16" s="52">
        <f t="shared" si="7"/>
        <v>4.4359999999999999</v>
      </c>
      <c r="U16" s="53">
        <v>9.5</v>
      </c>
      <c r="V16" s="53">
        <f t="shared" si="0"/>
        <v>9.5</v>
      </c>
      <c r="W16" s="117" t="s">
        <v>132</v>
      </c>
      <c r="X16" s="111">
        <v>0</v>
      </c>
      <c r="Y16" s="111">
        <v>0</v>
      </c>
      <c r="Z16" s="111">
        <v>1171</v>
      </c>
      <c r="AA16" s="111">
        <v>0</v>
      </c>
      <c r="AB16" s="111">
        <v>1199</v>
      </c>
      <c r="AC16" s="54" t="s">
        <v>91</v>
      </c>
      <c r="AD16" s="54" t="s">
        <v>91</v>
      </c>
      <c r="AE16" s="54" t="s">
        <v>91</v>
      </c>
      <c r="AF16" s="55" t="s">
        <v>91</v>
      </c>
      <c r="AG16" s="55">
        <v>31303328</v>
      </c>
      <c r="AH16" s="56">
        <f t="shared" si="9"/>
        <v>700</v>
      </c>
      <c r="AI16" s="57">
        <f t="shared" si="8"/>
        <v>157.79981965734896</v>
      </c>
      <c r="AJ16" s="58">
        <v>0</v>
      </c>
      <c r="AK16" s="58">
        <v>0</v>
      </c>
      <c r="AL16" s="58">
        <v>1</v>
      </c>
      <c r="AM16" s="58">
        <v>0</v>
      </c>
      <c r="AN16" s="58">
        <v>1</v>
      </c>
      <c r="AO16" s="58">
        <v>0</v>
      </c>
      <c r="AP16" s="111">
        <v>6895274</v>
      </c>
      <c r="AQ16" s="111">
        <f t="shared" si="1"/>
        <v>0</v>
      </c>
      <c r="AR16" s="61">
        <v>0.99</v>
      </c>
      <c r="AS16" s="60" t="s">
        <v>102</v>
      </c>
      <c r="AV16" s="41" t="s">
        <v>103</v>
      </c>
      <c r="AW16" s="41" t="s">
        <v>104</v>
      </c>
      <c r="AY16" s="106" t="s">
        <v>133</v>
      </c>
    </row>
    <row r="17" spans="1:51" x14ac:dyDescent="0.35">
      <c r="B17" s="43">
        <v>2.25</v>
      </c>
      <c r="C17" s="43">
        <v>0.29166666666666702</v>
      </c>
      <c r="D17" s="44">
        <v>10</v>
      </c>
      <c r="E17" s="45">
        <f t="shared" si="2"/>
        <v>7.042253521126761</v>
      </c>
      <c r="F17" s="63">
        <v>83</v>
      </c>
      <c r="G17" s="45">
        <f t="shared" si="3"/>
        <v>58.450704225352112</v>
      </c>
      <c r="H17" s="46" t="s">
        <v>89</v>
      </c>
      <c r="I17" s="46">
        <f t="shared" si="4"/>
        <v>57.04225352112676</v>
      </c>
      <c r="J17" s="47">
        <f t="shared" si="10"/>
        <v>58.450704225352112</v>
      </c>
      <c r="K17" s="46">
        <f t="shared" ref="K17:K22" si="11">J17+1.42</f>
        <v>59.870704225352114</v>
      </c>
      <c r="L17" s="48">
        <v>19</v>
      </c>
      <c r="M17" s="49" t="s">
        <v>101</v>
      </c>
      <c r="N17" s="49">
        <v>16.7</v>
      </c>
      <c r="O17" s="50">
        <v>135</v>
      </c>
      <c r="P17" s="50">
        <v>148</v>
      </c>
      <c r="Q17" s="50">
        <v>8796259</v>
      </c>
      <c r="R17" s="51">
        <f t="shared" si="5"/>
        <v>5973</v>
      </c>
      <c r="S17" s="52">
        <f t="shared" si="6"/>
        <v>143.352</v>
      </c>
      <c r="T17" s="52">
        <f t="shared" si="7"/>
        <v>5.9729999999999999</v>
      </c>
      <c r="U17" s="53">
        <v>9.1</v>
      </c>
      <c r="V17" s="53">
        <f t="shared" si="0"/>
        <v>9.1</v>
      </c>
      <c r="W17" s="117" t="s">
        <v>148</v>
      </c>
      <c r="X17" s="111">
        <v>0</v>
      </c>
      <c r="Y17" s="111">
        <v>1040</v>
      </c>
      <c r="Z17" s="111">
        <v>1196</v>
      </c>
      <c r="AA17" s="111">
        <v>1185</v>
      </c>
      <c r="AB17" s="111">
        <v>1198</v>
      </c>
      <c r="AC17" s="54" t="s">
        <v>91</v>
      </c>
      <c r="AD17" s="54" t="s">
        <v>91</v>
      </c>
      <c r="AE17" s="54" t="s">
        <v>91</v>
      </c>
      <c r="AF17" s="55" t="s">
        <v>91</v>
      </c>
      <c r="AG17" s="55">
        <v>31304652</v>
      </c>
      <c r="AH17" s="56">
        <f t="shared" si="9"/>
        <v>1324</v>
      </c>
      <c r="AI17" s="57">
        <f t="shared" si="8"/>
        <v>221.66415536581283</v>
      </c>
      <c r="AJ17" s="58">
        <v>0</v>
      </c>
      <c r="AK17" s="58">
        <v>0</v>
      </c>
      <c r="AL17" s="58">
        <v>1</v>
      </c>
      <c r="AM17" s="58">
        <v>1</v>
      </c>
      <c r="AN17" s="58">
        <v>1</v>
      </c>
      <c r="AO17" s="58">
        <v>0</v>
      </c>
      <c r="AP17" s="111">
        <v>6895274</v>
      </c>
      <c r="AQ17" s="111">
        <f t="shared" si="1"/>
        <v>0</v>
      </c>
      <c r="AR17" s="59"/>
      <c r="AS17" s="60" t="s">
        <v>102</v>
      </c>
      <c r="AT17" s="62"/>
      <c r="AV17" s="41" t="s">
        <v>105</v>
      </c>
      <c r="AW17" s="41" t="s">
        <v>106</v>
      </c>
      <c r="AY17" s="112"/>
    </row>
    <row r="18" spans="1:51" x14ac:dyDescent="0.35">
      <c r="B18" s="43">
        <v>2.2916666666666701</v>
      </c>
      <c r="C18" s="43">
        <v>0.33333333333333298</v>
      </c>
      <c r="D18" s="44">
        <v>8</v>
      </c>
      <c r="E18" s="45">
        <f t="shared" si="2"/>
        <v>5.6338028169014089</v>
      </c>
      <c r="F18" s="63">
        <v>83</v>
      </c>
      <c r="G18" s="45">
        <f t="shared" si="3"/>
        <v>58.450704225352112</v>
      </c>
      <c r="H18" s="46" t="s">
        <v>89</v>
      </c>
      <c r="I18" s="46">
        <f t="shared" si="4"/>
        <v>57.04225352112676</v>
      </c>
      <c r="J18" s="47">
        <f t="shared" si="10"/>
        <v>58.450704225352112</v>
      </c>
      <c r="K18" s="46">
        <f t="shared" si="11"/>
        <v>59.870704225352114</v>
      </c>
      <c r="L18" s="48">
        <v>19</v>
      </c>
      <c r="M18" s="49" t="s">
        <v>101</v>
      </c>
      <c r="N18" s="49">
        <v>17.3</v>
      </c>
      <c r="O18" s="50">
        <v>130</v>
      </c>
      <c r="P18" s="50">
        <v>145</v>
      </c>
      <c r="Q18" s="50">
        <v>8802349</v>
      </c>
      <c r="R18" s="51">
        <f t="shared" si="5"/>
        <v>6090</v>
      </c>
      <c r="S18" s="52">
        <f t="shared" si="6"/>
        <v>146.16</v>
      </c>
      <c r="T18" s="52">
        <f t="shared" si="7"/>
        <v>6.09</v>
      </c>
      <c r="U18" s="53">
        <v>8.4</v>
      </c>
      <c r="V18" s="53">
        <f t="shared" si="0"/>
        <v>8.4</v>
      </c>
      <c r="W18" s="117" t="s">
        <v>148</v>
      </c>
      <c r="X18" s="111">
        <v>0</v>
      </c>
      <c r="Y18" s="111">
        <v>1079</v>
      </c>
      <c r="Z18" s="111">
        <v>1196</v>
      </c>
      <c r="AA18" s="111">
        <v>1185</v>
      </c>
      <c r="AB18" s="111">
        <v>1199</v>
      </c>
      <c r="AC18" s="54" t="s">
        <v>91</v>
      </c>
      <c r="AD18" s="54" t="s">
        <v>91</v>
      </c>
      <c r="AE18" s="54" t="s">
        <v>91</v>
      </c>
      <c r="AF18" s="55" t="s">
        <v>91</v>
      </c>
      <c r="AG18" s="55">
        <v>31306033</v>
      </c>
      <c r="AH18" s="56">
        <f t="shared" si="9"/>
        <v>1381</v>
      </c>
      <c r="AI18" s="57">
        <f t="shared" si="8"/>
        <v>226.76518883415434</v>
      </c>
      <c r="AJ18" s="58">
        <v>0</v>
      </c>
      <c r="AK18" s="58">
        <v>0</v>
      </c>
      <c r="AL18" s="58">
        <v>1</v>
      </c>
      <c r="AM18" s="58">
        <v>1</v>
      </c>
      <c r="AN18" s="58">
        <v>1</v>
      </c>
      <c r="AO18" s="58">
        <v>0</v>
      </c>
      <c r="AP18" s="111">
        <v>6895274</v>
      </c>
      <c r="AQ18" s="111">
        <f t="shared" si="1"/>
        <v>0</v>
      </c>
      <c r="AR18" s="59"/>
      <c r="AS18" s="60" t="s">
        <v>102</v>
      </c>
      <c r="AV18" s="41" t="s">
        <v>107</v>
      </c>
      <c r="AW18" s="41" t="s">
        <v>108</v>
      </c>
      <c r="AY18" s="112"/>
    </row>
    <row r="19" spans="1:51" x14ac:dyDescent="0.35">
      <c r="B19" s="43">
        <v>2.3333333333333299</v>
      </c>
      <c r="C19" s="43">
        <v>0.375</v>
      </c>
      <c r="D19" s="44">
        <v>7</v>
      </c>
      <c r="E19" s="45">
        <f t="shared" si="2"/>
        <v>4.9295774647887329</v>
      </c>
      <c r="F19" s="63">
        <v>83</v>
      </c>
      <c r="G19" s="45">
        <f t="shared" si="3"/>
        <v>58.450704225352112</v>
      </c>
      <c r="H19" s="46" t="s">
        <v>89</v>
      </c>
      <c r="I19" s="46">
        <f t="shared" si="4"/>
        <v>57.04225352112676</v>
      </c>
      <c r="J19" s="47">
        <f t="shared" si="10"/>
        <v>58.450704225352112</v>
      </c>
      <c r="K19" s="46">
        <f t="shared" si="11"/>
        <v>59.870704225352114</v>
      </c>
      <c r="L19" s="48">
        <v>19</v>
      </c>
      <c r="M19" s="49" t="s">
        <v>101</v>
      </c>
      <c r="N19" s="49">
        <v>18.399999999999999</v>
      </c>
      <c r="O19" s="50">
        <v>132</v>
      </c>
      <c r="P19" s="50">
        <v>146</v>
      </c>
      <c r="Q19" s="50">
        <v>8808439</v>
      </c>
      <c r="R19" s="51">
        <f t="shared" si="5"/>
        <v>6090</v>
      </c>
      <c r="S19" s="52">
        <f t="shared" si="6"/>
        <v>146.16</v>
      </c>
      <c r="T19" s="52">
        <f t="shared" si="7"/>
        <v>6.09</v>
      </c>
      <c r="U19" s="53">
        <v>7.7</v>
      </c>
      <c r="V19" s="53">
        <f t="shared" si="0"/>
        <v>7.7</v>
      </c>
      <c r="W19" s="117" t="s">
        <v>148</v>
      </c>
      <c r="X19" s="111">
        <v>0</v>
      </c>
      <c r="Y19" s="111">
        <v>1112</v>
      </c>
      <c r="Z19" s="111">
        <v>1195</v>
      </c>
      <c r="AA19" s="111">
        <v>1185</v>
      </c>
      <c r="AB19" s="111">
        <v>1197</v>
      </c>
      <c r="AC19" s="54" t="s">
        <v>91</v>
      </c>
      <c r="AD19" s="54" t="s">
        <v>91</v>
      </c>
      <c r="AE19" s="54" t="s">
        <v>91</v>
      </c>
      <c r="AF19" s="55" t="s">
        <v>91</v>
      </c>
      <c r="AG19" s="55">
        <v>31307414</v>
      </c>
      <c r="AH19" s="56">
        <f t="shared" si="9"/>
        <v>1381</v>
      </c>
      <c r="AI19" s="57">
        <f t="shared" si="8"/>
        <v>226.76518883415434</v>
      </c>
      <c r="AJ19" s="58">
        <v>0</v>
      </c>
      <c r="AK19" s="58">
        <v>1</v>
      </c>
      <c r="AL19" s="58">
        <v>1</v>
      </c>
      <c r="AM19" s="58">
        <v>1</v>
      </c>
      <c r="AN19" s="58">
        <v>1</v>
      </c>
      <c r="AO19" s="58">
        <v>0</v>
      </c>
      <c r="AP19" s="111">
        <v>6895274</v>
      </c>
      <c r="AQ19" s="111">
        <f t="shared" si="1"/>
        <v>0</v>
      </c>
      <c r="AR19" s="59"/>
      <c r="AS19" s="60" t="s">
        <v>102</v>
      </c>
      <c r="AV19" s="41" t="s">
        <v>109</v>
      </c>
      <c r="AW19" s="41" t="s">
        <v>110</v>
      </c>
      <c r="AY19" s="112"/>
    </row>
    <row r="20" spans="1:51" x14ac:dyDescent="0.35">
      <c r="B20" s="43">
        <v>2.375</v>
      </c>
      <c r="C20" s="43">
        <v>0.41666666666666669</v>
      </c>
      <c r="D20" s="44">
        <v>7</v>
      </c>
      <c r="E20" s="45">
        <f t="shared" si="2"/>
        <v>4.9295774647887329</v>
      </c>
      <c r="F20" s="63">
        <v>83</v>
      </c>
      <c r="G20" s="45">
        <f t="shared" si="3"/>
        <v>58.450704225352112</v>
      </c>
      <c r="H20" s="46" t="s">
        <v>89</v>
      </c>
      <c r="I20" s="46">
        <f t="shared" si="4"/>
        <v>57.04225352112676</v>
      </c>
      <c r="J20" s="47">
        <f t="shared" si="10"/>
        <v>58.450704225352112</v>
      </c>
      <c r="K20" s="46">
        <f t="shared" si="11"/>
        <v>59.870704225352114</v>
      </c>
      <c r="L20" s="48">
        <v>19</v>
      </c>
      <c r="M20" s="49" t="s">
        <v>101</v>
      </c>
      <c r="N20" s="49">
        <v>17.7</v>
      </c>
      <c r="O20" s="50">
        <v>135</v>
      </c>
      <c r="P20" s="50">
        <v>143</v>
      </c>
      <c r="Q20" s="50">
        <v>8814561</v>
      </c>
      <c r="R20" s="51">
        <f t="shared" si="5"/>
        <v>6122</v>
      </c>
      <c r="S20" s="52">
        <f t="shared" si="6"/>
        <v>146.928</v>
      </c>
      <c r="T20" s="52">
        <f t="shared" si="7"/>
        <v>6.1219999999999999</v>
      </c>
      <c r="U20" s="53">
        <v>6.9</v>
      </c>
      <c r="V20" s="53">
        <f t="shared" si="0"/>
        <v>6.9</v>
      </c>
      <c r="W20" s="117" t="s">
        <v>148</v>
      </c>
      <c r="X20" s="111">
        <v>0</v>
      </c>
      <c r="Y20" s="111">
        <v>1090</v>
      </c>
      <c r="Z20" s="111">
        <v>1196</v>
      </c>
      <c r="AA20" s="111">
        <v>1185</v>
      </c>
      <c r="AB20" s="111">
        <v>1198</v>
      </c>
      <c r="AC20" s="54" t="s">
        <v>91</v>
      </c>
      <c r="AD20" s="54" t="s">
        <v>91</v>
      </c>
      <c r="AE20" s="54" t="s">
        <v>91</v>
      </c>
      <c r="AF20" s="55" t="s">
        <v>91</v>
      </c>
      <c r="AG20" s="55">
        <v>31308806</v>
      </c>
      <c r="AH20" s="56">
        <f t="shared" si="9"/>
        <v>1392</v>
      </c>
      <c r="AI20" s="57">
        <f t="shared" si="8"/>
        <v>227.37667428944789</v>
      </c>
      <c r="AJ20" s="58">
        <v>0</v>
      </c>
      <c r="AK20" s="58">
        <v>1</v>
      </c>
      <c r="AL20" s="58">
        <v>1</v>
      </c>
      <c r="AM20" s="58">
        <v>1</v>
      </c>
      <c r="AN20" s="58">
        <v>1</v>
      </c>
      <c r="AO20" s="58">
        <v>0</v>
      </c>
      <c r="AP20" s="111">
        <v>6895274</v>
      </c>
      <c r="AQ20" s="111">
        <f t="shared" si="1"/>
        <v>0</v>
      </c>
      <c r="AR20" s="61">
        <v>0.92</v>
      </c>
      <c r="AS20" s="60" t="s">
        <v>102</v>
      </c>
      <c r="AY20" s="112"/>
    </row>
    <row r="21" spans="1:51" x14ac:dyDescent="0.35">
      <c r="B21" s="43">
        <v>2.4166666666666701</v>
      </c>
      <c r="C21" s="43">
        <v>0.45833333333333298</v>
      </c>
      <c r="D21" s="44">
        <v>8</v>
      </c>
      <c r="E21" s="45">
        <f t="shared" si="2"/>
        <v>5.6338028169014089</v>
      </c>
      <c r="F21" s="63">
        <v>83</v>
      </c>
      <c r="G21" s="45">
        <f t="shared" si="3"/>
        <v>58.450704225352112</v>
      </c>
      <c r="H21" s="46" t="s">
        <v>89</v>
      </c>
      <c r="I21" s="46">
        <f t="shared" si="4"/>
        <v>57.04225352112676</v>
      </c>
      <c r="J21" s="47">
        <f t="shared" si="10"/>
        <v>58.450704225352112</v>
      </c>
      <c r="K21" s="46">
        <f t="shared" si="11"/>
        <v>59.870704225352114</v>
      </c>
      <c r="L21" s="48">
        <v>19</v>
      </c>
      <c r="M21" s="49" t="s">
        <v>101</v>
      </c>
      <c r="N21" s="49">
        <v>17.7</v>
      </c>
      <c r="O21" s="50">
        <v>129</v>
      </c>
      <c r="P21" s="50">
        <v>143</v>
      </c>
      <c r="Q21" s="50">
        <v>8820582</v>
      </c>
      <c r="R21" s="51">
        <f>Q21-Q20</f>
        <v>6021</v>
      </c>
      <c r="S21" s="52">
        <f t="shared" si="6"/>
        <v>144.50399999999999</v>
      </c>
      <c r="T21" s="52">
        <f t="shared" si="7"/>
        <v>6.0209999999999999</v>
      </c>
      <c r="U21" s="53">
        <v>6.4</v>
      </c>
      <c r="V21" s="53">
        <f t="shared" si="0"/>
        <v>6.4</v>
      </c>
      <c r="W21" s="117" t="s">
        <v>148</v>
      </c>
      <c r="X21" s="111">
        <v>0</v>
      </c>
      <c r="Y21" s="111">
        <v>1112</v>
      </c>
      <c r="Z21" s="111">
        <v>1195</v>
      </c>
      <c r="AA21" s="111">
        <v>1185</v>
      </c>
      <c r="AB21" s="111">
        <v>1198</v>
      </c>
      <c r="AC21" s="54" t="s">
        <v>91</v>
      </c>
      <c r="AD21" s="54" t="s">
        <v>91</v>
      </c>
      <c r="AE21" s="54" t="s">
        <v>91</v>
      </c>
      <c r="AF21" s="55" t="s">
        <v>91</v>
      </c>
      <c r="AG21" s="55">
        <v>31310178</v>
      </c>
      <c r="AH21" s="56">
        <f t="shared" si="9"/>
        <v>1372</v>
      </c>
      <c r="AI21" s="57">
        <f t="shared" si="8"/>
        <v>227.86912473011128</v>
      </c>
      <c r="AJ21" s="58">
        <v>0</v>
      </c>
      <c r="AK21" s="58">
        <v>1</v>
      </c>
      <c r="AL21" s="58">
        <v>1</v>
      </c>
      <c r="AM21" s="58">
        <v>1</v>
      </c>
      <c r="AN21" s="58">
        <v>1</v>
      </c>
      <c r="AO21" s="58">
        <v>0</v>
      </c>
      <c r="AP21" s="111">
        <v>6895274</v>
      </c>
      <c r="AQ21" s="111">
        <f t="shared" si="1"/>
        <v>0</v>
      </c>
      <c r="AR21" s="59"/>
      <c r="AS21" s="60" t="s">
        <v>102</v>
      </c>
      <c r="AY21" s="112"/>
    </row>
    <row r="22" spans="1:51" x14ac:dyDescent="0.35">
      <c r="B22" s="43">
        <v>2.4583333333333299</v>
      </c>
      <c r="C22" s="43">
        <v>0.5</v>
      </c>
      <c r="D22" s="44">
        <v>8</v>
      </c>
      <c r="E22" s="45">
        <f t="shared" si="2"/>
        <v>5.6338028169014089</v>
      </c>
      <c r="F22" s="63">
        <v>83</v>
      </c>
      <c r="G22" s="45">
        <f t="shared" si="3"/>
        <v>58.450704225352112</v>
      </c>
      <c r="H22" s="46" t="s">
        <v>89</v>
      </c>
      <c r="I22" s="46">
        <f t="shared" si="4"/>
        <v>57.04225352112676</v>
      </c>
      <c r="J22" s="47">
        <f t="shared" si="10"/>
        <v>58.450704225352112</v>
      </c>
      <c r="K22" s="46">
        <f t="shared" si="11"/>
        <v>59.870704225352114</v>
      </c>
      <c r="L22" s="48">
        <v>19</v>
      </c>
      <c r="M22" s="49" t="s">
        <v>101</v>
      </c>
      <c r="N22" s="49">
        <v>17.3</v>
      </c>
      <c r="O22" s="50">
        <v>136</v>
      </c>
      <c r="P22" s="50">
        <v>145</v>
      </c>
      <c r="Q22" s="50">
        <v>8826425</v>
      </c>
      <c r="R22" s="51">
        <f t="shared" si="5"/>
        <v>5843</v>
      </c>
      <c r="S22" s="52">
        <f t="shared" si="6"/>
        <v>140.232</v>
      </c>
      <c r="T22" s="52">
        <f t="shared" si="7"/>
        <v>5.843</v>
      </c>
      <c r="U22" s="53">
        <v>5.8</v>
      </c>
      <c r="V22" s="53">
        <f t="shared" si="0"/>
        <v>5.8</v>
      </c>
      <c r="W22" s="117" t="s">
        <v>148</v>
      </c>
      <c r="X22" s="111">
        <v>0</v>
      </c>
      <c r="Y22" s="111">
        <v>1045</v>
      </c>
      <c r="Z22" s="111">
        <v>1196</v>
      </c>
      <c r="AA22" s="111">
        <v>1185</v>
      </c>
      <c r="AB22" s="111">
        <v>1198</v>
      </c>
      <c r="AC22" s="54" t="s">
        <v>91</v>
      </c>
      <c r="AD22" s="54" t="s">
        <v>91</v>
      </c>
      <c r="AE22" s="54" t="s">
        <v>91</v>
      </c>
      <c r="AF22" s="55" t="s">
        <v>91</v>
      </c>
      <c r="AG22" s="55">
        <v>31311526</v>
      </c>
      <c r="AH22" s="56">
        <f t="shared" si="9"/>
        <v>1348</v>
      </c>
      <c r="AI22" s="57">
        <f t="shared" si="8"/>
        <v>230.70340578469964</v>
      </c>
      <c r="AJ22" s="58">
        <v>0</v>
      </c>
      <c r="AK22" s="58">
        <v>1</v>
      </c>
      <c r="AL22" s="58">
        <v>1</v>
      </c>
      <c r="AM22" s="58">
        <v>1</v>
      </c>
      <c r="AN22" s="58">
        <v>1</v>
      </c>
      <c r="AO22" s="58">
        <v>0</v>
      </c>
      <c r="AP22" s="111">
        <v>6895274</v>
      </c>
      <c r="AQ22" s="111">
        <f t="shared" si="1"/>
        <v>0</v>
      </c>
      <c r="AR22" s="59"/>
      <c r="AS22" s="60" t="s">
        <v>102</v>
      </c>
      <c r="AV22" s="64" t="s">
        <v>111</v>
      </c>
      <c r="AY22" s="112"/>
    </row>
    <row r="23" spans="1:51" x14ac:dyDescent="0.35">
      <c r="A23" s="108" t="s">
        <v>144</v>
      </c>
      <c r="B23" s="43">
        <v>2.5</v>
      </c>
      <c r="C23" s="43">
        <v>0.54166666666666696</v>
      </c>
      <c r="D23" s="44">
        <v>10</v>
      </c>
      <c r="E23" s="45">
        <f t="shared" si="2"/>
        <v>7.042253521126761</v>
      </c>
      <c r="F23" s="110">
        <v>81</v>
      </c>
      <c r="G23" s="45">
        <f t="shared" si="3"/>
        <v>57.04225352112676</v>
      </c>
      <c r="H23" s="46" t="s">
        <v>89</v>
      </c>
      <c r="I23" s="46">
        <f t="shared" si="4"/>
        <v>55.633802816901408</v>
      </c>
      <c r="J23" s="47">
        <f t="shared" si="10"/>
        <v>57.04225352112676</v>
      </c>
      <c r="K23" s="46">
        <f>J23+(6/1.42)</f>
        <v>61.267605633802816</v>
      </c>
      <c r="L23" s="48">
        <v>19</v>
      </c>
      <c r="M23" s="49" t="s">
        <v>101</v>
      </c>
      <c r="N23" s="49">
        <v>17.5</v>
      </c>
      <c r="O23" s="50">
        <v>129</v>
      </c>
      <c r="P23" s="50">
        <v>133</v>
      </c>
      <c r="Q23" s="50">
        <v>8831971</v>
      </c>
      <c r="R23" s="51">
        <f t="shared" si="5"/>
        <v>5546</v>
      </c>
      <c r="S23" s="52">
        <f t="shared" si="6"/>
        <v>133.10400000000001</v>
      </c>
      <c r="T23" s="52">
        <f t="shared" si="7"/>
        <v>5.5460000000000003</v>
      </c>
      <c r="U23" s="53">
        <v>5.5</v>
      </c>
      <c r="V23" s="53">
        <f t="shared" si="0"/>
        <v>5.5</v>
      </c>
      <c r="W23" s="117" t="s">
        <v>148</v>
      </c>
      <c r="X23" s="111">
        <v>0</v>
      </c>
      <c r="Y23" s="111">
        <v>1018</v>
      </c>
      <c r="Z23" s="111">
        <v>1135</v>
      </c>
      <c r="AA23" s="111">
        <v>1185</v>
      </c>
      <c r="AB23" s="111">
        <v>1198</v>
      </c>
      <c r="AC23" s="54" t="s">
        <v>91</v>
      </c>
      <c r="AD23" s="54" t="s">
        <v>91</v>
      </c>
      <c r="AE23" s="54" t="s">
        <v>91</v>
      </c>
      <c r="AF23" s="55" t="s">
        <v>91</v>
      </c>
      <c r="AG23" s="55">
        <v>31312775</v>
      </c>
      <c r="AH23" s="56">
        <f t="shared" si="9"/>
        <v>1249</v>
      </c>
      <c r="AI23" s="57">
        <f t="shared" si="8"/>
        <v>225.20735665344392</v>
      </c>
      <c r="AJ23" s="58">
        <v>0</v>
      </c>
      <c r="AK23" s="58">
        <v>1</v>
      </c>
      <c r="AL23" s="58">
        <v>1</v>
      </c>
      <c r="AM23" s="58">
        <v>1</v>
      </c>
      <c r="AN23" s="58">
        <v>1</v>
      </c>
      <c r="AO23" s="58">
        <v>0</v>
      </c>
      <c r="AP23" s="111">
        <v>6895274</v>
      </c>
      <c r="AQ23" s="111">
        <f t="shared" si="1"/>
        <v>0</v>
      </c>
      <c r="AR23" s="59"/>
      <c r="AS23" s="60" t="s">
        <v>114</v>
      </c>
      <c r="AT23" s="62"/>
      <c r="AV23" s="65" t="s">
        <v>112</v>
      </c>
      <c r="AW23" s="66" t="s">
        <v>113</v>
      </c>
      <c r="AY23" s="112"/>
    </row>
    <row r="24" spans="1:51" x14ac:dyDescent="0.35">
      <c r="B24" s="43">
        <v>2.5416666666666701</v>
      </c>
      <c r="C24" s="43">
        <v>0.58333333333333404</v>
      </c>
      <c r="D24" s="44">
        <v>12</v>
      </c>
      <c r="E24" s="45">
        <f t="shared" si="2"/>
        <v>8.4507042253521139</v>
      </c>
      <c r="F24" s="110">
        <v>81</v>
      </c>
      <c r="G24" s="45">
        <f t="shared" si="3"/>
        <v>57.04225352112676</v>
      </c>
      <c r="H24" s="46" t="s">
        <v>89</v>
      </c>
      <c r="I24" s="46">
        <f t="shared" si="4"/>
        <v>55.633802816901408</v>
      </c>
      <c r="J24" s="47">
        <f t="shared" si="10"/>
        <v>57.04225352112676</v>
      </c>
      <c r="K24" s="46">
        <f t="shared" ref="K24:K34" si="12">J24+(6/1.42)</f>
        <v>61.267605633802816</v>
      </c>
      <c r="L24" s="48">
        <v>18</v>
      </c>
      <c r="M24" s="49" t="s">
        <v>101</v>
      </c>
      <c r="N24" s="49">
        <v>17.3</v>
      </c>
      <c r="O24" s="50">
        <v>126</v>
      </c>
      <c r="P24" s="50">
        <v>131</v>
      </c>
      <c r="Q24" s="50">
        <v>8837518</v>
      </c>
      <c r="R24" s="51">
        <f t="shared" si="5"/>
        <v>5547</v>
      </c>
      <c r="S24" s="52">
        <f t="shared" si="6"/>
        <v>133.12799999999999</v>
      </c>
      <c r="T24" s="52">
        <f t="shared" si="7"/>
        <v>5.5469999999999997</v>
      </c>
      <c r="U24" s="53">
        <v>5.3</v>
      </c>
      <c r="V24" s="53">
        <f t="shared" si="0"/>
        <v>5.3</v>
      </c>
      <c r="W24" s="117" t="s">
        <v>148</v>
      </c>
      <c r="X24" s="111">
        <v>0</v>
      </c>
      <c r="Y24" s="111">
        <v>1015</v>
      </c>
      <c r="Z24" s="111">
        <v>1104</v>
      </c>
      <c r="AA24" s="111">
        <v>1185</v>
      </c>
      <c r="AB24" s="111">
        <v>1190</v>
      </c>
      <c r="AC24" s="54" t="s">
        <v>91</v>
      </c>
      <c r="AD24" s="54" t="s">
        <v>91</v>
      </c>
      <c r="AE24" s="54" t="s">
        <v>91</v>
      </c>
      <c r="AF24" s="55" t="s">
        <v>91</v>
      </c>
      <c r="AG24" s="55">
        <v>31314024</v>
      </c>
      <c r="AH24" s="56">
        <f t="shared" si="9"/>
        <v>1249</v>
      </c>
      <c r="AI24" s="57">
        <f t="shared" si="8"/>
        <v>225.16675680548045</v>
      </c>
      <c r="AJ24" s="58">
        <v>0</v>
      </c>
      <c r="AK24" s="58">
        <v>1</v>
      </c>
      <c r="AL24" s="58">
        <v>1</v>
      </c>
      <c r="AM24" s="58">
        <v>1</v>
      </c>
      <c r="AN24" s="58">
        <v>1</v>
      </c>
      <c r="AO24" s="58">
        <v>0</v>
      </c>
      <c r="AP24" s="111">
        <v>6895274</v>
      </c>
      <c r="AQ24" s="111">
        <f t="shared" si="1"/>
        <v>0</v>
      </c>
      <c r="AR24" s="61">
        <v>1.02</v>
      </c>
      <c r="AS24" s="60" t="s">
        <v>114</v>
      </c>
      <c r="AV24" s="67" t="s">
        <v>30</v>
      </c>
      <c r="AW24" s="67">
        <v>14.7</v>
      </c>
      <c r="AY24" s="112"/>
    </row>
    <row r="25" spans="1:51" x14ac:dyDescent="0.35">
      <c r="B25" s="43">
        <v>2.5833333333333299</v>
      </c>
      <c r="C25" s="43">
        <v>0.625</v>
      </c>
      <c r="D25" s="44">
        <v>13</v>
      </c>
      <c r="E25" s="45">
        <f t="shared" si="2"/>
        <v>9.1549295774647899</v>
      </c>
      <c r="F25" s="110">
        <v>81</v>
      </c>
      <c r="G25" s="45">
        <f t="shared" si="3"/>
        <v>57.04225352112676</v>
      </c>
      <c r="H25" s="46" t="s">
        <v>89</v>
      </c>
      <c r="I25" s="46">
        <f t="shared" si="4"/>
        <v>55.633802816901408</v>
      </c>
      <c r="J25" s="47">
        <f t="shared" si="10"/>
        <v>57.04225352112676</v>
      </c>
      <c r="K25" s="46">
        <f t="shared" si="12"/>
        <v>61.267605633802816</v>
      </c>
      <c r="L25" s="48">
        <v>18</v>
      </c>
      <c r="M25" s="49" t="s">
        <v>101</v>
      </c>
      <c r="N25" s="49">
        <v>16.899999999999999</v>
      </c>
      <c r="O25" s="50">
        <v>120</v>
      </c>
      <c r="P25" s="50">
        <v>132</v>
      </c>
      <c r="Q25" s="50">
        <v>8842930</v>
      </c>
      <c r="R25" s="51">
        <f t="shared" si="5"/>
        <v>5412</v>
      </c>
      <c r="S25" s="52">
        <f t="shared" si="6"/>
        <v>129.88800000000001</v>
      </c>
      <c r="T25" s="52">
        <f t="shared" si="7"/>
        <v>5.4119999999999999</v>
      </c>
      <c r="U25" s="53">
        <v>4.8</v>
      </c>
      <c r="V25" s="53">
        <f t="shared" si="0"/>
        <v>4.8</v>
      </c>
      <c r="W25" s="117" t="s">
        <v>148</v>
      </c>
      <c r="X25" s="111">
        <v>0</v>
      </c>
      <c r="Y25" s="111">
        <v>1070</v>
      </c>
      <c r="Z25" s="111">
        <v>1104</v>
      </c>
      <c r="AA25" s="111">
        <v>1185</v>
      </c>
      <c r="AB25" s="111">
        <v>1140</v>
      </c>
      <c r="AC25" s="54" t="s">
        <v>91</v>
      </c>
      <c r="AD25" s="54" t="s">
        <v>91</v>
      </c>
      <c r="AE25" s="54" t="s">
        <v>91</v>
      </c>
      <c r="AF25" s="55" t="s">
        <v>91</v>
      </c>
      <c r="AG25" s="55">
        <v>31315230</v>
      </c>
      <c r="AH25" s="56">
        <f t="shared" si="9"/>
        <v>1206</v>
      </c>
      <c r="AI25" s="57">
        <f t="shared" si="8"/>
        <v>222.83813747228382</v>
      </c>
      <c r="AJ25" s="58">
        <v>0</v>
      </c>
      <c r="AK25" s="58">
        <v>1</v>
      </c>
      <c r="AL25" s="58">
        <v>1</v>
      </c>
      <c r="AM25" s="58">
        <v>1</v>
      </c>
      <c r="AN25" s="58">
        <v>1</v>
      </c>
      <c r="AO25" s="58">
        <v>0</v>
      </c>
      <c r="AP25" s="111">
        <v>6895274</v>
      </c>
      <c r="AQ25" s="111">
        <f t="shared" si="1"/>
        <v>0</v>
      </c>
      <c r="AR25" s="59"/>
      <c r="AS25" s="60" t="s">
        <v>114</v>
      </c>
      <c r="AV25" s="67" t="s">
        <v>75</v>
      </c>
      <c r="AW25" s="67">
        <v>10.36</v>
      </c>
      <c r="AY25" s="112"/>
    </row>
    <row r="26" spans="1:51" x14ac:dyDescent="0.35">
      <c r="B26" s="43">
        <v>2.625</v>
      </c>
      <c r="C26" s="43">
        <v>0.66666666666666696</v>
      </c>
      <c r="D26" s="44">
        <v>11</v>
      </c>
      <c r="E26" s="45">
        <f t="shared" si="2"/>
        <v>7.746478873239437</v>
      </c>
      <c r="F26" s="110">
        <v>81</v>
      </c>
      <c r="G26" s="45">
        <f t="shared" si="3"/>
        <v>57.04225352112676</v>
      </c>
      <c r="H26" s="46" t="s">
        <v>89</v>
      </c>
      <c r="I26" s="46">
        <f t="shared" si="4"/>
        <v>53.521126760563384</v>
      </c>
      <c r="J26" s="47">
        <f>(F26-3)/1.42</f>
        <v>54.929577464788736</v>
      </c>
      <c r="K26" s="46">
        <f t="shared" si="12"/>
        <v>59.154929577464792</v>
      </c>
      <c r="L26" s="48">
        <v>18</v>
      </c>
      <c r="M26" s="49" t="s">
        <v>101</v>
      </c>
      <c r="N26" s="49">
        <v>16.7</v>
      </c>
      <c r="O26" s="50">
        <v>128</v>
      </c>
      <c r="P26" s="50">
        <v>132</v>
      </c>
      <c r="Q26" s="50">
        <v>8848384</v>
      </c>
      <c r="R26" s="51">
        <f t="shared" si="5"/>
        <v>5454</v>
      </c>
      <c r="S26" s="52">
        <f t="shared" si="6"/>
        <v>130.89599999999999</v>
      </c>
      <c r="T26" s="52">
        <f t="shared" si="7"/>
        <v>5.4539999999999997</v>
      </c>
      <c r="U26" s="53">
        <v>4.3</v>
      </c>
      <c r="V26" s="53">
        <f t="shared" si="0"/>
        <v>4.3</v>
      </c>
      <c r="W26" s="117" t="s">
        <v>148</v>
      </c>
      <c r="X26" s="111">
        <v>0</v>
      </c>
      <c r="Y26" s="111">
        <v>1048</v>
      </c>
      <c r="Z26" s="111">
        <v>1135</v>
      </c>
      <c r="AA26" s="111">
        <v>1185</v>
      </c>
      <c r="AB26" s="111">
        <v>1168</v>
      </c>
      <c r="AC26" s="54" t="s">
        <v>91</v>
      </c>
      <c r="AD26" s="54" t="s">
        <v>91</v>
      </c>
      <c r="AE26" s="54" t="s">
        <v>91</v>
      </c>
      <c r="AF26" s="55" t="s">
        <v>91</v>
      </c>
      <c r="AG26" s="55">
        <v>31316446</v>
      </c>
      <c r="AH26" s="56">
        <f t="shared" si="9"/>
        <v>1216</v>
      </c>
      <c r="AI26" s="57">
        <f t="shared" si="8"/>
        <v>222.95562889622298</v>
      </c>
      <c r="AJ26" s="58">
        <v>0</v>
      </c>
      <c r="AK26" s="58">
        <v>1</v>
      </c>
      <c r="AL26" s="58">
        <v>1</v>
      </c>
      <c r="AM26" s="58">
        <v>1</v>
      </c>
      <c r="AN26" s="58">
        <v>1</v>
      </c>
      <c r="AO26" s="58">
        <v>0</v>
      </c>
      <c r="AP26" s="111">
        <v>6895274</v>
      </c>
      <c r="AQ26" s="111">
        <f t="shared" si="1"/>
        <v>0</v>
      </c>
      <c r="AR26" s="59"/>
      <c r="AS26" s="60" t="s">
        <v>114</v>
      </c>
      <c r="AV26" s="67" t="s">
        <v>115</v>
      </c>
      <c r="AW26" s="67">
        <v>1.01325</v>
      </c>
      <c r="AY26" s="112"/>
    </row>
    <row r="27" spans="1:51" x14ac:dyDescent="0.35">
      <c r="B27" s="43">
        <v>2.6666666666666701</v>
      </c>
      <c r="C27" s="43">
        <v>0.70833333333333404</v>
      </c>
      <c r="D27" s="44">
        <v>9</v>
      </c>
      <c r="E27" s="45">
        <f t="shared" si="2"/>
        <v>6.3380281690140849</v>
      </c>
      <c r="F27" s="110">
        <v>81</v>
      </c>
      <c r="G27" s="45">
        <f t="shared" si="3"/>
        <v>57.04225352112676</v>
      </c>
      <c r="H27" s="46" t="s">
        <v>89</v>
      </c>
      <c r="I27" s="46">
        <f t="shared" si="4"/>
        <v>53.521126760563384</v>
      </c>
      <c r="J27" s="47">
        <f t="shared" ref="J27:J32" si="13">(F27-3)/1.42</f>
        <v>54.929577464788736</v>
      </c>
      <c r="K27" s="46">
        <f t="shared" si="12"/>
        <v>59.154929577464792</v>
      </c>
      <c r="L27" s="48">
        <v>18</v>
      </c>
      <c r="M27" s="49" t="s">
        <v>101</v>
      </c>
      <c r="N27" s="49">
        <v>16.7</v>
      </c>
      <c r="O27" s="50">
        <v>124</v>
      </c>
      <c r="P27" s="50">
        <v>131</v>
      </c>
      <c r="Q27" s="50">
        <v>8853897</v>
      </c>
      <c r="R27" s="51">
        <f t="shared" si="5"/>
        <v>5513</v>
      </c>
      <c r="S27" s="52">
        <f t="shared" si="6"/>
        <v>132.31200000000001</v>
      </c>
      <c r="T27" s="52">
        <f t="shared" si="7"/>
        <v>5.5129999999999999</v>
      </c>
      <c r="U27" s="53">
        <v>3.7</v>
      </c>
      <c r="V27" s="53">
        <f t="shared" si="0"/>
        <v>3.7</v>
      </c>
      <c r="W27" s="117" t="s">
        <v>148</v>
      </c>
      <c r="X27" s="111">
        <v>0</v>
      </c>
      <c r="Y27" s="111">
        <v>1073</v>
      </c>
      <c r="Z27" s="111">
        <v>1135</v>
      </c>
      <c r="AA27" s="111">
        <v>1185</v>
      </c>
      <c r="AB27" s="111">
        <v>1168</v>
      </c>
      <c r="AC27" s="54" t="s">
        <v>91</v>
      </c>
      <c r="AD27" s="54" t="s">
        <v>91</v>
      </c>
      <c r="AE27" s="54" t="s">
        <v>91</v>
      </c>
      <c r="AF27" s="55" t="s">
        <v>91</v>
      </c>
      <c r="AG27" s="55">
        <v>31317690</v>
      </c>
      <c r="AH27" s="56">
        <f t="shared" si="9"/>
        <v>1244</v>
      </c>
      <c r="AI27" s="57">
        <f t="shared" si="8"/>
        <v>225.64846725920552</v>
      </c>
      <c r="AJ27" s="58">
        <v>0</v>
      </c>
      <c r="AK27" s="58">
        <v>1</v>
      </c>
      <c r="AL27" s="58">
        <v>1</v>
      </c>
      <c r="AM27" s="58">
        <v>1</v>
      </c>
      <c r="AN27" s="58">
        <v>1</v>
      </c>
      <c r="AO27" s="58">
        <v>0</v>
      </c>
      <c r="AP27" s="111">
        <v>6895274</v>
      </c>
      <c r="AQ27" s="111">
        <f t="shared" si="1"/>
        <v>0</v>
      </c>
      <c r="AR27" s="59"/>
      <c r="AS27" s="60" t="s">
        <v>114</v>
      </c>
      <c r="AV27" s="67" t="s">
        <v>116</v>
      </c>
      <c r="AW27" s="67">
        <v>1</v>
      </c>
      <c r="AY27" s="112"/>
    </row>
    <row r="28" spans="1:51" x14ac:dyDescent="0.35">
      <c r="B28" s="43">
        <v>2.7083333333333299</v>
      </c>
      <c r="C28" s="43">
        <v>0.750000000000002</v>
      </c>
      <c r="D28" s="44">
        <v>10</v>
      </c>
      <c r="E28" s="45">
        <f t="shared" si="2"/>
        <v>7.042253521126761</v>
      </c>
      <c r="F28" s="110">
        <v>78</v>
      </c>
      <c r="G28" s="45">
        <f t="shared" si="3"/>
        <v>54.929577464788736</v>
      </c>
      <c r="H28" s="46" t="s">
        <v>89</v>
      </c>
      <c r="I28" s="46">
        <f t="shared" si="4"/>
        <v>51.408450704225352</v>
      </c>
      <c r="J28" s="47">
        <f t="shared" si="13"/>
        <v>52.816901408450704</v>
      </c>
      <c r="K28" s="46">
        <f t="shared" si="12"/>
        <v>57.04225352112676</v>
      </c>
      <c r="L28" s="48">
        <v>18</v>
      </c>
      <c r="M28" s="49" t="s">
        <v>101</v>
      </c>
      <c r="N28" s="49">
        <v>16.7</v>
      </c>
      <c r="O28" s="50">
        <v>124</v>
      </c>
      <c r="P28" s="50">
        <v>106</v>
      </c>
      <c r="Q28" s="50">
        <v>8859401</v>
      </c>
      <c r="R28" s="51">
        <f t="shared" si="5"/>
        <v>5504</v>
      </c>
      <c r="S28" s="52">
        <f t="shared" si="6"/>
        <v>132.096</v>
      </c>
      <c r="T28" s="52">
        <f t="shared" si="7"/>
        <v>5.5039999999999996</v>
      </c>
      <c r="U28" s="53">
        <v>3.4</v>
      </c>
      <c r="V28" s="53">
        <f t="shared" si="0"/>
        <v>3.4</v>
      </c>
      <c r="W28" s="117" t="s">
        <v>148</v>
      </c>
      <c r="X28" s="111">
        <v>0</v>
      </c>
      <c r="Y28" s="111">
        <v>1040</v>
      </c>
      <c r="Z28" s="111">
        <v>1135</v>
      </c>
      <c r="AA28" s="111">
        <v>1185</v>
      </c>
      <c r="AB28" s="111">
        <v>1140</v>
      </c>
      <c r="AC28" s="54" t="s">
        <v>91</v>
      </c>
      <c r="AD28" s="54" t="s">
        <v>91</v>
      </c>
      <c r="AE28" s="54" t="s">
        <v>91</v>
      </c>
      <c r="AF28" s="55" t="s">
        <v>91</v>
      </c>
      <c r="AG28" s="55">
        <v>31318910</v>
      </c>
      <c r="AH28" s="56">
        <f t="shared" si="9"/>
        <v>1220</v>
      </c>
      <c r="AI28" s="57">
        <f t="shared" si="8"/>
        <v>221.65697674418607</v>
      </c>
      <c r="AJ28" s="58">
        <v>0</v>
      </c>
      <c r="AK28" s="58">
        <v>1</v>
      </c>
      <c r="AL28" s="58">
        <v>1</v>
      </c>
      <c r="AM28" s="58">
        <v>1</v>
      </c>
      <c r="AN28" s="58">
        <v>1</v>
      </c>
      <c r="AO28" s="58">
        <v>0</v>
      </c>
      <c r="AP28" s="111">
        <v>6895274</v>
      </c>
      <c r="AQ28" s="111">
        <f t="shared" si="1"/>
        <v>0</v>
      </c>
      <c r="AR28" s="61">
        <v>0.86</v>
      </c>
      <c r="AS28" s="60" t="s">
        <v>114</v>
      </c>
      <c r="AV28" s="67" t="s">
        <v>117</v>
      </c>
      <c r="AW28" s="67">
        <v>101.325</v>
      </c>
      <c r="AY28" s="112"/>
    </row>
    <row r="29" spans="1:51" x14ac:dyDescent="0.35">
      <c r="B29" s="43">
        <v>2.75</v>
      </c>
      <c r="C29" s="43">
        <v>0.79166666666666896</v>
      </c>
      <c r="D29" s="44">
        <v>10</v>
      </c>
      <c r="E29" s="45">
        <f t="shared" si="2"/>
        <v>7.042253521126761</v>
      </c>
      <c r="F29" s="110">
        <v>78</v>
      </c>
      <c r="G29" s="45">
        <f t="shared" si="3"/>
        <v>54.929577464788736</v>
      </c>
      <c r="H29" s="46" t="s">
        <v>89</v>
      </c>
      <c r="I29" s="46">
        <f t="shared" si="4"/>
        <v>51.408450704225352</v>
      </c>
      <c r="J29" s="47">
        <f t="shared" si="13"/>
        <v>52.816901408450704</v>
      </c>
      <c r="K29" s="46">
        <f t="shared" si="12"/>
        <v>57.04225352112676</v>
      </c>
      <c r="L29" s="48">
        <v>18</v>
      </c>
      <c r="M29" s="49" t="s">
        <v>101</v>
      </c>
      <c r="N29" s="49">
        <v>16.600000000000001</v>
      </c>
      <c r="O29" s="50">
        <v>123</v>
      </c>
      <c r="P29" s="50">
        <v>136</v>
      </c>
      <c r="Q29" s="50">
        <v>8864903</v>
      </c>
      <c r="R29" s="51">
        <f t="shared" si="5"/>
        <v>5502</v>
      </c>
      <c r="S29" s="52">
        <f t="shared" si="6"/>
        <v>132.048</v>
      </c>
      <c r="T29" s="52">
        <f t="shared" si="7"/>
        <v>5.5019999999999998</v>
      </c>
      <c r="U29" s="53">
        <v>2.9</v>
      </c>
      <c r="V29" s="53">
        <f t="shared" si="0"/>
        <v>2.9</v>
      </c>
      <c r="W29" s="117" t="s">
        <v>148</v>
      </c>
      <c r="X29" s="111">
        <v>0</v>
      </c>
      <c r="Y29" s="111">
        <v>1056</v>
      </c>
      <c r="Z29" s="111">
        <v>1135</v>
      </c>
      <c r="AA29" s="111">
        <v>1185</v>
      </c>
      <c r="AB29" s="111">
        <v>1139</v>
      </c>
      <c r="AC29" s="54" t="s">
        <v>91</v>
      </c>
      <c r="AD29" s="54" t="s">
        <v>91</v>
      </c>
      <c r="AE29" s="54" t="s">
        <v>91</v>
      </c>
      <c r="AF29" s="55" t="s">
        <v>91</v>
      </c>
      <c r="AG29" s="55">
        <v>31320142</v>
      </c>
      <c r="AH29" s="56">
        <f t="shared" si="9"/>
        <v>1232</v>
      </c>
      <c r="AI29" s="57">
        <f t="shared" si="8"/>
        <v>223.91857506361325</v>
      </c>
      <c r="AJ29" s="58">
        <v>0</v>
      </c>
      <c r="AK29" s="58">
        <v>1</v>
      </c>
      <c r="AL29" s="58">
        <v>1</v>
      </c>
      <c r="AM29" s="58">
        <v>1</v>
      </c>
      <c r="AN29" s="58">
        <v>1</v>
      </c>
      <c r="AO29" s="58">
        <v>0</v>
      </c>
      <c r="AP29" s="111">
        <v>6895274</v>
      </c>
      <c r="AQ29" s="111">
        <f t="shared" si="1"/>
        <v>0</v>
      </c>
      <c r="AR29" s="59"/>
      <c r="AS29" s="60" t="s">
        <v>114</v>
      </c>
      <c r="AY29" s="112"/>
    </row>
    <row r="30" spans="1:51" x14ac:dyDescent="0.35">
      <c r="B30" s="43">
        <v>2.7916666666666701</v>
      </c>
      <c r="C30" s="43">
        <v>0.83333333333333703</v>
      </c>
      <c r="D30" s="44">
        <v>14</v>
      </c>
      <c r="E30" s="45">
        <f t="shared" si="2"/>
        <v>9.8591549295774659</v>
      </c>
      <c r="F30" s="110">
        <v>76</v>
      </c>
      <c r="G30" s="45">
        <f t="shared" si="3"/>
        <v>53.521126760563384</v>
      </c>
      <c r="H30" s="46" t="s">
        <v>89</v>
      </c>
      <c r="I30" s="46">
        <f t="shared" si="4"/>
        <v>50</v>
      </c>
      <c r="J30" s="47">
        <f t="shared" si="13"/>
        <v>51.408450704225352</v>
      </c>
      <c r="K30" s="46">
        <f t="shared" si="12"/>
        <v>55.633802816901408</v>
      </c>
      <c r="L30" s="48">
        <v>18</v>
      </c>
      <c r="M30" s="49" t="s">
        <v>101</v>
      </c>
      <c r="N30" s="49">
        <v>16.600000000000001</v>
      </c>
      <c r="O30" s="50">
        <v>115</v>
      </c>
      <c r="P30" s="50">
        <v>124</v>
      </c>
      <c r="Q30" s="50">
        <v>8870094</v>
      </c>
      <c r="R30" s="51">
        <f t="shared" si="5"/>
        <v>5191</v>
      </c>
      <c r="S30" s="52">
        <f t="shared" si="6"/>
        <v>124.584</v>
      </c>
      <c r="T30" s="52">
        <f t="shared" si="7"/>
        <v>5.1909999999999998</v>
      </c>
      <c r="U30" s="53">
        <v>2</v>
      </c>
      <c r="V30" s="53">
        <f t="shared" si="0"/>
        <v>2</v>
      </c>
      <c r="W30" s="117" t="s">
        <v>151</v>
      </c>
      <c r="X30" s="111">
        <v>0</v>
      </c>
      <c r="Y30" s="111">
        <v>1097</v>
      </c>
      <c r="Z30" s="111">
        <v>1197</v>
      </c>
      <c r="AA30" s="111">
        <v>0</v>
      </c>
      <c r="AB30" s="111">
        <v>1169</v>
      </c>
      <c r="AC30" s="54" t="s">
        <v>91</v>
      </c>
      <c r="AD30" s="54" t="s">
        <v>91</v>
      </c>
      <c r="AE30" s="54" t="s">
        <v>91</v>
      </c>
      <c r="AF30" s="55" t="s">
        <v>91</v>
      </c>
      <c r="AG30" s="55">
        <v>31321177</v>
      </c>
      <c r="AH30" s="56">
        <f t="shared" si="9"/>
        <v>1035</v>
      </c>
      <c r="AI30" s="57">
        <f t="shared" si="8"/>
        <v>199.38354844923907</v>
      </c>
      <c r="AJ30" s="58">
        <v>0</v>
      </c>
      <c r="AK30" s="58">
        <v>1</v>
      </c>
      <c r="AL30" s="58">
        <v>1</v>
      </c>
      <c r="AM30" s="58">
        <v>0</v>
      </c>
      <c r="AN30" s="58">
        <v>1</v>
      </c>
      <c r="AO30" s="58">
        <v>0</v>
      </c>
      <c r="AP30" s="111">
        <v>6895274</v>
      </c>
      <c r="AQ30" s="111">
        <f t="shared" si="1"/>
        <v>0</v>
      </c>
      <c r="AR30" s="59"/>
      <c r="AS30" s="60" t="s">
        <v>114</v>
      </c>
      <c r="AV30" s="374" t="s">
        <v>118</v>
      </c>
      <c r="AW30" s="374"/>
      <c r="AY30" s="112"/>
    </row>
    <row r="31" spans="1:51" x14ac:dyDescent="0.35">
      <c r="B31" s="43">
        <v>2.8333333333333299</v>
      </c>
      <c r="C31" s="43">
        <v>0.875000000000004</v>
      </c>
      <c r="D31" s="44">
        <v>13</v>
      </c>
      <c r="E31" s="45">
        <f>D31/1.42</f>
        <v>9.1549295774647899</v>
      </c>
      <c r="F31" s="110">
        <v>76</v>
      </c>
      <c r="G31" s="45">
        <f t="shared" si="3"/>
        <v>53.521126760563384</v>
      </c>
      <c r="H31" s="46" t="s">
        <v>89</v>
      </c>
      <c r="I31" s="46">
        <f t="shared" si="4"/>
        <v>50</v>
      </c>
      <c r="J31" s="47">
        <f t="shared" si="13"/>
        <v>51.408450704225352</v>
      </c>
      <c r="K31" s="46">
        <f t="shared" si="12"/>
        <v>55.633802816901408</v>
      </c>
      <c r="L31" s="48">
        <v>18</v>
      </c>
      <c r="M31" s="49" t="s">
        <v>101</v>
      </c>
      <c r="N31" s="49">
        <v>16.100000000000001</v>
      </c>
      <c r="O31" s="50">
        <v>110</v>
      </c>
      <c r="P31" s="50">
        <v>121</v>
      </c>
      <c r="Q31" s="50">
        <v>8875286</v>
      </c>
      <c r="R31" s="51">
        <f t="shared" si="5"/>
        <v>5192</v>
      </c>
      <c r="S31" s="52">
        <f t="shared" si="6"/>
        <v>124.608</v>
      </c>
      <c r="T31" s="52">
        <f t="shared" si="7"/>
        <v>5.1920000000000002</v>
      </c>
      <c r="U31" s="53">
        <v>1.6</v>
      </c>
      <c r="V31" s="53">
        <f t="shared" si="0"/>
        <v>1.6</v>
      </c>
      <c r="W31" s="117" t="s">
        <v>151</v>
      </c>
      <c r="X31" s="111">
        <v>0</v>
      </c>
      <c r="Y31" s="111">
        <v>1032</v>
      </c>
      <c r="Z31" s="111">
        <v>1196</v>
      </c>
      <c r="AA31" s="111">
        <v>0</v>
      </c>
      <c r="AB31" s="111">
        <v>1170</v>
      </c>
      <c r="AC31" s="54" t="s">
        <v>91</v>
      </c>
      <c r="AD31" s="54" t="s">
        <v>91</v>
      </c>
      <c r="AE31" s="54" t="s">
        <v>91</v>
      </c>
      <c r="AF31" s="55" t="s">
        <v>91</v>
      </c>
      <c r="AG31" s="55">
        <v>31322212</v>
      </c>
      <c r="AH31" s="56">
        <f t="shared" si="9"/>
        <v>1035</v>
      </c>
      <c r="AI31" s="57">
        <f t="shared" si="8"/>
        <v>199.34514637904468</v>
      </c>
      <c r="AJ31" s="58">
        <v>0</v>
      </c>
      <c r="AK31" s="58">
        <v>1</v>
      </c>
      <c r="AL31" s="58">
        <v>1</v>
      </c>
      <c r="AM31" s="58">
        <v>0</v>
      </c>
      <c r="AN31" s="58">
        <v>1</v>
      </c>
      <c r="AO31" s="58">
        <v>0</v>
      </c>
      <c r="AP31" s="111">
        <v>6895274</v>
      </c>
      <c r="AQ31" s="111">
        <f t="shared" si="1"/>
        <v>0</v>
      </c>
      <c r="AR31" s="59"/>
      <c r="AS31" s="60" t="s">
        <v>114</v>
      </c>
      <c r="AV31" s="68" t="s">
        <v>30</v>
      </c>
      <c r="AW31" s="68" t="s">
        <v>75</v>
      </c>
      <c r="AY31" s="112"/>
    </row>
    <row r="32" spans="1:51" x14ac:dyDescent="0.35">
      <c r="B32" s="43">
        <v>2.875</v>
      </c>
      <c r="C32" s="43">
        <v>0.91666666666667096</v>
      </c>
      <c r="D32" s="44">
        <v>14</v>
      </c>
      <c r="E32" s="45">
        <f t="shared" si="2"/>
        <v>9.8591549295774659</v>
      </c>
      <c r="F32" s="110">
        <v>76</v>
      </c>
      <c r="G32" s="45">
        <f t="shared" si="3"/>
        <v>53.521126760563384</v>
      </c>
      <c r="H32" s="46" t="s">
        <v>89</v>
      </c>
      <c r="I32" s="46">
        <f t="shared" si="4"/>
        <v>50</v>
      </c>
      <c r="J32" s="47">
        <f t="shared" si="13"/>
        <v>51.408450704225352</v>
      </c>
      <c r="K32" s="46">
        <f t="shared" si="12"/>
        <v>55.633802816901408</v>
      </c>
      <c r="L32" s="48">
        <v>14</v>
      </c>
      <c r="M32" s="49" t="s">
        <v>119</v>
      </c>
      <c r="N32" s="49">
        <v>12.6</v>
      </c>
      <c r="O32" s="50">
        <v>114</v>
      </c>
      <c r="P32" s="50">
        <v>114</v>
      </c>
      <c r="Q32" s="50">
        <v>8880169</v>
      </c>
      <c r="R32" s="51">
        <f t="shared" si="5"/>
        <v>4883</v>
      </c>
      <c r="S32" s="52">
        <f t="shared" si="6"/>
        <v>117.19199999999999</v>
      </c>
      <c r="T32" s="52">
        <f t="shared" si="7"/>
        <v>4.883</v>
      </c>
      <c r="U32" s="53">
        <v>1.3</v>
      </c>
      <c r="V32" s="53">
        <f t="shared" si="0"/>
        <v>1.3</v>
      </c>
      <c r="W32" s="117" t="s">
        <v>151</v>
      </c>
      <c r="X32" s="111">
        <v>0</v>
      </c>
      <c r="Y32" s="111">
        <v>0</v>
      </c>
      <c r="Z32" s="111">
        <v>1197</v>
      </c>
      <c r="AA32" s="111">
        <v>0</v>
      </c>
      <c r="AB32" s="111">
        <v>1141</v>
      </c>
      <c r="AC32" s="54" t="s">
        <v>91</v>
      </c>
      <c r="AD32" s="54" t="s">
        <v>91</v>
      </c>
      <c r="AE32" s="54" t="s">
        <v>91</v>
      </c>
      <c r="AF32" s="55" t="s">
        <v>91</v>
      </c>
      <c r="AG32" s="55">
        <v>31323134</v>
      </c>
      <c r="AH32" s="56">
        <f t="shared" si="9"/>
        <v>922</v>
      </c>
      <c r="AI32" s="57">
        <f t="shared" si="8"/>
        <v>188.81834937538397</v>
      </c>
      <c r="AJ32" s="58">
        <v>0</v>
      </c>
      <c r="AK32" s="58">
        <v>1</v>
      </c>
      <c r="AL32" s="58">
        <v>1</v>
      </c>
      <c r="AM32" s="58">
        <v>0</v>
      </c>
      <c r="AN32" s="58">
        <v>1</v>
      </c>
      <c r="AO32" s="58">
        <v>0</v>
      </c>
      <c r="AP32" s="111">
        <v>6895274</v>
      </c>
      <c r="AQ32" s="111">
        <f t="shared" si="1"/>
        <v>0</v>
      </c>
      <c r="AR32" s="61">
        <v>0.91</v>
      </c>
      <c r="AS32" s="60" t="s">
        <v>114</v>
      </c>
      <c r="AV32" s="69">
        <v>1</v>
      </c>
      <c r="AW32" s="69">
        <f>IFERROR(AV32*VLOOKUP(AV31,AV24:AW28,2,FALSE)/VLOOKUP(AW31,AV24:AW28,2,FALSE),"Enter Unit and Value")</f>
        <v>1.4189189189189189</v>
      </c>
      <c r="AY32" s="112"/>
    </row>
    <row r="33" spans="2:51" x14ac:dyDescent="0.35">
      <c r="B33" s="43">
        <v>2.9166666666666701</v>
      </c>
      <c r="C33" s="43">
        <v>0.95833333333333803</v>
      </c>
      <c r="D33" s="44">
        <v>15</v>
      </c>
      <c r="E33" s="45">
        <f t="shared" si="2"/>
        <v>10.563380281690142</v>
      </c>
      <c r="F33" s="110">
        <v>66</v>
      </c>
      <c r="G33" s="45">
        <f t="shared" si="3"/>
        <v>46.478873239436624</v>
      </c>
      <c r="H33" s="46" t="s">
        <v>89</v>
      </c>
      <c r="I33" s="46">
        <f t="shared" si="4"/>
        <v>41.549295774647888</v>
      </c>
      <c r="J33" s="47">
        <f t="shared" ref="J33:J34" si="14">(F33-5)/1.42</f>
        <v>42.95774647887324</v>
      </c>
      <c r="K33" s="46">
        <f t="shared" si="12"/>
        <v>47.183098591549296</v>
      </c>
      <c r="L33" s="48">
        <v>14</v>
      </c>
      <c r="M33" s="49" t="s">
        <v>119</v>
      </c>
      <c r="N33" s="49">
        <v>11.9</v>
      </c>
      <c r="O33" s="50">
        <v>117</v>
      </c>
      <c r="P33" s="50">
        <v>96</v>
      </c>
      <c r="Q33" s="50">
        <v>8884080</v>
      </c>
      <c r="R33" s="51">
        <f t="shared" si="5"/>
        <v>3911</v>
      </c>
      <c r="S33" s="52">
        <f t="shared" si="6"/>
        <v>93.864000000000004</v>
      </c>
      <c r="T33" s="52">
        <f t="shared" si="7"/>
        <v>3.911</v>
      </c>
      <c r="U33" s="53">
        <v>2.6</v>
      </c>
      <c r="V33" s="53">
        <f t="shared" si="0"/>
        <v>2.6</v>
      </c>
      <c r="W33" s="117" t="s">
        <v>132</v>
      </c>
      <c r="X33" s="111">
        <v>0</v>
      </c>
      <c r="Y33" s="111">
        <v>0</v>
      </c>
      <c r="Z33" s="111">
        <v>988</v>
      </c>
      <c r="AA33" s="111">
        <v>0</v>
      </c>
      <c r="AB33" s="111">
        <v>1100</v>
      </c>
      <c r="AC33" s="54" t="s">
        <v>91</v>
      </c>
      <c r="AD33" s="54" t="s">
        <v>91</v>
      </c>
      <c r="AE33" s="54" t="s">
        <v>91</v>
      </c>
      <c r="AF33" s="55" t="s">
        <v>91</v>
      </c>
      <c r="AG33" s="55">
        <v>31323806</v>
      </c>
      <c r="AH33" s="56">
        <f t="shared" si="9"/>
        <v>672</v>
      </c>
      <c r="AI33" s="57">
        <f t="shared" si="8"/>
        <v>171.82306315520327</v>
      </c>
      <c r="AJ33" s="58">
        <v>0</v>
      </c>
      <c r="AK33" s="58">
        <v>0</v>
      </c>
      <c r="AL33" s="58">
        <v>1</v>
      </c>
      <c r="AM33" s="58">
        <v>0</v>
      </c>
      <c r="AN33" s="58">
        <v>1</v>
      </c>
      <c r="AO33" s="58">
        <v>0.25</v>
      </c>
      <c r="AP33" s="111">
        <v>6896363</v>
      </c>
      <c r="AQ33" s="111">
        <f t="shared" si="1"/>
        <v>1089</v>
      </c>
      <c r="AR33" s="59"/>
      <c r="AS33" s="60" t="s">
        <v>114</v>
      </c>
      <c r="AY33" s="112"/>
    </row>
    <row r="34" spans="2:51" x14ac:dyDescent="0.35">
      <c r="B34" s="43">
        <v>2.9583333333333299</v>
      </c>
      <c r="C34" s="43">
        <v>1</v>
      </c>
      <c r="D34" s="44">
        <v>17</v>
      </c>
      <c r="E34" s="45">
        <f t="shared" si="2"/>
        <v>11.971830985915494</v>
      </c>
      <c r="F34" s="110">
        <v>66</v>
      </c>
      <c r="G34" s="45">
        <f t="shared" si="3"/>
        <v>46.478873239436624</v>
      </c>
      <c r="H34" s="46" t="s">
        <v>89</v>
      </c>
      <c r="I34" s="46">
        <f t="shared" si="4"/>
        <v>41.549295774647888</v>
      </c>
      <c r="J34" s="47">
        <f t="shared" si="14"/>
        <v>42.95774647887324</v>
      </c>
      <c r="K34" s="46">
        <f t="shared" si="12"/>
        <v>47.183098591549296</v>
      </c>
      <c r="L34" s="48">
        <v>14</v>
      </c>
      <c r="M34" s="49" t="s">
        <v>119</v>
      </c>
      <c r="N34" s="70">
        <v>11.5</v>
      </c>
      <c r="O34" s="50">
        <v>120</v>
      </c>
      <c r="P34" s="50">
        <v>91</v>
      </c>
      <c r="Q34" s="50">
        <v>8887992</v>
      </c>
      <c r="R34" s="51">
        <f t="shared" si="5"/>
        <v>3912</v>
      </c>
      <c r="S34" s="52">
        <f t="shared" si="6"/>
        <v>93.888000000000005</v>
      </c>
      <c r="T34" s="52">
        <f t="shared" si="7"/>
        <v>3.9119999999999999</v>
      </c>
      <c r="U34" s="53">
        <v>3.5</v>
      </c>
      <c r="V34" s="53">
        <f t="shared" si="0"/>
        <v>3.5</v>
      </c>
      <c r="W34" s="117" t="s">
        <v>132</v>
      </c>
      <c r="X34" s="111">
        <v>0</v>
      </c>
      <c r="Y34" s="111">
        <v>0</v>
      </c>
      <c r="Z34" s="111">
        <v>988</v>
      </c>
      <c r="AA34" s="111">
        <v>0</v>
      </c>
      <c r="AB34" s="111">
        <v>1100</v>
      </c>
      <c r="AC34" s="54" t="s">
        <v>91</v>
      </c>
      <c r="AD34" s="54" t="s">
        <v>91</v>
      </c>
      <c r="AE34" s="54" t="s">
        <v>91</v>
      </c>
      <c r="AF34" s="55" t="s">
        <v>91</v>
      </c>
      <c r="AG34" s="55">
        <v>31324478</v>
      </c>
      <c r="AH34" s="56">
        <f t="shared" si="9"/>
        <v>672</v>
      </c>
      <c r="AI34" s="57">
        <f t="shared" si="8"/>
        <v>171.7791411042945</v>
      </c>
      <c r="AJ34" s="58">
        <v>0</v>
      </c>
      <c r="AK34" s="58">
        <v>0</v>
      </c>
      <c r="AL34" s="58">
        <v>1</v>
      </c>
      <c r="AM34" s="58">
        <v>0</v>
      </c>
      <c r="AN34" s="58">
        <v>1</v>
      </c>
      <c r="AO34" s="58">
        <v>0.25</v>
      </c>
      <c r="AP34" s="111">
        <v>6897452</v>
      </c>
      <c r="AQ34" s="111">
        <f t="shared" si="1"/>
        <v>1089</v>
      </c>
      <c r="AR34" s="59"/>
      <c r="AS34" s="60" t="s">
        <v>114</v>
      </c>
      <c r="AV34" s="65" t="s">
        <v>120</v>
      </c>
      <c r="AW34" s="71" t="s">
        <v>31</v>
      </c>
      <c r="AY34" s="112"/>
    </row>
    <row r="35" spans="2:51" x14ac:dyDescent="0.35">
      <c r="B35" s="72"/>
      <c r="C35" s="73"/>
      <c r="D35" s="72"/>
      <c r="E35" s="74"/>
      <c r="F35" s="74"/>
      <c r="G35" s="75"/>
      <c r="H35" s="76"/>
      <c r="I35" s="74"/>
      <c r="J35" s="74"/>
      <c r="K35" s="75"/>
      <c r="L35" s="375" t="s">
        <v>121</v>
      </c>
      <c r="M35" s="376"/>
      <c r="N35" s="377"/>
      <c r="O35" s="77"/>
      <c r="P35" s="77">
        <f>AVERAGE(P11:P34)</f>
        <v>119.125</v>
      </c>
      <c r="Q35" s="78">
        <f>Q34-Q10</f>
        <v>120234</v>
      </c>
      <c r="R35" s="79">
        <f>SUM(R11:R34)</f>
        <v>120234</v>
      </c>
      <c r="S35" s="80">
        <f>AVERAGE(S11:S34)</f>
        <v>120.23399999999998</v>
      </c>
      <c r="T35" s="80">
        <f>SUM(T11:T34)</f>
        <v>120.23400000000002</v>
      </c>
      <c r="U35" s="76"/>
      <c r="V35" s="76"/>
      <c r="W35" s="66"/>
      <c r="X35" s="81"/>
      <c r="Y35" s="82"/>
      <c r="Z35" s="82"/>
      <c r="AA35" s="82"/>
      <c r="AB35" s="83"/>
      <c r="AC35" s="81"/>
      <c r="AD35" s="82"/>
      <c r="AE35" s="83"/>
      <c r="AF35" s="84"/>
      <c r="AG35" s="85">
        <f>AG34-AG10</f>
        <v>24700</v>
      </c>
      <c r="AH35" s="86">
        <f>SUM(AH11:AH34)</f>
        <v>24700</v>
      </c>
      <c r="AI35" s="87">
        <f>$AH$35/$T35</f>
        <v>205.43273949132521</v>
      </c>
      <c r="AJ35" s="84"/>
      <c r="AK35" s="88"/>
      <c r="AL35" s="88"/>
      <c r="AM35" s="88"/>
      <c r="AN35" s="89"/>
      <c r="AO35" s="90"/>
      <c r="AP35" s="91">
        <f>AP34-AP10</f>
        <v>7070</v>
      </c>
      <c r="AQ35" s="92">
        <f>SUM(AQ11:AQ34)</f>
        <v>7070</v>
      </c>
      <c r="AR35" s="93">
        <f>AVERAGE(AR11:AR34)</f>
        <v>0.96333333333333337</v>
      </c>
      <c r="AS35" s="90"/>
      <c r="AV35" s="94" t="s">
        <v>31</v>
      </c>
      <c r="AW35" s="94">
        <v>1</v>
      </c>
      <c r="AY35" s="112"/>
    </row>
    <row r="36" spans="2:51" x14ac:dyDescent="0.35">
      <c r="B36" s="95"/>
      <c r="C36" s="95"/>
      <c r="D36" s="95"/>
      <c r="E36" s="96"/>
      <c r="F36" s="96"/>
      <c r="G36" s="96"/>
      <c r="H36" s="96"/>
      <c r="I36" s="97"/>
      <c r="J36" s="97"/>
      <c r="K36" s="97"/>
      <c r="L36" s="109"/>
      <c r="M36" s="109"/>
      <c r="N36" s="109"/>
      <c r="O36" s="109"/>
      <c r="P36" s="109"/>
      <c r="Q36" s="109"/>
      <c r="R36" s="109"/>
      <c r="S36" s="109"/>
      <c r="T36" s="109"/>
      <c r="U36" s="98"/>
      <c r="V36" s="98"/>
      <c r="W36" s="109"/>
      <c r="X36" s="109"/>
      <c r="Y36" s="109"/>
      <c r="Z36" s="113"/>
      <c r="AA36" s="109"/>
      <c r="AB36" s="109"/>
      <c r="AC36" s="109"/>
      <c r="AD36" s="109"/>
      <c r="AE36" s="109"/>
      <c r="AH36" s="99"/>
      <c r="AM36" s="109"/>
      <c r="AN36" s="109"/>
      <c r="AO36" s="109"/>
      <c r="AP36" s="109"/>
      <c r="AQ36" s="109"/>
      <c r="AR36" s="109"/>
      <c r="AV36" s="94" t="s">
        <v>122</v>
      </c>
      <c r="AW36" s="94">
        <v>41.67</v>
      </c>
      <c r="AY36" s="112"/>
    </row>
    <row r="37" spans="2:51" x14ac:dyDescent="0.35">
      <c r="B37" s="130" t="s">
        <v>123</v>
      </c>
      <c r="C37" s="130"/>
      <c r="D37" s="130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3"/>
      <c r="X37" s="113"/>
      <c r="Y37" s="113"/>
      <c r="Z37" s="113"/>
      <c r="AA37" s="113"/>
      <c r="AB37" s="113"/>
      <c r="AC37" s="113"/>
      <c r="AD37" s="113"/>
      <c r="AE37" s="113"/>
      <c r="AM37" s="22"/>
      <c r="AN37" s="109"/>
      <c r="AO37" s="109"/>
      <c r="AP37" s="109"/>
      <c r="AQ37" s="109"/>
      <c r="AR37" s="113"/>
      <c r="AV37" s="94" t="s">
        <v>124</v>
      </c>
      <c r="AW37" s="94">
        <v>11.574999999999999</v>
      </c>
      <c r="AY37" s="112"/>
    </row>
    <row r="38" spans="2:51" x14ac:dyDescent="0.35">
      <c r="B38" s="128" t="s">
        <v>131</v>
      </c>
      <c r="C38" s="119"/>
      <c r="D38" s="119"/>
      <c r="E38" s="119"/>
      <c r="F38" s="119"/>
      <c r="G38" s="119"/>
      <c r="H38" s="119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18"/>
      <c r="T38" s="118"/>
      <c r="U38" s="118"/>
      <c r="V38" s="118"/>
      <c r="W38" s="113"/>
      <c r="X38" s="113"/>
      <c r="Y38" s="113"/>
      <c r="Z38" s="113"/>
      <c r="AA38" s="113"/>
      <c r="AB38" s="113"/>
      <c r="AC38" s="113"/>
      <c r="AD38" s="113"/>
      <c r="AE38" s="113"/>
      <c r="AM38" s="22"/>
      <c r="AN38" s="109"/>
      <c r="AO38" s="109"/>
      <c r="AP38" s="109"/>
      <c r="AQ38" s="109"/>
      <c r="AR38" s="113"/>
      <c r="AV38" s="100"/>
      <c r="AW38" s="100"/>
      <c r="AY38" s="112"/>
    </row>
    <row r="39" spans="2:51" x14ac:dyDescent="0.35">
      <c r="B39" s="138" t="s">
        <v>141</v>
      </c>
      <c r="C39" s="119"/>
      <c r="D39" s="119"/>
      <c r="E39" s="119"/>
      <c r="F39" s="119"/>
      <c r="G39" s="119"/>
      <c r="H39" s="119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18"/>
      <c r="T39" s="118"/>
      <c r="U39" s="118"/>
      <c r="V39" s="118"/>
      <c r="W39" s="113"/>
      <c r="X39" s="113"/>
      <c r="Y39" s="113"/>
      <c r="Z39" s="113"/>
      <c r="AA39" s="113"/>
      <c r="AB39" s="113"/>
      <c r="AC39" s="113"/>
      <c r="AD39" s="113"/>
      <c r="AE39" s="113"/>
      <c r="AM39" s="22"/>
      <c r="AN39" s="109"/>
      <c r="AO39" s="109"/>
      <c r="AP39" s="109"/>
      <c r="AQ39" s="109"/>
      <c r="AR39" s="113"/>
      <c r="AV39" s="100"/>
      <c r="AW39" s="100"/>
      <c r="AY39" s="112"/>
    </row>
    <row r="40" spans="2:51" x14ac:dyDescent="0.35">
      <c r="B40" s="121" t="s">
        <v>125</v>
      </c>
      <c r="C40" s="122"/>
      <c r="D40" s="122"/>
      <c r="E40" s="122"/>
      <c r="F40" s="122"/>
      <c r="G40" s="122"/>
      <c r="H40" s="122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4"/>
      <c r="T40" s="124"/>
      <c r="U40" s="124"/>
      <c r="V40" s="124"/>
      <c r="W40" s="113"/>
      <c r="X40" s="113"/>
      <c r="Y40" s="113"/>
      <c r="Z40" s="113"/>
      <c r="AA40" s="113"/>
      <c r="AB40" s="113"/>
      <c r="AC40" s="113"/>
      <c r="AD40" s="113"/>
      <c r="AE40" s="113"/>
      <c r="AM40" s="114"/>
      <c r="AN40" s="114"/>
      <c r="AO40" s="114"/>
      <c r="AP40" s="114"/>
      <c r="AQ40" s="114"/>
      <c r="AR40" s="114"/>
      <c r="AS40" s="115"/>
      <c r="AV40" s="112"/>
      <c r="AW40" s="108"/>
      <c r="AX40" s="108"/>
      <c r="AY40" s="108"/>
    </row>
    <row r="41" spans="2:51" x14ac:dyDescent="0.35">
      <c r="B41" s="123" t="s">
        <v>155</v>
      </c>
      <c r="C41" s="119"/>
      <c r="D41" s="119"/>
      <c r="E41" s="119"/>
      <c r="F41" s="119"/>
      <c r="G41" s="119"/>
      <c r="H41" s="119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4"/>
      <c r="T41" s="124"/>
      <c r="U41" s="124"/>
      <c r="V41" s="124"/>
      <c r="W41" s="113"/>
      <c r="X41" s="113"/>
      <c r="Y41" s="113"/>
      <c r="Z41" s="113"/>
      <c r="AA41" s="113"/>
      <c r="AB41" s="113"/>
      <c r="AC41" s="113"/>
      <c r="AD41" s="113"/>
      <c r="AE41" s="113"/>
      <c r="AM41" s="114"/>
      <c r="AN41" s="114"/>
      <c r="AO41" s="114"/>
      <c r="AP41" s="114"/>
      <c r="AQ41" s="114"/>
      <c r="AR41" s="114"/>
      <c r="AS41" s="115"/>
      <c r="AV41" s="112"/>
      <c r="AW41" s="108"/>
      <c r="AX41" s="108"/>
      <c r="AY41" s="108"/>
    </row>
    <row r="42" spans="2:51" x14ac:dyDescent="0.35">
      <c r="B42" s="138" t="s">
        <v>126</v>
      </c>
      <c r="C42" s="119"/>
      <c r="D42" s="119"/>
      <c r="E42" s="129"/>
      <c r="F42" s="129"/>
      <c r="G42" s="129"/>
      <c r="H42" s="119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4"/>
      <c r="T42" s="124"/>
      <c r="U42" s="124"/>
      <c r="V42" s="124"/>
      <c r="W42" s="113"/>
      <c r="X42" s="113"/>
      <c r="Y42" s="113"/>
      <c r="Z42" s="113"/>
      <c r="AA42" s="113"/>
      <c r="AB42" s="113"/>
      <c r="AC42" s="113"/>
      <c r="AD42" s="113"/>
      <c r="AE42" s="113"/>
      <c r="AM42" s="114"/>
      <c r="AN42" s="114"/>
      <c r="AO42" s="114"/>
      <c r="AP42" s="114"/>
      <c r="AQ42" s="114"/>
      <c r="AR42" s="114"/>
      <c r="AS42" s="115"/>
      <c r="AV42" s="112"/>
      <c r="AW42" s="108"/>
      <c r="AX42" s="108"/>
      <c r="AY42" s="108"/>
    </row>
    <row r="43" spans="2:51" x14ac:dyDescent="0.35">
      <c r="B43" s="138" t="s">
        <v>127</v>
      </c>
      <c r="C43" s="119"/>
      <c r="D43" s="119"/>
      <c r="E43" s="119"/>
      <c r="F43" s="119"/>
      <c r="G43" s="119"/>
      <c r="H43" s="119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4"/>
      <c r="T43" s="124"/>
      <c r="U43" s="124"/>
      <c r="V43" s="124"/>
      <c r="W43" s="113"/>
      <c r="X43" s="113"/>
      <c r="Y43" s="113"/>
      <c r="Z43" s="113"/>
      <c r="AA43" s="113"/>
      <c r="AB43" s="113"/>
      <c r="AC43" s="113"/>
      <c r="AD43" s="113"/>
      <c r="AE43" s="113"/>
      <c r="AM43" s="114"/>
      <c r="AN43" s="114"/>
      <c r="AO43" s="114"/>
      <c r="AP43" s="114"/>
      <c r="AQ43" s="114"/>
      <c r="AR43" s="114"/>
      <c r="AS43" s="115"/>
      <c r="AV43" s="112"/>
      <c r="AW43" s="108"/>
      <c r="AX43" s="108"/>
      <c r="AY43" s="108"/>
    </row>
    <row r="44" spans="2:51" x14ac:dyDescent="0.35">
      <c r="B44" s="122" t="s">
        <v>128</v>
      </c>
      <c r="C44" s="119"/>
      <c r="D44" s="119"/>
      <c r="E44" s="119"/>
      <c r="F44" s="119"/>
      <c r="G44" s="119"/>
      <c r="H44" s="119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4"/>
      <c r="T44" s="124"/>
      <c r="U44" s="124"/>
      <c r="V44" s="124"/>
      <c r="W44" s="113"/>
      <c r="X44" s="113"/>
      <c r="Y44" s="113"/>
      <c r="Z44" s="113"/>
      <c r="AA44" s="113"/>
      <c r="AB44" s="113"/>
      <c r="AC44" s="113"/>
      <c r="AD44" s="113"/>
      <c r="AE44" s="113"/>
      <c r="AM44" s="114"/>
      <c r="AN44" s="114"/>
      <c r="AO44" s="114"/>
      <c r="AP44" s="114"/>
      <c r="AQ44" s="114"/>
      <c r="AR44" s="114"/>
      <c r="AS44" s="115"/>
      <c r="AV44" s="112"/>
      <c r="AW44" s="108"/>
      <c r="AX44" s="108"/>
      <c r="AY44" s="108"/>
    </row>
    <row r="45" spans="2:51" x14ac:dyDescent="0.35">
      <c r="B45" s="122" t="s">
        <v>145</v>
      </c>
      <c r="C45" s="119"/>
      <c r="D45" s="119"/>
      <c r="E45" s="119"/>
      <c r="F45" s="119"/>
      <c r="G45" s="119"/>
      <c r="H45" s="119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4"/>
      <c r="T45" s="124"/>
      <c r="U45" s="124"/>
      <c r="V45" s="124"/>
      <c r="W45" s="113"/>
      <c r="X45" s="113"/>
      <c r="Y45" s="113"/>
      <c r="Z45" s="113"/>
      <c r="AA45" s="113"/>
      <c r="AB45" s="113"/>
      <c r="AC45" s="113"/>
      <c r="AD45" s="113"/>
      <c r="AE45" s="113"/>
      <c r="AM45" s="114"/>
      <c r="AN45" s="114"/>
      <c r="AO45" s="114"/>
      <c r="AP45" s="114"/>
      <c r="AQ45" s="114"/>
      <c r="AR45" s="114"/>
      <c r="AS45" s="115"/>
      <c r="AV45" s="112"/>
      <c r="AW45" s="108"/>
      <c r="AX45" s="108"/>
      <c r="AY45" s="108"/>
    </row>
    <row r="46" spans="2:51" x14ac:dyDescent="0.35">
      <c r="B46" s="125" t="s">
        <v>158</v>
      </c>
      <c r="C46" s="119"/>
      <c r="D46" s="119"/>
      <c r="E46" s="129"/>
      <c r="F46" s="129"/>
      <c r="G46" s="129"/>
      <c r="H46" s="119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4"/>
      <c r="T46" s="124"/>
      <c r="U46" s="124"/>
      <c r="V46" s="124"/>
      <c r="W46" s="113"/>
      <c r="X46" s="113"/>
      <c r="Y46" s="113"/>
      <c r="Z46" s="113"/>
      <c r="AA46" s="113"/>
      <c r="AB46" s="113"/>
      <c r="AC46" s="113"/>
      <c r="AD46" s="113"/>
      <c r="AE46" s="113"/>
      <c r="AM46" s="114"/>
      <c r="AN46" s="114"/>
      <c r="AO46" s="114"/>
      <c r="AP46" s="114"/>
      <c r="AQ46" s="114"/>
      <c r="AR46" s="114"/>
      <c r="AS46" s="115"/>
      <c r="AV46" s="112"/>
      <c r="AW46" s="108"/>
      <c r="AX46" s="108"/>
      <c r="AY46" s="108"/>
    </row>
    <row r="47" spans="2:51" x14ac:dyDescent="0.35">
      <c r="B47" s="138" t="s">
        <v>156</v>
      </c>
      <c r="C47" s="119"/>
      <c r="D47" s="119"/>
      <c r="E47" s="119"/>
      <c r="F47" s="119"/>
      <c r="G47" s="119"/>
      <c r="H47" s="119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4"/>
      <c r="U47" s="124"/>
      <c r="V47" s="124"/>
      <c r="W47" s="113"/>
      <c r="X47" s="113"/>
      <c r="Y47" s="113"/>
      <c r="Z47" s="113"/>
      <c r="AA47" s="113"/>
      <c r="AB47" s="113"/>
      <c r="AC47" s="113"/>
      <c r="AD47" s="113"/>
      <c r="AE47" s="113"/>
      <c r="AM47" s="114"/>
      <c r="AN47" s="114"/>
      <c r="AO47" s="114"/>
      <c r="AP47" s="114"/>
      <c r="AQ47" s="114"/>
      <c r="AR47" s="114"/>
      <c r="AS47" s="115"/>
      <c r="AV47" s="112"/>
      <c r="AW47" s="108"/>
      <c r="AX47" s="108"/>
      <c r="AY47" s="108"/>
    </row>
    <row r="48" spans="2:51" x14ac:dyDescent="0.35">
      <c r="B48" s="138" t="s">
        <v>137</v>
      </c>
      <c r="C48" s="119"/>
      <c r="D48" s="119"/>
      <c r="E48" s="119"/>
      <c r="F48" s="119"/>
      <c r="G48" s="119"/>
      <c r="H48" s="119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6"/>
      <c r="T48" s="124"/>
      <c r="U48" s="124"/>
      <c r="V48" s="124"/>
      <c r="W48" s="113"/>
      <c r="X48" s="113"/>
      <c r="Y48" s="113"/>
      <c r="Z48" s="113"/>
      <c r="AA48" s="113"/>
      <c r="AB48" s="113"/>
      <c r="AC48" s="113"/>
      <c r="AD48" s="113"/>
      <c r="AE48" s="113"/>
      <c r="AM48" s="114"/>
      <c r="AN48" s="114"/>
      <c r="AO48" s="114"/>
      <c r="AP48" s="114"/>
      <c r="AQ48" s="114"/>
      <c r="AR48" s="114"/>
      <c r="AS48" s="115"/>
      <c r="AV48" s="112"/>
      <c r="AW48" s="108"/>
      <c r="AX48" s="108"/>
      <c r="AY48" s="108"/>
    </row>
    <row r="49" spans="2:51" x14ac:dyDescent="0.35">
      <c r="B49" s="125" t="s">
        <v>159</v>
      </c>
      <c r="C49" s="119"/>
      <c r="D49" s="119"/>
      <c r="E49" s="119"/>
      <c r="F49" s="119"/>
      <c r="G49" s="119"/>
      <c r="H49" s="119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6"/>
      <c r="T49" s="124"/>
      <c r="U49" s="124"/>
      <c r="V49" s="124"/>
      <c r="W49" s="113"/>
      <c r="X49" s="113"/>
      <c r="Y49" s="113"/>
      <c r="Z49" s="113"/>
      <c r="AA49" s="113"/>
      <c r="AB49" s="113"/>
      <c r="AC49" s="113"/>
      <c r="AD49" s="113"/>
      <c r="AE49" s="113"/>
      <c r="AM49" s="114"/>
      <c r="AN49" s="114"/>
      <c r="AO49" s="114"/>
      <c r="AP49" s="114"/>
      <c r="AQ49" s="114"/>
      <c r="AR49" s="114"/>
      <c r="AS49" s="115"/>
      <c r="AV49" s="112"/>
      <c r="AW49" s="108"/>
      <c r="AX49" s="108"/>
      <c r="AY49" s="108"/>
    </row>
    <row r="50" spans="2:51" x14ac:dyDescent="0.35">
      <c r="B50" s="127" t="s">
        <v>138</v>
      </c>
      <c r="C50" s="119"/>
      <c r="D50" s="119"/>
      <c r="E50" s="119"/>
      <c r="F50" s="119"/>
      <c r="G50" s="119"/>
      <c r="H50" s="119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6"/>
      <c r="T50" s="124"/>
      <c r="U50" s="124"/>
      <c r="V50" s="124"/>
      <c r="W50" s="113"/>
      <c r="X50" s="113"/>
      <c r="Y50" s="113"/>
      <c r="Z50" s="113"/>
      <c r="AA50" s="113"/>
      <c r="AB50" s="113"/>
      <c r="AC50" s="113"/>
      <c r="AD50" s="113"/>
      <c r="AE50" s="113"/>
      <c r="AM50" s="114"/>
      <c r="AN50" s="114"/>
      <c r="AO50" s="114"/>
      <c r="AP50" s="114"/>
      <c r="AQ50" s="114"/>
      <c r="AR50" s="114"/>
      <c r="AS50" s="115"/>
      <c r="AV50" s="112"/>
      <c r="AW50" s="108"/>
      <c r="AX50" s="108"/>
      <c r="AY50" s="108"/>
    </row>
    <row r="51" spans="2:51" x14ac:dyDescent="0.35">
      <c r="B51" s="138" t="s">
        <v>139</v>
      </c>
      <c r="C51" s="119"/>
      <c r="D51" s="119"/>
      <c r="E51" s="119"/>
      <c r="F51" s="119"/>
      <c r="G51" s="119"/>
      <c r="H51" s="119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6"/>
      <c r="T51" s="124"/>
      <c r="U51" s="124"/>
      <c r="V51" s="124"/>
      <c r="W51" s="113"/>
      <c r="X51" s="113"/>
      <c r="Y51" s="113"/>
      <c r="Z51" s="113"/>
      <c r="AA51" s="113"/>
      <c r="AB51" s="113"/>
      <c r="AC51" s="113"/>
      <c r="AD51" s="113"/>
      <c r="AE51" s="113"/>
      <c r="AM51" s="114"/>
      <c r="AN51" s="114"/>
      <c r="AO51" s="114"/>
      <c r="AP51" s="114"/>
      <c r="AQ51" s="114"/>
      <c r="AR51" s="114"/>
      <c r="AS51" s="115"/>
      <c r="AV51" s="112"/>
      <c r="AW51" s="108"/>
      <c r="AX51" s="108"/>
      <c r="AY51" s="108"/>
    </row>
    <row r="52" spans="2:51" x14ac:dyDescent="0.35">
      <c r="B52" s="122" t="s">
        <v>142</v>
      </c>
      <c r="C52" s="119"/>
      <c r="D52" s="119"/>
      <c r="E52" s="119"/>
      <c r="F52" s="119"/>
      <c r="G52" s="119"/>
      <c r="H52" s="119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4"/>
      <c r="U52" s="124"/>
      <c r="V52" s="124"/>
      <c r="W52" s="113"/>
      <c r="X52" s="113"/>
      <c r="Y52" s="113"/>
      <c r="Z52" s="113"/>
      <c r="AA52" s="113"/>
      <c r="AB52" s="113"/>
      <c r="AC52" s="113"/>
      <c r="AD52" s="113"/>
      <c r="AE52" s="113"/>
      <c r="AM52" s="114"/>
      <c r="AN52" s="114"/>
      <c r="AO52" s="114"/>
      <c r="AP52" s="114"/>
      <c r="AQ52" s="114"/>
      <c r="AR52" s="114"/>
      <c r="AS52" s="115"/>
      <c r="AV52" s="112"/>
      <c r="AW52" s="108"/>
      <c r="AX52" s="108"/>
      <c r="AY52" s="108"/>
    </row>
    <row r="53" spans="2:51" x14ac:dyDescent="0.35">
      <c r="B53" s="138" t="s">
        <v>157</v>
      </c>
      <c r="C53" s="119"/>
      <c r="D53" s="119"/>
      <c r="E53" s="119"/>
      <c r="F53" s="119"/>
      <c r="G53" s="119"/>
      <c r="H53" s="119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4"/>
      <c r="U53" s="124"/>
      <c r="V53" s="124"/>
      <c r="W53" s="113"/>
      <c r="X53" s="113"/>
      <c r="Y53" s="113"/>
      <c r="Z53" s="113"/>
      <c r="AA53" s="113"/>
      <c r="AB53" s="113"/>
      <c r="AC53" s="113"/>
      <c r="AD53" s="113"/>
      <c r="AE53" s="113"/>
      <c r="AM53" s="114"/>
      <c r="AN53" s="114"/>
      <c r="AO53" s="114"/>
      <c r="AP53" s="114"/>
      <c r="AQ53" s="114"/>
      <c r="AR53" s="114"/>
      <c r="AS53" s="115"/>
      <c r="AV53" s="112"/>
      <c r="AW53" s="108"/>
      <c r="AX53" s="108"/>
      <c r="AY53" s="108"/>
    </row>
    <row r="54" spans="2:51" x14ac:dyDescent="0.35">
      <c r="B54" s="127" t="s">
        <v>140</v>
      </c>
      <c r="C54" s="119"/>
      <c r="D54" s="119"/>
      <c r="E54" s="119"/>
      <c r="F54" s="119"/>
      <c r="G54" s="119"/>
      <c r="H54" s="119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4"/>
      <c r="U54" s="124"/>
      <c r="V54" s="124"/>
      <c r="W54" s="113"/>
      <c r="X54" s="113"/>
      <c r="Y54" s="113"/>
      <c r="Z54" s="113"/>
      <c r="AA54" s="113"/>
      <c r="AB54" s="113"/>
      <c r="AC54" s="113"/>
      <c r="AD54" s="113"/>
      <c r="AE54" s="113"/>
      <c r="AM54" s="114"/>
      <c r="AN54" s="114"/>
      <c r="AO54" s="114"/>
      <c r="AP54" s="114"/>
      <c r="AQ54" s="114"/>
      <c r="AR54" s="114"/>
      <c r="AS54" s="115"/>
      <c r="AV54" s="112"/>
      <c r="AW54" s="108"/>
      <c r="AX54" s="108"/>
      <c r="AY54" s="108"/>
    </row>
    <row r="55" spans="2:51" x14ac:dyDescent="0.35">
      <c r="B55" s="122" t="s">
        <v>160</v>
      </c>
      <c r="C55" s="119"/>
      <c r="D55" s="119"/>
      <c r="E55" s="119"/>
      <c r="F55" s="119"/>
      <c r="G55" s="119"/>
      <c r="H55" s="119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4"/>
      <c r="U55" s="124"/>
      <c r="V55" s="124"/>
      <c r="W55" s="113"/>
      <c r="X55" s="113"/>
      <c r="Y55" s="113"/>
      <c r="Z55" s="113"/>
      <c r="AA55" s="113"/>
      <c r="AB55" s="113"/>
      <c r="AC55" s="113"/>
      <c r="AD55" s="113"/>
      <c r="AE55" s="113"/>
      <c r="AM55" s="114"/>
      <c r="AN55" s="114"/>
      <c r="AO55" s="114"/>
      <c r="AP55" s="114"/>
      <c r="AQ55" s="114"/>
      <c r="AR55" s="114"/>
      <c r="AS55" s="115"/>
      <c r="AV55" s="112"/>
      <c r="AW55" s="108"/>
      <c r="AX55" s="108"/>
      <c r="AY55" s="108"/>
    </row>
    <row r="56" spans="2:51" x14ac:dyDescent="0.35">
      <c r="B56" s="122" t="s">
        <v>146</v>
      </c>
      <c r="C56" s="119"/>
      <c r="D56" s="119"/>
      <c r="E56" s="119"/>
      <c r="F56" s="119"/>
      <c r="G56" s="119"/>
      <c r="H56" s="119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4"/>
      <c r="U56" s="124"/>
      <c r="V56" s="124"/>
      <c r="W56" s="113"/>
      <c r="X56" s="113"/>
      <c r="Y56" s="113"/>
      <c r="Z56" s="113"/>
      <c r="AA56" s="113"/>
      <c r="AB56" s="113"/>
      <c r="AC56" s="113"/>
      <c r="AD56" s="113"/>
      <c r="AE56" s="113"/>
      <c r="AM56" s="114"/>
      <c r="AN56" s="114"/>
      <c r="AO56" s="114"/>
      <c r="AP56" s="114"/>
      <c r="AQ56" s="114"/>
      <c r="AR56" s="114"/>
      <c r="AS56" s="115"/>
      <c r="AV56" s="112"/>
      <c r="AW56" s="108"/>
      <c r="AX56" s="108"/>
      <c r="AY56" s="108"/>
    </row>
    <row r="57" spans="2:51" x14ac:dyDescent="0.35">
      <c r="B57" s="122" t="s">
        <v>130</v>
      </c>
      <c r="C57" s="119"/>
      <c r="D57" s="119"/>
      <c r="E57" s="119"/>
      <c r="F57" s="119"/>
      <c r="G57" s="119"/>
      <c r="H57" s="119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4"/>
      <c r="U57" s="124"/>
      <c r="V57" s="124"/>
      <c r="W57" s="113"/>
      <c r="X57" s="113"/>
      <c r="Y57" s="113"/>
      <c r="Z57" s="113"/>
      <c r="AA57" s="113"/>
      <c r="AB57" s="113"/>
      <c r="AC57" s="113"/>
      <c r="AD57" s="113"/>
      <c r="AE57" s="113"/>
      <c r="AM57" s="114"/>
      <c r="AN57" s="114"/>
      <c r="AO57" s="114"/>
      <c r="AP57" s="114"/>
      <c r="AQ57" s="114"/>
      <c r="AR57" s="114"/>
      <c r="AS57" s="115"/>
      <c r="AV57" s="112"/>
      <c r="AW57" s="108"/>
      <c r="AX57" s="108"/>
      <c r="AY57" s="108"/>
    </row>
    <row r="58" spans="2:51" x14ac:dyDescent="0.35">
      <c r="B58" s="107"/>
      <c r="C58" s="122"/>
      <c r="D58" s="119"/>
      <c r="E58" s="119"/>
      <c r="F58" s="119"/>
      <c r="G58" s="119"/>
      <c r="H58" s="119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6"/>
      <c r="U58" s="126"/>
      <c r="V58" s="126"/>
      <c r="W58" s="113"/>
      <c r="X58" s="113"/>
      <c r="Y58" s="113"/>
      <c r="Z58" s="113"/>
      <c r="AA58" s="113"/>
      <c r="AB58" s="113"/>
      <c r="AC58" s="113"/>
      <c r="AD58" s="113"/>
      <c r="AE58" s="113"/>
      <c r="AM58" s="114"/>
      <c r="AN58" s="114"/>
      <c r="AO58" s="114"/>
      <c r="AP58" s="114"/>
      <c r="AQ58" s="114"/>
      <c r="AR58" s="114"/>
      <c r="AS58" s="115"/>
      <c r="AV58" s="112"/>
      <c r="AW58" s="108"/>
      <c r="AX58" s="108"/>
      <c r="AY58" s="108"/>
    </row>
    <row r="59" spans="2:51" x14ac:dyDescent="0.35">
      <c r="B59" s="107"/>
      <c r="C59" s="122"/>
      <c r="D59" s="119"/>
      <c r="E59" s="119"/>
      <c r="F59" s="119"/>
      <c r="G59" s="119"/>
      <c r="H59" s="119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6"/>
      <c r="U59" s="103"/>
      <c r="V59" s="103"/>
      <c r="W59" s="113"/>
      <c r="X59" s="113"/>
      <c r="Y59" s="113"/>
      <c r="Z59" s="113"/>
      <c r="AA59" s="113"/>
      <c r="AB59" s="113"/>
      <c r="AC59" s="113"/>
      <c r="AD59" s="113"/>
      <c r="AE59" s="113"/>
      <c r="AM59" s="114"/>
      <c r="AN59" s="114"/>
      <c r="AO59" s="114"/>
      <c r="AP59" s="114"/>
      <c r="AQ59" s="114"/>
      <c r="AR59" s="114"/>
      <c r="AS59" s="115"/>
      <c r="AV59" s="112"/>
      <c r="AW59" s="108"/>
      <c r="AX59" s="108"/>
      <c r="AY59" s="108"/>
    </row>
    <row r="60" spans="2:51" x14ac:dyDescent="0.35">
      <c r="B60" s="107"/>
      <c r="C60" s="122"/>
      <c r="D60" s="119"/>
      <c r="E60" s="119"/>
      <c r="F60" s="119"/>
      <c r="G60" s="119"/>
      <c r="H60" s="119"/>
      <c r="I60" s="119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6"/>
      <c r="U60" s="103"/>
      <c r="V60" s="103"/>
      <c r="W60" s="113"/>
      <c r="X60" s="113"/>
      <c r="Y60" s="113"/>
      <c r="Z60" s="113"/>
      <c r="AA60" s="113"/>
      <c r="AB60" s="113"/>
      <c r="AC60" s="113"/>
      <c r="AD60" s="113"/>
      <c r="AE60" s="113"/>
      <c r="AM60" s="114"/>
      <c r="AN60" s="114"/>
      <c r="AO60" s="114"/>
      <c r="AP60" s="114"/>
      <c r="AQ60" s="114"/>
      <c r="AR60" s="114"/>
      <c r="AS60" s="115"/>
      <c r="AV60" s="112"/>
      <c r="AW60" s="108"/>
      <c r="AX60" s="108"/>
      <c r="AY60" s="108"/>
    </row>
    <row r="61" spans="2:51" x14ac:dyDescent="0.35">
      <c r="B61" s="107"/>
      <c r="C61" s="122"/>
      <c r="D61" s="119"/>
      <c r="E61" s="119"/>
      <c r="F61" s="119"/>
      <c r="G61" s="119"/>
      <c r="H61" s="119"/>
      <c r="I61" s="119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6"/>
      <c r="U61" s="103"/>
      <c r="V61" s="103"/>
      <c r="W61" s="113"/>
      <c r="X61" s="113"/>
      <c r="Y61" s="113"/>
      <c r="Z61" s="113"/>
      <c r="AA61" s="113"/>
      <c r="AB61" s="113"/>
      <c r="AC61" s="113"/>
      <c r="AD61" s="113"/>
      <c r="AE61" s="113"/>
      <c r="AM61" s="114"/>
      <c r="AN61" s="114"/>
      <c r="AO61" s="114"/>
      <c r="AP61" s="114"/>
      <c r="AQ61" s="114"/>
      <c r="AR61" s="114"/>
      <c r="AS61" s="115"/>
      <c r="AV61" s="112"/>
      <c r="AW61" s="108"/>
      <c r="AX61" s="108"/>
      <c r="AY61" s="108"/>
    </row>
    <row r="62" spans="2:51" x14ac:dyDescent="0.35">
      <c r="B62" s="102"/>
      <c r="C62" s="116"/>
      <c r="D62" s="119"/>
      <c r="E62" s="119"/>
      <c r="F62" s="119"/>
      <c r="G62" s="119"/>
      <c r="H62" s="119"/>
      <c r="I62" s="119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6"/>
      <c r="U62" s="103"/>
      <c r="V62" s="103"/>
      <c r="W62" s="113"/>
      <c r="X62" s="113"/>
      <c r="Y62" s="113"/>
      <c r="Z62" s="113"/>
      <c r="AA62" s="113"/>
      <c r="AB62" s="113"/>
      <c r="AC62" s="113"/>
      <c r="AD62" s="113"/>
      <c r="AE62" s="113"/>
      <c r="AM62" s="114"/>
      <c r="AN62" s="114"/>
      <c r="AO62" s="114"/>
      <c r="AP62" s="114"/>
      <c r="AQ62" s="114"/>
      <c r="AR62" s="114"/>
      <c r="AS62" s="115"/>
      <c r="AV62" s="112"/>
      <c r="AW62" s="108"/>
      <c r="AX62" s="108"/>
      <c r="AY62" s="108"/>
    </row>
    <row r="63" spans="2:51" x14ac:dyDescent="0.35">
      <c r="B63" s="102"/>
      <c r="C63" s="116"/>
      <c r="D63" s="101"/>
      <c r="E63" s="119"/>
      <c r="F63" s="119"/>
      <c r="G63" s="119"/>
      <c r="H63" s="119"/>
      <c r="I63" s="119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6"/>
      <c r="U63" s="103"/>
      <c r="V63" s="103"/>
      <c r="W63" s="113"/>
      <c r="X63" s="113"/>
      <c r="Y63" s="113"/>
      <c r="Z63" s="105"/>
      <c r="AA63" s="113"/>
      <c r="AB63" s="113"/>
      <c r="AC63" s="113"/>
      <c r="AD63" s="113"/>
      <c r="AE63" s="113"/>
      <c r="AM63" s="114"/>
      <c r="AN63" s="114"/>
      <c r="AO63" s="114"/>
      <c r="AP63" s="114"/>
      <c r="AQ63" s="114"/>
      <c r="AR63" s="114"/>
      <c r="AS63" s="115"/>
      <c r="AV63" s="112"/>
      <c r="AW63" s="108"/>
      <c r="AX63" s="108"/>
      <c r="AY63" s="108"/>
    </row>
    <row r="64" spans="2:51" x14ac:dyDescent="0.35">
      <c r="B64" s="102"/>
      <c r="C64" s="138"/>
      <c r="D64" s="101"/>
      <c r="E64" s="119"/>
      <c r="F64" s="119"/>
      <c r="G64" s="119"/>
      <c r="H64" s="119"/>
      <c r="I64" s="101"/>
      <c r="J64" s="120"/>
      <c r="K64" s="120"/>
      <c r="L64" s="120"/>
      <c r="M64" s="120"/>
      <c r="N64" s="120"/>
      <c r="O64" s="120"/>
      <c r="P64" s="120"/>
      <c r="Q64" s="120"/>
      <c r="R64" s="120"/>
      <c r="S64" s="105"/>
      <c r="T64" s="105"/>
      <c r="U64" s="105"/>
      <c r="V64" s="105"/>
      <c r="W64" s="105"/>
      <c r="X64" s="105"/>
      <c r="Y64" s="105"/>
      <c r="Z64" s="104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12"/>
      <c r="AW64" s="108"/>
      <c r="AX64" s="108"/>
      <c r="AY64" s="108"/>
    </row>
    <row r="65" spans="1:51" x14ac:dyDescent="0.35">
      <c r="B65" s="102"/>
      <c r="C65" s="138"/>
      <c r="D65" s="119"/>
      <c r="E65" s="101"/>
      <c r="F65" s="119"/>
      <c r="G65" s="101"/>
      <c r="H65" s="101"/>
      <c r="I65" s="101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4"/>
      <c r="X65" s="104"/>
      <c r="Y65" s="104"/>
      <c r="Z65" s="113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12"/>
      <c r="AW65" s="108"/>
      <c r="AX65" s="108"/>
      <c r="AY65" s="108"/>
    </row>
    <row r="66" spans="1:51" x14ac:dyDescent="0.35">
      <c r="B66" s="102"/>
      <c r="C66" s="122"/>
      <c r="D66" s="119"/>
      <c r="E66" s="101"/>
      <c r="F66" s="101"/>
      <c r="G66" s="101"/>
      <c r="H66" s="101"/>
      <c r="I66" s="119"/>
      <c r="J66" s="105"/>
      <c r="K66" s="105"/>
      <c r="L66" s="105"/>
      <c r="M66" s="105"/>
      <c r="N66" s="105"/>
      <c r="O66" s="105"/>
      <c r="P66" s="105"/>
      <c r="Q66" s="105"/>
      <c r="R66" s="105"/>
      <c r="S66" s="120"/>
      <c r="T66" s="126"/>
      <c r="U66" s="103"/>
      <c r="V66" s="103"/>
      <c r="W66" s="113"/>
      <c r="X66" s="113"/>
      <c r="Y66" s="113"/>
      <c r="Z66" s="113"/>
      <c r="AA66" s="113"/>
      <c r="AB66" s="113"/>
      <c r="AC66" s="113"/>
      <c r="AD66" s="113"/>
      <c r="AE66" s="113"/>
      <c r="AM66" s="114"/>
      <c r="AN66" s="114"/>
      <c r="AO66" s="114"/>
      <c r="AP66" s="114"/>
      <c r="AQ66" s="114"/>
      <c r="AR66" s="114"/>
      <c r="AS66" s="115"/>
      <c r="AV66" s="112"/>
      <c r="AW66" s="108"/>
      <c r="AX66" s="108"/>
      <c r="AY66" s="108"/>
    </row>
    <row r="67" spans="1:51" x14ac:dyDescent="0.35">
      <c r="B67" s="105"/>
      <c r="C67" s="122"/>
      <c r="D67" s="119"/>
      <c r="E67" s="119"/>
      <c r="F67" s="101"/>
      <c r="G67" s="119"/>
      <c r="H67" s="119"/>
      <c r="I67" s="119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6"/>
      <c r="U67" s="103"/>
      <c r="V67" s="103"/>
      <c r="W67" s="113"/>
      <c r="X67" s="113"/>
      <c r="Y67" s="113"/>
      <c r="Z67" s="113"/>
      <c r="AA67" s="113"/>
      <c r="AB67" s="113"/>
      <c r="AC67" s="113"/>
      <c r="AD67" s="113"/>
      <c r="AE67" s="113"/>
      <c r="AM67" s="114"/>
      <c r="AN67" s="114"/>
      <c r="AO67" s="114"/>
      <c r="AP67" s="114"/>
      <c r="AQ67" s="114"/>
      <c r="AR67" s="114"/>
      <c r="AS67" s="115"/>
      <c r="AV67" s="112"/>
      <c r="AW67" s="108"/>
      <c r="AX67" s="108"/>
      <c r="AY67" s="108"/>
    </row>
    <row r="68" spans="1:51" x14ac:dyDescent="0.35">
      <c r="B68" s="105"/>
      <c r="C68" s="105"/>
      <c r="D68" s="119"/>
      <c r="E68" s="119"/>
      <c r="F68" s="119"/>
      <c r="G68" s="119"/>
      <c r="H68" s="119"/>
      <c r="I68" s="119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6"/>
      <c r="U68" s="103"/>
      <c r="V68" s="103"/>
      <c r="W68" s="113"/>
      <c r="X68" s="113"/>
      <c r="Y68" s="113"/>
      <c r="Z68" s="113"/>
      <c r="AA68" s="113"/>
      <c r="AB68" s="113"/>
      <c r="AC68" s="113"/>
      <c r="AD68" s="113"/>
      <c r="AE68" s="113"/>
      <c r="AM68" s="114"/>
      <c r="AN68" s="114"/>
      <c r="AO68" s="114"/>
      <c r="AP68" s="114"/>
      <c r="AQ68" s="114"/>
      <c r="AR68" s="114"/>
      <c r="AS68" s="115"/>
      <c r="AV68" s="112"/>
      <c r="AW68" s="108"/>
      <c r="AX68" s="108"/>
      <c r="AY68" s="108"/>
    </row>
    <row r="69" spans="1:51" x14ac:dyDescent="0.35">
      <c r="B69" s="102"/>
      <c r="C69" s="138"/>
      <c r="D69" s="105"/>
      <c r="E69" s="119"/>
      <c r="F69" s="119"/>
      <c r="G69" s="119"/>
      <c r="H69" s="119"/>
      <c r="I69" s="119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6"/>
      <c r="U69" s="103"/>
      <c r="V69" s="103"/>
      <c r="W69" s="113"/>
      <c r="X69" s="113"/>
      <c r="Y69" s="113"/>
      <c r="Z69" s="113"/>
      <c r="AA69" s="113"/>
      <c r="AB69" s="113"/>
      <c r="AC69" s="113"/>
      <c r="AD69" s="113"/>
      <c r="AE69" s="113"/>
      <c r="AM69" s="114"/>
      <c r="AN69" s="114"/>
      <c r="AO69" s="114"/>
      <c r="AP69" s="114"/>
      <c r="AQ69" s="114"/>
      <c r="AR69" s="114"/>
      <c r="AS69" s="115"/>
      <c r="AV69" s="112"/>
      <c r="AW69" s="108"/>
      <c r="AX69" s="108"/>
      <c r="AY69" s="108"/>
    </row>
    <row r="70" spans="1:51" x14ac:dyDescent="0.35">
      <c r="C70" s="122"/>
      <c r="D70" s="105"/>
      <c r="E70" s="119"/>
      <c r="F70" s="119"/>
      <c r="G70" s="119"/>
      <c r="H70" s="119"/>
      <c r="I70" s="105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6"/>
      <c r="U70" s="103"/>
      <c r="V70" s="103"/>
      <c r="W70" s="113"/>
      <c r="X70" s="113"/>
      <c r="Y70" s="113"/>
      <c r="Z70" s="113"/>
      <c r="AA70" s="113"/>
      <c r="AB70" s="113"/>
      <c r="AC70" s="113"/>
      <c r="AD70" s="113"/>
      <c r="AE70" s="113"/>
      <c r="AM70" s="114"/>
      <c r="AN70" s="114"/>
      <c r="AO70" s="114"/>
      <c r="AP70" s="114"/>
      <c r="AQ70" s="114"/>
      <c r="AR70" s="114"/>
      <c r="AS70" s="115"/>
      <c r="AV70" s="112"/>
      <c r="AW70" s="108"/>
      <c r="AX70" s="108"/>
      <c r="AY70" s="108"/>
    </row>
    <row r="71" spans="1:51" x14ac:dyDescent="0.35">
      <c r="C71" s="138"/>
      <c r="D71" s="119"/>
      <c r="E71" s="105"/>
      <c r="F71" s="119"/>
      <c r="G71" s="105"/>
      <c r="H71" s="105"/>
      <c r="I71" s="105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6"/>
      <c r="U71" s="103"/>
      <c r="V71" s="103"/>
      <c r="W71" s="113"/>
      <c r="X71" s="113"/>
      <c r="Y71" s="113"/>
      <c r="Z71" s="113"/>
      <c r="AA71" s="113"/>
      <c r="AB71" s="113"/>
      <c r="AC71" s="113"/>
      <c r="AD71" s="113"/>
      <c r="AE71" s="113"/>
      <c r="AM71" s="114"/>
      <c r="AN71" s="114"/>
      <c r="AO71" s="114"/>
      <c r="AP71" s="114"/>
      <c r="AQ71" s="114"/>
      <c r="AR71" s="114"/>
      <c r="AS71" s="115"/>
      <c r="AU71" s="108"/>
      <c r="AV71" s="112"/>
      <c r="AW71" s="108"/>
      <c r="AX71" s="108"/>
      <c r="AY71" s="108"/>
    </row>
    <row r="72" spans="1:51" x14ac:dyDescent="0.35">
      <c r="C72" s="125"/>
      <c r="D72" s="119"/>
      <c r="E72" s="105"/>
      <c r="F72" s="105"/>
      <c r="G72" s="105"/>
      <c r="H72" s="105"/>
      <c r="I72" s="119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6"/>
      <c r="U72" s="103"/>
      <c r="V72" s="103"/>
      <c r="W72" s="113"/>
      <c r="X72" s="113"/>
      <c r="Y72" s="113"/>
      <c r="Z72" s="113"/>
      <c r="AA72" s="113"/>
      <c r="AB72" s="113"/>
      <c r="AC72" s="113"/>
      <c r="AD72" s="113"/>
      <c r="AE72" s="113"/>
      <c r="AM72" s="114"/>
      <c r="AN72" s="114"/>
      <c r="AO72" s="114"/>
      <c r="AP72" s="114"/>
      <c r="AQ72" s="114"/>
      <c r="AR72" s="114"/>
      <c r="AS72" s="115"/>
      <c r="AU72" s="108"/>
      <c r="AV72" s="112"/>
      <c r="AW72" s="108"/>
      <c r="AX72" s="108"/>
      <c r="AY72" s="108"/>
    </row>
    <row r="73" spans="1:51" x14ac:dyDescent="0.35">
      <c r="A73" s="113"/>
      <c r="I73" s="114"/>
      <c r="J73" s="114"/>
      <c r="K73" s="114"/>
      <c r="L73" s="114"/>
      <c r="M73" s="114"/>
      <c r="N73" s="114"/>
      <c r="O73" s="115"/>
      <c r="P73" s="109"/>
      <c r="R73" s="112"/>
      <c r="AS73" s="108"/>
      <c r="AT73" s="108"/>
      <c r="AU73" s="108"/>
      <c r="AV73" s="108"/>
      <c r="AW73" s="108"/>
      <c r="AX73" s="108"/>
      <c r="AY73" s="108"/>
    </row>
    <row r="74" spans="1:51" x14ac:dyDescent="0.35">
      <c r="A74" s="113"/>
      <c r="I74" s="114"/>
      <c r="J74" s="114"/>
      <c r="K74" s="114"/>
      <c r="L74" s="114"/>
      <c r="M74" s="114"/>
      <c r="N74" s="114"/>
      <c r="O74" s="115"/>
      <c r="P74" s="109"/>
      <c r="R74" s="109"/>
      <c r="AS74" s="108"/>
      <c r="AT74" s="108"/>
      <c r="AU74" s="108"/>
      <c r="AV74" s="108"/>
      <c r="AW74" s="108"/>
      <c r="AX74" s="108"/>
      <c r="AY74" s="108"/>
    </row>
    <row r="75" spans="1:51" x14ac:dyDescent="0.35">
      <c r="A75" s="113"/>
      <c r="I75" s="114"/>
      <c r="J75" s="114"/>
      <c r="K75" s="114"/>
      <c r="L75" s="114"/>
      <c r="M75" s="114"/>
      <c r="N75" s="114"/>
      <c r="O75" s="115"/>
      <c r="P75" s="109"/>
      <c r="R75" s="109"/>
      <c r="AS75" s="108"/>
      <c r="AT75" s="108"/>
      <c r="AU75" s="108"/>
      <c r="AV75" s="108"/>
      <c r="AW75" s="108"/>
      <c r="AX75" s="108"/>
      <c r="AY75" s="108"/>
    </row>
    <row r="76" spans="1:51" x14ac:dyDescent="0.35">
      <c r="A76" s="113"/>
      <c r="I76" s="114"/>
      <c r="J76" s="114"/>
      <c r="K76" s="114"/>
      <c r="L76" s="114"/>
      <c r="M76" s="114"/>
      <c r="N76" s="114"/>
      <c r="O76" s="115"/>
      <c r="P76" s="109"/>
      <c r="R76" s="109"/>
      <c r="AS76" s="108"/>
      <c r="AT76" s="108"/>
      <c r="AU76" s="108"/>
      <c r="AV76" s="108"/>
      <c r="AW76" s="108"/>
      <c r="AX76" s="108"/>
      <c r="AY76" s="108"/>
    </row>
    <row r="77" spans="1:51" x14ac:dyDescent="0.35">
      <c r="A77" s="113"/>
      <c r="I77" s="114"/>
      <c r="J77" s="114"/>
      <c r="K77" s="114"/>
      <c r="L77" s="114"/>
      <c r="M77" s="114"/>
      <c r="N77" s="114"/>
      <c r="O77" s="115"/>
      <c r="P77" s="109"/>
      <c r="R77" s="109"/>
      <c r="AS77" s="108"/>
      <c r="AT77" s="108"/>
      <c r="AU77" s="108"/>
      <c r="AV77" s="108"/>
      <c r="AW77" s="108"/>
      <c r="AX77" s="108"/>
      <c r="AY77" s="108"/>
    </row>
    <row r="78" spans="1:51" x14ac:dyDescent="0.35">
      <c r="A78" s="113"/>
      <c r="I78" s="114"/>
      <c r="J78" s="114"/>
      <c r="K78" s="114"/>
      <c r="L78" s="114"/>
      <c r="M78" s="114"/>
      <c r="N78" s="114"/>
      <c r="O78" s="115"/>
      <c r="P78" s="109"/>
      <c r="R78" s="109"/>
      <c r="AS78" s="108"/>
      <c r="AT78" s="108"/>
      <c r="AU78" s="108"/>
      <c r="AV78" s="108"/>
      <c r="AW78" s="108"/>
      <c r="AX78" s="108"/>
      <c r="AY78" s="108"/>
    </row>
    <row r="79" spans="1:51" x14ac:dyDescent="0.35">
      <c r="A79" s="113"/>
      <c r="I79" s="114"/>
      <c r="J79" s="114"/>
      <c r="K79" s="114"/>
      <c r="L79" s="114"/>
      <c r="M79" s="114"/>
      <c r="N79" s="114"/>
      <c r="O79" s="115"/>
      <c r="P79" s="109"/>
      <c r="R79" s="104"/>
      <c r="AS79" s="108"/>
      <c r="AT79" s="108"/>
      <c r="AU79" s="108"/>
      <c r="AV79" s="108"/>
      <c r="AW79" s="108"/>
      <c r="AX79" s="108"/>
      <c r="AY79" s="108"/>
    </row>
    <row r="80" spans="1:51" x14ac:dyDescent="0.35">
      <c r="A80" s="113"/>
      <c r="I80" s="114"/>
      <c r="J80" s="114"/>
      <c r="K80" s="114"/>
      <c r="L80" s="114"/>
      <c r="M80" s="114"/>
      <c r="N80" s="114"/>
      <c r="O80" s="115"/>
      <c r="R80" s="109"/>
      <c r="AS80" s="108"/>
      <c r="AT80" s="108"/>
      <c r="AU80" s="108"/>
      <c r="AV80" s="108"/>
      <c r="AW80" s="108"/>
      <c r="AX80" s="108"/>
      <c r="AY80" s="108"/>
    </row>
    <row r="81" spans="15:51" x14ac:dyDescent="0.35">
      <c r="O81" s="115"/>
      <c r="R81" s="109"/>
      <c r="AS81" s="108"/>
      <c r="AT81" s="108"/>
      <c r="AU81" s="108"/>
      <c r="AV81" s="108"/>
      <c r="AW81" s="108"/>
      <c r="AX81" s="108"/>
      <c r="AY81" s="108"/>
    </row>
    <row r="82" spans="15:51" x14ac:dyDescent="0.35">
      <c r="O82" s="115"/>
      <c r="R82" s="109"/>
      <c r="AS82" s="108"/>
      <c r="AT82" s="108"/>
      <c r="AU82" s="108"/>
      <c r="AV82" s="108"/>
      <c r="AW82" s="108"/>
      <c r="AX82" s="108"/>
      <c r="AY82" s="108"/>
    </row>
    <row r="83" spans="15:51" x14ac:dyDescent="0.35">
      <c r="O83" s="115"/>
      <c r="R83" s="109"/>
      <c r="AS83" s="108"/>
      <c r="AT83" s="108"/>
      <c r="AU83" s="108"/>
      <c r="AV83" s="108"/>
      <c r="AW83" s="108"/>
      <c r="AX83" s="108"/>
      <c r="AY83" s="108"/>
    </row>
    <row r="84" spans="15:51" x14ac:dyDescent="0.35">
      <c r="O84" s="115"/>
      <c r="R84" s="109"/>
      <c r="AS84" s="108"/>
      <c r="AT84" s="108"/>
      <c r="AU84" s="108"/>
      <c r="AV84" s="108"/>
      <c r="AW84" s="108"/>
      <c r="AX84" s="108"/>
      <c r="AY84" s="108"/>
    </row>
    <row r="85" spans="15:51" x14ac:dyDescent="0.35">
      <c r="O85" s="115"/>
      <c r="AS85" s="108"/>
      <c r="AT85" s="108"/>
      <c r="AU85" s="108"/>
      <c r="AV85" s="108"/>
      <c r="AW85" s="108"/>
      <c r="AX85" s="108"/>
      <c r="AY85" s="108"/>
    </row>
    <row r="86" spans="15:51" x14ac:dyDescent="0.35">
      <c r="O86" s="115"/>
      <c r="AS86" s="108"/>
      <c r="AT86" s="108"/>
      <c r="AU86" s="108"/>
      <c r="AV86" s="108"/>
      <c r="AW86" s="108"/>
      <c r="AX86" s="108"/>
      <c r="AY86" s="108"/>
    </row>
    <row r="87" spans="15:51" x14ac:dyDescent="0.35">
      <c r="O87" s="115"/>
      <c r="AS87" s="108"/>
      <c r="AT87" s="108"/>
      <c r="AU87" s="108"/>
      <c r="AV87" s="108"/>
      <c r="AW87" s="108"/>
      <c r="AX87" s="108"/>
      <c r="AY87" s="108"/>
    </row>
    <row r="88" spans="15:51" x14ac:dyDescent="0.35">
      <c r="O88" s="115"/>
      <c r="AS88" s="108"/>
      <c r="AT88" s="108"/>
      <c r="AU88" s="108"/>
      <c r="AV88" s="108"/>
      <c r="AW88" s="108"/>
      <c r="AX88" s="108"/>
      <c r="AY88" s="108"/>
    </row>
    <row r="89" spans="15:51" x14ac:dyDescent="0.35">
      <c r="O89" s="115"/>
      <c r="AS89" s="108"/>
      <c r="AT89" s="108"/>
      <c r="AU89" s="108"/>
      <c r="AV89" s="108"/>
      <c r="AW89" s="108"/>
      <c r="AX89" s="108"/>
      <c r="AY89" s="108"/>
    </row>
    <row r="90" spans="15:51" x14ac:dyDescent="0.35">
      <c r="O90" s="115"/>
      <c r="AS90" s="108"/>
      <c r="AT90" s="108"/>
      <c r="AU90" s="108"/>
      <c r="AV90" s="108"/>
      <c r="AW90" s="108"/>
      <c r="AX90" s="108"/>
      <c r="AY90" s="108"/>
    </row>
    <row r="91" spans="15:51" x14ac:dyDescent="0.35">
      <c r="O91" s="115"/>
      <c r="Q91" s="109"/>
      <c r="AS91" s="108"/>
      <c r="AT91" s="108"/>
      <c r="AU91" s="108"/>
      <c r="AV91" s="108"/>
      <c r="AW91" s="108"/>
      <c r="AX91" s="108"/>
      <c r="AY91" s="108"/>
    </row>
    <row r="92" spans="15:51" x14ac:dyDescent="0.35">
      <c r="O92" s="14"/>
      <c r="P92" s="109"/>
      <c r="Q92" s="109"/>
      <c r="AS92" s="108"/>
      <c r="AT92" s="108"/>
      <c r="AU92" s="108"/>
      <c r="AV92" s="108"/>
      <c r="AW92" s="108"/>
      <c r="AX92" s="108"/>
      <c r="AY92" s="108"/>
    </row>
    <row r="93" spans="15:51" x14ac:dyDescent="0.35">
      <c r="O93" s="14"/>
      <c r="P93" s="109"/>
      <c r="Q93" s="109"/>
      <c r="AS93" s="108"/>
      <c r="AT93" s="108"/>
      <c r="AU93" s="108"/>
      <c r="AV93" s="108"/>
      <c r="AW93" s="108"/>
      <c r="AX93" s="108"/>
      <c r="AY93" s="108"/>
    </row>
    <row r="94" spans="15:51" x14ac:dyDescent="0.35">
      <c r="O94" s="14"/>
      <c r="P94" s="109"/>
      <c r="Q94" s="109"/>
      <c r="AS94" s="108"/>
      <c r="AT94" s="108"/>
      <c r="AU94" s="108"/>
      <c r="AV94" s="108"/>
      <c r="AW94" s="108"/>
      <c r="AX94" s="108"/>
      <c r="AY94" s="108"/>
    </row>
    <row r="95" spans="15:51" x14ac:dyDescent="0.35">
      <c r="O95" s="14"/>
      <c r="P95" s="109"/>
      <c r="Q95" s="109"/>
      <c r="AS95" s="108"/>
      <c r="AT95" s="108"/>
      <c r="AU95" s="108"/>
      <c r="AV95" s="108"/>
      <c r="AW95" s="108"/>
      <c r="AX95" s="108"/>
      <c r="AY95" s="108"/>
    </row>
    <row r="96" spans="15:51" x14ac:dyDescent="0.35">
      <c r="O96" s="14"/>
      <c r="P96" s="109"/>
      <c r="Q96" s="109"/>
      <c r="AS96" s="108"/>
      <c r="AT96" s="108"/>
      <c r="AU96" s="108"/>
      <c r="AV96" s="108"/>
      <c r="AW96" s="108"/>
      <c r="AX96" s="108"/>
      <c r="AY96" s="108"/>
    </row>
    <row r="97" spans="15:51" x14ac:dyDescent="0.35">
      <c r="O97" s="14"/>
      <c r="P97" s="109"/>
      <c r="Q97" s="109"/>
      <c r="AS97" s="108"/>
      <c r="AT97" s="108"/>
      <c r="AU97" s="108"/>
      <c r="AV97" s="108"/>
      <c r="AW97" s="108"/>
      <c r="AX97" s="108"/>
      <c r="AY97" s="108"/>
    </row>
    <row r="98" spans="15:51" x14ac:dyDescent="0.35">
      <c r="O98" s="14"/>
      <c r="P98" s="109"/>
      <c r="Q98" s="109"/>
      <c r="AS98" s="108"/>
      <c r="AT98" s="108"/>
      <c r="AU98" s="108"/>
      <c r="AV98" s="108"/>
      <c r="AW98" s="108"/>
      <c r="AX98" s="108"/>
      <c r="AY98" s="108"/>
    </row>
    <row r="99" spans="15:51" x14ac:dyDescent="0.35">
      <c r="O99" s="14"/>
      <c r="P99" s="109"/>
      <c r="Q99" s="109"/>
      <c r="AS99" s="108"/>
      <c r="AT99" s="108"/>
      <c r="AU99" s="108"/>
      <c r="AV99" s="108"/>
      <c r="AW99" s="108"/>
      <c r="AX99" s="108"/>
      <c r="AY99" s="108"/>
    </row>
    <row r="100" spans="15:51" x14ac:dyDescent="0.35">
      <c r="O100" s="14"/>
      <c r="P100" s="109"/>
      <c r="Q100" s="109"/>
      <c r="AS100" s="108"/>
      <c r="AT100" s="108"/>
      <c r="AU100" s="108"/>
      <c r="AV100" s="108"/>
      <c r="AW100" s="108"/>
      <c r="AX100" s="108"/>
      <c r="AY100" s="108"/>
    </row>
    <row r="101" spans="15:51" x14ac:dyDescent="0.35">
      <c r="O101" s="14"/>
      <c r="P101" s="109"/>
      <c r="Q101" s="109"/>
      <c r="R101" s="109"/>
      <c r="S101" s="109"/>
      <c r="AS101" s="108"/>
      <c r="AT101" s="108"/>
      <c r="AU101" s="108"/>
      <c r="AV101" s="108"/>
      <c r="AW101" s="108"/>
      <c r="AX101" s="108"/>
      <c r="AY101" s="108"/>
    </row>
    <row r="102" spans="15:51" x14ac:dyDescent="0.35">
      <c r="O102" s="14"/>
      <c r="P102" s="109"/>
      <c r="Q102" s="109"/>
      <c r="R102" s="109"/>
      <c r="S102" s="109"/>
      <c r="T102" s="109"/>
      <c r="AS102" s="108"/>
      <c r="AT102" s="108"/>
      <c r="AU102" s="108"/>
      <c r="AV102" s="108"/>
      <c r="AW102" s="108"/>
      <c r="AX102" s="108"/>
      <c r="AY102" s="108"/>
    </row>
    <row r="103" spans="15:51" x14ac:dyDescent="0.35">
      <c r="O103" s="14"/>
      <c r="P103" s="109"/>
      <c r="Q103" s="109"/>
      <c r="R103" s="109"/>
      <c r="S103" s="109"/>
      <c r="T103" s="109"/>
      <c r="AS103" s="108"/>
      <c r="AT103" s="108"/>
      <c r="AU103" s="108"/>
      <c r="AV103" s="108"/>
      <c r="AW103" s="108"/>
      <c r="AX103" s="108"/>
      <c r="AY103" s="108"/>
    </row>
    <row r="104" spans="15:51" x14ac:dyDescent="0.35">
      <c r="O104" s="14"/>
      <c r="P104" s="109"/>
      <c r="T104" s="109"/>
      <c r="AS104" s="108"/>
      <c r="AT104" s="108"/>
      <c r="AU104" s="108"/>
      <c r="AV104" s="108"/>
      <c r="AW104" s="108"/>
      <c r="AX104" s="108"/>
      <c r="AY104" s="108"/>
    </row>
    <row r="105" spans="15:51" x14ac:dyDescent="0.35">
      <c r="O105" s="109"/>
      <c r="Q105" s="109"/>
      <c r="R105" s="109"/>
      <c r="S105" s="109"/>
      <c r="AS105" s="108"/>
      <c r="AT105" s="108"/>
      <c r="AU105" s="108"/>
      <c r="AV105" s="108"/>
      <c r="AW105" s="108"/>
      <c r="AX105" s="108"/>
      <c r="AY105" s="108"/>
    </row>
    <row r="106" spans="15:51" x14ac:dyDescent="0.35">
      <c r="O106" s="14"/>
      <c r="P106" s="109"/>
      <c r="Q106" s="109"/>
      <c r="R106" s="109"/>
      <c r="S106" s="109"/>
      <c r="T106" s="109"/>
      <c r="AS106" s="108"/>
      <c r="AT106" s="108"/>
      <c r="AU106" s="108"/>
      <c r="AV106" s="108"/>
      <c r="AW106" s="108"/>
      <c r="AX106" s="108"/>
      <c r="AY106" s="108"/>
    </row>
    <row r="107" spans="15:51" x14ac:dyDescent="0.35">
      <c r="O107" s="14"/>
      <c r="P107" s="109"/>
      <c r="Q107" s="109"/>
      <c r="R107" s="109"/>
      <c r="S107" s="109"/>
      <c r="T107" s="109"/>
      <c r="U107" s="109"/>
      <c r="AS107" s="108"/>
      <c r="AT107" s="108"/>
      <c r="AU107" s="108"/>
      <c r="AV107" s="108"/>
      <c r="AW107" s="108"/>
      <c r="AX107" s="108"/>
      <c r="AY107" s="108"/>
    </row>
    <row r="108" spans="15:51" x14ac:dyDescent="0.35">
      <c r="O108" s="14"/>
      <c r="P108" s="109"/>
      <c r="T108" s="109"/>
      <c r="U108" s="109"/>
      <c r="AS108" s="108"/>
      <c r="AT108" s="108"/>
      <c r="AU108" s="108"/>
      <c r="AV108" s="108"/>
      <c r="AW108" s="108"/>
      <c r="AX108" s="108"/>
      <c r="AY108" s="108"/>
    </row>
    <row r="120" spans="45:51" x14ac:dyDescent="0.35">
      <c r="AS120" s="108"/>
      <c r="AT120" s="108"/>
      <c r="AU120" s="108"/>
      <c r="AV120" s="108"/>
      <c r="AW120" s="108"/>
      <c r="AX120" s="108"/>
      <c r="AY120" s="108"/>
    </row>
  </sheetData>
  <protectedRanges>
    <protectedRange sqref="N64:R64 B69 S66:T72 B58:B66 T51:T59 S60:T63 T40 T42 N67:R72" name="Range2_12_5_1_1"/>
    <protectedRange sqref="N10 L10 L6 D6 D8 AD8 AF8 O8:U8 AJ8:AR8 AF10 AR11:AR34 L24:N31 E23:E34 G23:G34 N12:N23 N32:N34 N11:U11 O12:U34 E11:G22 V11:AG34" name="Range1_16_3_1_1"/>
    <protectedRange sqref="I69 J67:M72 J64:M64 I72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70:H70 F71 E70" name="Range2_2_2_9_2_1_1"/>
    <protectedRange sqref="D68 D71:D72" name="Range2_1_1_1_1_1_9_2_1_1"/>
    <protectedRange sqref="Q10" name="Range1_17_1_1_1"/>
    <protectedRange sqref="AG10" name="Range1_18_1_1_1"/>
    <protectedRange sqref="C69 C71" name="Range2_4_1_1_1"/>
    <protectedRange sqref="AS16:AS34" name="Range1_1_1_1"/>
    <protectedRange sqref="P3:U5" name="Range1_16_1_1_1_1"/>
    <protectedRange sqref="C72 C70 C67" name="Range2_1_3_1_1"/>
    <protectedRange sqref="H11:H34" name="Range1_1_1_1_1_1_1"/>
    <protectedRange sqref="B67:B68 J65:R66 D69:D70 I70:I71 Z63:Z64 S64:Y65 AA64:AU65 E71:E72 G71:H72 F72" name="Range2_2_1_10_1_1_1_2"/>
    <protectedRange sqref="C68" name="Range2_2_1_10_2_1_1_1"/>
    <protectedRange sqref="N60:R63 G67:H67 D65 F68 E67" name="Range2_12_1_6_1_1"/>
    <protectedRange sqref="D60:D61 I66:I68 I60:M63 G68:H69 G61:H63 E68:E69 F69:F70 F62:F64 E61:E63" name="Range2_2_12_1_7_1_1"/>
    <protectedRange sqref="D66:D67" name="Range2_1_1_1_1_11_1_2_1_1"/>
    <protectedRange sqref="E64 G64:H64 F65" name="Range2_2_2_9_1_1_1_1"/>
    <protectedRange sqref="D62" name="Range2_1_1_1_1_1_9_1_1_1_1"/>
    <protectedRange sqref="C66 C61" name="Range2_1_1_2_1_1"/>
    <protectedRange sqref="C65" name="Range2_1_2_2_1_1"/>
    <protectedRange sqref="C64" name="Range2_3_2_1_1"/>
    <protectedRange sqref="F60:F61 E60 G60:H60" name="Range2_2_12_1_1_1_1_1"/>
    <protectedRange sqref="C60" name="Range2_1_4_2_1_1_1"/>
    <protectedRange sqref="C62:C63" name="Range2_5_1_1_1"/>
    <protectedRange sqref="E65:E66 F66:F67 G65:H66 I64:I65" name="Range2_2_1_1_1_1"/>
    <protectedRange sqref="D63:D64" name="Range2_1_1_1_1_1_1_1_1"/>
    <protectedRange sqref="AS11:AS15" name="Range1_4_1_1_1_1"/>
    <protectedRange sqref="J11:J15 J26:J34" name="Range1_1_2_1_10_1_1_1_1"/>
    <protectedRange sqref="R79" name="Range2_2_1_10_1_1_1_1_1"/>
    <protectedRange sqref="T41" name="Range2_12_5_1_1_4"/>
    <protectedRange sqref="S40 B41:B42" name="Range2_12_5_1_1_1"/>
    <protectedRange sqref="N40:R40" name="Range2_12_1_6_1_1_1"/>
    <protectedRange sqref="E41:H41 I40:M40" name="Range2_2_12_1_7_1_1_1"/>
    <protectedRange sqref="D41" name="Range2_3_2_1_3_1_1_2_10_1_1_1_1_1"/>
    <protectedRange sqref="C41" name="Range2_1_1_1_1_11_1_2_1_1_1"/>
    <protectedRange sqref="S38:S39" name="Range2_12_3_1_1_1_1"/>
    <protectedRange sqref="D38:H38 N38:R39" name="Range2_12_1_3_1_1_1_1"/>
    <protectedRange sqref="I38:M38 E39:M39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S52:S53" name="Range2_12_2_1_1_1_2"/>
    <protectedRange sqref="T48:T50" name="Range2_12_5_1_1_2"/>
    <protectedRange sqref="B40" name="Range2_12_5_1_1_1_1"/>
    <protectedRange sqref="E40:H40" name="Range2_2_12_1_7_1_1_1_1"/>
    <protectedRange sqref="C40:D40" name="Range2_3_2_1_3_1_1_2_10_1_1_1_1_1_1"/>
    <protectedRange sqref="S58:S59" name="Range2_12_5_1_1_7"/>
    <protectedRange sqref="S57" name="Range2_12_5_1_1_5_1"/>
    <protectedRange sqref="S54:S56" name="Range2_12_2_1_1_1_2_1"/>
    <protectedRange sqref="T43:T45" name="Range2_12_5_1_1_3_1_1"/>
    <protectedRange sqref="S43:S45" name="Range2_12_5_1_1_2_3_1_1_1_1"/>
    <protectedRange sqref="T46" name="Range2_12_5_1_1_2_1_1_1_1"/>
    <protectedRange sqref="S46" name="Range2_12_4_1_1_1_4_2_1_1_1"/>
    <protectedRange sqref="T47" name="Range2_12_5_1_1_6_1_1_1_1"/>
    <protectedRange sqref="S47" name="Range2_12_5_1_1_5_3_1_1_1_1"/>
    <protectedRange sqref="S48:S51" name="Range2_12_4_1_1_1_4_2"/>
    <protectedRange sqref="G46:H46" name="Range2_2_12_1_3_1_1_1_1_1_4_1_1_1"/>
    <protectedRange sqref="E46:F46" name="Range2_2_12_1_7_1_1_3_1_1_1"/>
    <protectedRange sqref="Q43:R43" name="Range2_12_1_6_1_1_1_1_2_1_1"/>
    <protectedRange sqref="N43:P43" name="Range2_12_1_2_3_1_1_1_1_2_1_1"/>
    <protectedRange sqref="I43:M43" name="Range2_2_12_1_4_3_1_1_1_1_2_1_1"/>
    <protectedRange sqref="D46" name="Range2_2_12_1_3_1_2_1_1_1_2_1_2_1_1"/>
    <protectedRange sqref="N53:R53" name="Range2_12_1_6_1_1_4_1_1_1_1_1_1_1"/>
    <protectedRange sqref="J53:M53" name="Range2_2_12_1_7_1_1_6_1_1_1_1_1_1_1"/>
    <protectedRange sqref="I53" name="Range2_2_12_1_4_3_1_1_1_5_1_1_1_1_1_1_1_1"/>
    <protectedRange sqref="G53:H53" name="Range2_2_12_1_3_1_2_1_1_1_2_1_1_1_1_1_1_2_1"/>
    <protectedRange sqref="D53:E53" name="Range2_2_12_1_3_1_2_1_1_1_2_1_1_1_1_3_1_1_1"/>
    <protectedRange sqref="F53" name="Range2_2_12_1_3_1_2_1_1_1_3_1_1_1_1_1_3_1_1_1"/>
    <protectedRange sqref="B52" name="Range2_12_5_1_1_2_2_1_3_1_1_1_1_2_1_1_1"/>
    <protectedRange sqref="Q44:R46" name="Range2_12_1_6_1_1_1_1_2_1_1_1_1_1"/>
    <protectedRange sqref="N44:P46" name="Range2_12_1_2_3_1_1_1_1_2_1_1_1_1_1"/>
    <protectedRange sqref="I44:M46" name="Range2_2_12_1_4_3_1_1_1_1_2_1_1_1_1_1"/>
    <protectedRange sqref="E43:H45" name="Range2_2_12_1_3_1_2_1_1_1_1_2_1_1_1_1_1"/>
    <protectedRange sqref="D43:D45" name="Range2_2_12_1_3_1_2_1_1_1_2_1_2_3_1_1_1"/>
    <protectedRange sqref="Q47:R47" name="Range2_12_1_6_1_1_1_2_3_2_1_1_1_1_1"/>
    <protectedRange sqref="N47:P47" name="Range2_12_1_2_3_1_1_1_2_3_2_1_1_1_1_1"/>
    <protectedRange sqref="J47:M47" name="Range2_2_12_1_4_3_1_1_1_3_3_2_1_1_1_1_1"/>
    <protectedRange sqref="I47" name="Range2_2_12_1_4_3_1_1_1_2_1_2_2_1_1_1_1"/>
    <protectedRange sqref="G47:H47 D47:E47" name="Range2_2_12_1_3_1_2_1_1_1_2_1_3_2_1_1_1_1"/>
    <protectedRange sqref="F47" name="Range2_2_12_1_3_1_2_1_1_1_1_1_2_2_1_1_1_1"/>
    <protectedRange sqref="Q48:R48" name="Range2_12_1_6_1_1_1_2_3_2_1_1_2_1_1_1_1"/>
    <protectedRange sqref="N48:P48" name="Range2_12_1_2_3_1_1_1_2_3_2_1_1_2_1_1_1_1"/>
    <protectedRange sqref="J48:M48" name="Range2_2_12_1_4_3_1_1_1_3_3_2_1_1_2_1_1_1_1"/>
    <protectedRange sqref="I48" name="Range2_2_12_1_4_3_1_1_1_2_1_2_2_1_2_1_1_1_1"/>
    <protectedRange sqref="G48:H48 D48:E48" name="Range2_2_12_1_3_1_2_1_1_1_2_1_3_2_1_2_1_1_1_1"/>
    <protectedRange sqref="F48" name="Range2_2_12_1_3_1_2_1_1_1_1_1_2_2_1_2_1_1_1_1"/>
    <protectedRange sqref="B46 B43:B44" name="Range2_12_5_1_1_1_2_2_1_1_1_1_1_1_1"/>
    <protectedRange sqref="B45" name="Range2_12_5_1_1_1_3_1_1_1_1_1_1_1_1"/>
    <protectedRange sqref="Q49:R51" name="Range2_12_1_6_1_1_1_2_3_2_1_2"/>
    <protectedRange sqref="N49:P51" name="Range2_12_1_2_3_1_1_1_2_3_2_1_2"/>
    <protectedRange sqref="K49:M51" name="Range2_2_12_1_4_3_1_1_1_3_3_2_1_2"/>
    <protectedRange sqref="Q52:R52" name="Range2_12_1_6_1_1_1_2_3_2_1_1_1"/>
    <protectedRange sqref="N52:P52" name="Range2_12_1_2_3_1_1_1_2_3_2_1_1_1"/>
    <protectedRange sqref="K52:M52" name="Range2_2_12_1_4_3_1_1_1_3_3_2_1_1_1"/>
    <protectedRange sqref="J49:J51" name="Range2_2_12_1_4_3_1_1_1_3_2_1_1"/>
    <protectedRange sqref="D49:E51" name="Range2_2_12_1_3_1_2_1_1_1_2_1_2_3_1"/>
    <protectedRange sqref="I49:I51" name="Range2_2_12_1_4_2_1_1_1_4_1_2_1_1_1_1"/>
    <protectedRange sqref="F49:H51" name="Range2_2_12_1_3_1_1_1_1_1_4_1_2_1_2_1_1"/>
    <protectedRange sqref="J52" name="Range2_2_12_1_4_3_1_1_1_3_3_1_1"/>
    <protectedRange sqref="I52" name="Range2_2_12_1_4_3_1_1_1_2_1_2_1"/>
    <protectedRange sqref="D52:E52 G52:H52" name="Range2_2_12_1_3_1_2_1_1_1_2_1_3_1"/>
    <protectedRange sqref="F52" name="Range2_2_12_1_3_1_2_1_1_1_1_1_2_1"/>
    <protectedRange sqref="B49" name="Range2_12_5_1_1_1_2_1_1_1_1_1"/>
    <protectedRange sqref="B50" name="Range2_12_5_1_1_2_2_2_1_1_1_1"/>
    <protectedRange sqref="N58:R59" name="Range2_12_1_1_1_1_1_1_1_1_1_1_1_1_1_1"/>
    <protectedRange sqref="J58:M59" name="Range2_2_12_1_1_1_1_1_1_1_1_1_1_1_1_1_1"/>
    <protectedRange sqref="N57:R57" name="Range2_12_1_6_1_1_4_1_1_1_1_1_1_1_1_1"/>
    <protectedRange sqref="J57:M57" name="Range2_2_12_1_7_1_1_6_1_1_1_1_1_1_1_1_1"/>
    <protectedRange sqref="I58:I59" name="Range2_2_12_1_7_1_1_5_1_1_1_1_1_1_1_1_1_1_1"/>
    <protectedRange sqref="G58:H59" name="Range2_2_12_1_3_3_1_1_1_1_1_1_1_1_1_1_1_1_1_1"/>
    <protectedRange sqref="I57" name="Range2_2_12_1_4_3_1_1_1_5_1_1_1_1_1_1_1_1_1_1"/>
    <protectedRange sqref="G57:H57" name="Range2_2_12_1_3_1_2_1_1_1_2_1_1_1_1_1_1_2_1_1_1"/>
    <protectedRange sqref="Q56:R56" name="Range2_12_1_4_1_1_1_1_1_1_1_1_1_1_1_1_1"/>
    <protectedRange sqref="N56:P56" name="Range2_12_1_2_1_1_1_1_1_1_1_1_1_1_1_1_1_1"/>
    <protectedRange sqref="J56:M56" name="Range2_2_12_1_4_1_1_1_1_1_1_1_1_1_1_1_1_1_1"/>
    <protectedRange sqref="Q54:R55" name="Range2_12_1_6_1_1_1_2_3_1_1_3_1_1_1_1_1"/>
    <protectedRange sqref="N54:P55" name="Range2_12_1_2_3_1_1_1_2_3_1_1_3_1_1_1_1_1"/>
    <protectedRange sqref="I56 J54:M55" name="Range2_2_12_1_4_3_1_1_1_3_3_1_1_3_1_1_1_1_1"/>
    <protectedRange sqref="D56:E56 G56:H56" name="Range2_2_12_1_3_1_2_1_1_1_3_1_1_1_1_1_1_1_2_1"/>
    <protectedRange sqref="B53" name="Range2_12_5_1_1_2_2_1_3_1_1_1_1_1_1_1_1"/>
    <protectedRange sqref="I55" name="Range2_2_12_1_7_1_1_5_2_1_1_1_1_1_1_1_1_1_1"/>
    <protectedRange sqref="D55:E55 G55:H55 F56" name="Range2_2_12_1_3_3_1_1_1_2_1_1_1_1_1_1_1_1_1_1"/>
    <protectedRange sqref="I54" name="Range2_2_12_1_4_3_1_1_1_2_1_2_1_1_3_1_1_1_1_1"/>
    <protectedRange sqref="G54:H54 F54:F55" name="Range2_2_12_1_3_1_2_1_1_1_2_1_3_1_1_3_1_1_1_1_1"/>
    <protectedRange sqref="D54:E54" name="Range2_2_12_1_3_1_1_1_1_1_4_1_2_1_3_1_1_1_1_1_1_1_1"/>
    <protectedRange sqref="C58:C59" name="Range2_1_1_1_2_1_1_1_1_1_1_1_1_1_1_1_1"/>
    <protectedRange sqref="D58:D59 E59" name="Range2_2_12_1_2_1_1_1_1_1_1_1_1_1_1_1_1_1_1"/>
    <protectedRange sqref="F59 E58" name="Range2_2_12_1_3_1_2_1_1_1_2_1_1_1_1_1_1_1_1_1_1_1"/>
    <protectedRange sqref="F58" name="Range2_2_12_1_3_1_2_1_1_1_3_1_1_1_1_1_1_1_1_1_1_1"/>
    <protectedRange sqref="B57" name="Range2_12_5_1_1_2_2_1_3_1_1_1_1_1_1_1_1_1_1_1"/>
    <protectedRange sqref="D57:E57" name="Range2_2_12_1_3_1_2_1_1_1_2_1_1_1_1_3_1_1_1_1_1"/>
    <protectedRange sqref="B54" name="Range2_12_5_1_1_2_1_4_1_1_1_2_1_1_1_1_1"/>
    <protectedRange sqref="F57" name="Range2_2_12_1_3_1_2_1_1_1_3_1_1_1_1_1_3_1_1_1_1_1"/>
    <protectedRange sqref="B55:B56" name="Range2_12_5_1_1_2_2_1_3_1_1_1_1_2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741" priority="9" operator="containsText" text="N/A">
      <formula>NOT(ISERROR(SEARCH("N/A",X11)))</formula>
    </cfRule>
    <cfRule type="cellIs" dxfId="740" priority="27" operator="equal">
      <formula>0</formula>
    </cfRule>
  </conditionalFormatting>
  <conditionalFormatting sqref="X11:AE34">
    <cfRule type="cellIs" dxfId="739" priority="26" operator="greaterThanOrEqual">
      <formula>1185</formula>
    </cfRule>
  </conditionalFormatting>
  <conditionalFormatting sqref="X11:AE34">
    <cfRule type="cellIs" dxfId="738" priority="25" operator="between">
      <formula>0.1</formula>
      <formula>1184</formula>
    </cfRule>
  </conditionalFormatting>
  <conditionalFormatting sqref="X8">
    <cfRule type="cellIs" dxfId="737" priority="24" operator="equal">
      <formula>0</formula>
    </cfRule>
  </conditionalFormatting>
  <conditionalFormatting sqref="X8">
    <cfRule type="cellIs" dxfId="736" priority="23" operator="greaterThan">
      <formula>1179</formula>
    </cfRule>
  </conditionalFormatting>
  <conditionalFormatting sqref="X8">
    <cfRule type="cellIs" dxfId="735" priority="22" operator="greaterThan">
      <formula>99</formula>
    </cfRule>
  </conditionalFormatting>
  <conditionalFormatting sqref="X8">
    <cfRule type="cellIs" dxfId="734" priority="21" operator="greaterThan">
      <formula>0.99</formula>
    </cfRule>
  </conditionalFormatting>
  <conditionalFormatting sqref="AB8">
    <cfRule type="cellIs" dxfId="733" priority="20" operator="equal">
      <formula>0</formula>
    </cfRule>
  </conditionalFormatting>
  <conditionalFormatting sqref="AB8">
    <cfRule type="cellIs" dxfId="732" priority="19" operator="greaterThan">
      <formula>1179</formula>
    </cfRule>
  </conditionalFormatting>
  <conditionalFormatting sqref="AB8">
    <cfRule type="cellIs" dxfId="731" priority="18" operator="greaterThan">
      <formula>99</formula>
    </cfRule>
  </conditionalFormatting>
  <conditionalFormatting sqref="AB8">
    <cfRule type="cellIs" dxfId="730" priority="17" operator="greaterThan">
      <formula>0.99</formula>
    </cfRule>
  </conditionalFormatting>
  <conditionalFormatting sqref="AQ11:AQ34 AJ11:AO23 AJ24:AJ34 AK24:AK33 AL24:AO34">
    <cfRule type="cellIs" dxfId="729" priority="16" operator="equal">
      <formula>0</formula>
    </cfRule>
  </conditionalFormatting>
  <conditionalFormatting sqref="AQ11:AQ34 AJ11:AO23 AJ24:AJ34 AK24:AK33 AL24:AO34">
    <cfRule type="cellIs" dxfId="728" priority="15" operator="greaterThan">
      <formula>1179</formula>
    </cfRule>
  </conditionalFormatting>
  <conditionalFormatting sqref="AQ11:AQ34 AJ11:AO23 AJ24:AJ34 AK24:AK33 AL24:AO34">
    <cfRule type="cellIs" dxfId="727" priority="14" operator="greaterThan">
      <formula>99</formula>
    </cfRule>
  </conditionalFormatting>
  <conditionalFormatting sqref="AQ11:AQ34 AJ11:AO23 AJ24:AJ34 AK24:AK33 AL24:AO34">
    <cfRule type="cellIs" dxfId="726" priority="13" operator="greaterThan">
      <formula>0.99</formula>
    </cfRule>
  </conditionalFormatting>
  <conditionalFormatting sqref="AI11:AI34">
    <cfRule type="cellIs" dxfId="725" priority="12" operator="greaterThan">
      <formula>$AI$8</formula>
    </cfRule>
  </conditionalFormatting>
  <conditionalFormatting sqref="AH11:AH34">
    <cfRule type="cellIs" dxfId="724" priority="10" operator="greaterThan">
      <formula>$AH$8</formula>
    </cfRule>
    <cfRule type="cellIs" dxfId="723" priority="11" operator="greaterThan">
      <formula>$AH$8</formula>
    </cfRule>
  </conditionalFormatting>
  <conditionalFormatting sqref="AP11:AP34">
    <cfRule type="cellIs" dxfId="722" priority="8" operator="equal">
      <formula>0</formula>
    </cfRule>
  </conditionalFormatting>
  <conditionalFormatting sqref="AP11:AP34">
    <cfRule type="cellIs" dxfId="721" priority="7" operator="greaterThan">
      <formula>1179</formula>
    </cfRule>
  </conditionalFormatting>
  <conditionalFormatting sqref="AP11:AP34">
    <cfRule type="cellIs" dxfId="720" priority="6" operator="greaterThan">
      <formula>99</formula>
    </cfRule>
  </conditionalFormatting>
  <conditionalFormatting sqref="AP11:AP34">
    <cfRule type="cellIs" dxfId="719" priority="5" operator="greaterThan">
      <formula>0.99</formula>
    </cfRule>
  </conditionalFormatting>
  <conditionalFormatting sqref="AK34">
    <cfRule type="cellIs" dxfId="718" priority="4" operator="equal">
      <formula>0</formula>
    </cfRule>
  </conditionalFormatting>
  <conditionalFormatting sqref="AK34">
    <cfRule type="cellIs" dxfId="717" priority="3" operator="greaterThan">
      <formula>1179</formula>
    </cfRule>
  </conditionalFormatting>
  <conditionalFormatting sqref="AK34">
    <cfRule type="cellIs" dxfId="716" priority="2" operator="greaterThan">
      <formula>99</formula>
    </cfRule>
  </conditionalFormatting>
  <conditionalFormatting sqref="AK34">
    <cfRule type="cellIs" dxfId="715" priority="1" operator="greaterThan">
      <formula>0.99</formula>
    </cfRule>
  </conditionalFormatting>
  <dataValidations count="4">
    <dataValidation type="list" allowBlank="1" showInputMessage="1" showErrorMessage="1" sqref="AV31:AW31" xr:uid="{00000000-0002-0000-0100-000000000000}">
      <formula1>$AV$24:$AV$28</formula1>
    </dataValidation>
    <dataValidation type="list" allowBlank="1" showInputMessage="1" showErrorMessage="1" sqref="H11:H34" xr:uid="{00000000-0002-0000-0100-000001000000}">
      <formula1>$AV$10:$AV$19</formula1>
    </dataValidation>
    <dataValidation type="list" allowBlank="1" showInputMessage="1" showErrorMessage="1" sqref="AP8:AQ8 N10 L10 D8 O8:T8" xr:uid="{00000000-0002-0000-0100-000002000000}">
      <formula1>#REF!</formula1>
    </dataValidation>
    <dataValidation type="list" allowBlank="1" showInputMessage="1" showErrorMessage="1" sqref="P3:P5" xr:uid="{00000000-0002-0000-0100-000003000000}">
      <formula1>$AY$10:$AY$39</formula1>
    </dataValidation>
  </dataValidations>
  <hyperlinks>
    <hyperlink ref="H9:H10" location="'1'!AH8" display="Plant Status" xr:uid="{00000000-0004-0000-01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2:AY118"/>
  <sheetViews>
    <sheetView showGridLines="0" zoomScaleNormal="100" workbookViewId="0">
      <selection activeCell="E13" sqref="E13"/>
    </sheetView>
  </sheetViews>
  <sheetFormatPr defaultColWidth="9.1796875" defaultRowHeight="14.5" x14ac:dyDescent="0.35"/>
  <cols>
    <col min="1" max="1" width="7.1796875" style="108" customWidth="1"/>
    <col min="2" max="2" width="10.26953125" style="108" customWidth="1"/>
    <col min="3" max="3" width="11.7265625" style="108" customWidth="1"/>
    <col min="4" max="7" width="9.1796875" style="108"/>
    <col min="8" max="8" width="20.453125" style="108" customWidth="1"/>
    <col min="9" max="10" width="9.1796875" style="108"/>
    <col min="11" max="11" width="9" style="108" customWidth="1"/>
    <col min="12" max="14" width="9.1796875" style="108" hidden="1" customWidth="1"/>
    <col min="15" max="16" width="9.1796875" style="108"/>
    <col min="17" max="18" width="9.1796875" style="108" customWidth="1"/>
    <col min="19" max="32" width="9.1796875" style="108"/>
    <col min="33" max="33" width="10.453125" style="108" bestFit="1" customWidth="1"/>
    <col min="34" max="44" width="9.1796875" style="108"/>
    <col min="45" max="45" width="83.81640625" style="14" customWidth="1"/>
    <col min="46" max="47" width="9.1796875" style="109"/>
    <col min="48" max="48" width="29.7265625" style="109" customWidth="1"/>
    <col min="49" max="49" width="22" style="109" customWidth="1"/>
    <col min="50" max="50" width="9.1796875" style="109"/>
    <col min="51" max="51" width="38.54296875" style="109" bestFit="1" customWidth="1"/>
    <col min="52" max="16384" width="9.1796875" style="108"/>
  </cols>
  <sheetData>
    <row r="2" spans="2:51" ht="21" x14ac:dyDescent="0.35">
      <c r="B2" s="4"/>
      <c r="C2" s="109"/>
      <c r="D2" s="109"/>
      <c r="E2" s="5"/>
      <c r="F2" s="5"/>
      <c r="G2" s="109"/>
      <c r="H2" s="6"/>
      <c r="I2" s="6"/>
      <c r="J2" s="109"/>
      <c r="K2" s="6"/>
      <c r="L2" s="6"/>
      <c r="M2" s="109"/>
      <c r="N2" s="109"/>
      <c r="O2" s="7"/>
      <c r="P2" s="8" t="s">
        <v>0</v>
      </c>
      <c r="Q2" s="8"/>
      <c r="R2" s="9"/>
      <c r="S2" s="10"/>
      <c r="T2" s="11"/>
      <c r="U2" s="11"/>
      <c r="V2" s="12"/>
      <c r="W2" s="13"/>
      <c r="X2" s="11"/>
      <c r="Y2" s="11"/>
      <c r="Z2" s="11"/>
      <c r="AA2" s="11"/>
      <c r="AB2" s="11"/>
      <c r="AC2" s="11"/>
      <c r="AD2" s="11"/>
      <c r="AE2" s="11"/>
      <c r="AM2" s="109"/>
      <c r="AN2" s="109"/>
      <c r="AO2" s="109"/>
      <c r="AP2" s="109"/>
      <c r="AQ2" s="109"/>
      <c r="AR2" s="109"/>
    </row>
    <row r="3" spans="2:51" ht="21" x14ac:dyDescent="0.35">
      <c r="B3" s="15" t="s">
        <v>1</v>
      </c>
      <c r="C3" s="15"/>
      <c r="D3" s="15"/>
      <c r="E3" s="109"/>
      <c r="F3" s="6"/>
      <c r="G3" s="6"/>
      <c r="H3" s="109"/>
      <c r="I3" s="109"/>
      <c r="J3" s="109"/>
      <c r="K3" s="16"/>
      <c r="L3" s="17"/>
      <c r="M3" s="109"/>
      <c r="N3" s="109"/>
      <c r="O3" s="18" t="s">
        <v>2</v>
      </c>
      <c r="P3" s="412" t="s">
        <v>136</v>
      </c>
      <c r="Q3" s="413"/>
      <c r="R3" s="413"/>
      <c r="S3" s="413"/>
      <c r="T3" s="413"/>
      <c r="U3" s="414"/>
      <c r="V3" s="19"/>
      <c r="W3" s="19"/>
      <c r="X3" s="19"/>
      <c r="Y3" s="19"/>
      <c r="Z3" s="19"/>
      <c r="AH3" s="109"/>
      <c r="AI3" s="109"/>
      <c r="AJ3" s="109"/>
      <c r="AK3" s="109"/>
      <c r="AL3" s="14"/>
      <c r="AM3" s="109"/>
      <c r="AN3" s="109"/>
      <c r="AO3" s="109"/>
      <c r="AP3" s="109"/>
      <c r="AQ3" s="109"/>
      <c r="AR3" s="109"/>
      <c r="AS3" s="109"/>
    </row>
    <row r="4" spans="2:51" x14ac:dyDescent="0.35">
      <c r="B4" s="20" t="s">
        <v>4</v>
      </c>
      <c r="C4" s="20"/>
      <c r="D4" s="20"/>
      <c r="E4" s="109"/>
      <c r="F4" s="21"/>
      <c r="G4" s="109"/>
      <c r="H4" s="109"/>
      <c r="I4" s="109"/>
      <c r="J4" s="109"/>
      <c r="K4" s="109"/>
      <c r="L4" s="109"/>
      <c r="M4" s="109"/>
      <c r="N4" s="109"/>
      <c r="O4" s="18" t="s">
        <v>5</v>
      </c>
      <c r="P4" s="412" t="s">
        <v>136</v>
      </c>
      <c r="Q4" s="413"/>
      <c r="R4" s="413"/>
      <c r="S4" s="413"/>
      <c r="T4" s="413"/>
      <c r="U4" s="414"/>
      <c r="V4" s="19"/>
      <c r="W4" s="19"/>
      <c r="X4" s="19"/>
      <c r="Y4" s="19"/>
      <c r="Z4" s="19"/>
      <c r="AH4" s="109"/>
      <c r="AI4" s="109"/>
      <c r="AJ4" s="109"/>
      <c r="AK4" s="109"/>
      <c r="AL4" s="14"/>
      <c r="AM4" s="109"/>
      <c r="AN4" s="109"/>
      <c r="AO4" s="109"/>
      <c r="AP4" s="109"/>
      <c r="AQ4" s="109"/>
      <c r="AR4" s="109"/>
      <c r="AS4" s="109"/>
    </row>
    <row r="5" spans="2:51" x14ac:dyDescent="0.35">
      <c r="B5" s="109"/>
      <c r="C5" s="109"/>
      <c r="D5" s="109"/>
      <c r="E5" s="22"/>
      <c r="F5" s="22"/>
      <c r="G5" s="109"/>
      <c r="H5" s="109"/>
      <c r="I5" s="109"/>
      <c r="J5" s="109"/>
      <c r="K5" s="109"/>
      <c r="L5" s="109"/>
      <c r="M5" s="109"/>
      <c r="N5" s="109"/>
      <c r="O5" s="18" t="s">
        <v>6</v>
      </c>
      <c r="P5" s="412" t="s">
        <v>136</v>
      </c>
      <c r="Q5" s="413"/>
      <c r="R5" s="413"/>
      <c r="S5" s="413"/>
      <c r="T5" s="413"/>
      <c r="U5" s="414"/>
      <c r="V5" s="19"/>
      <c r="W5" s="19"/>
      <c r="X5" s="19"/>
      <c r="Y5" s="19"/>
      <c r="Z5" s="19"/>
      <c r="AH5" s="109"/>
      <c r="AI5" s="109"/>
      <c r="AJ5" s="109"/>
      <c r="AK5" s="109"/>
      <c r="AL5" s="14"/>
      <c r="AM5" s="109"/>
      <c r="AN5" s="109"/>
      <c r="AO5" s="109"/>
      <c r="AP5" s="109"/>
      <c r="AQ5" s="109"/>
      <c r="AR5" s="109"/>
      <c r="AS5" s="109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109"/>
      <c r="J6" s="109"/>
      <c r="K6" s="18"/>
      <c r="L6" s="418">
        <v>41686</v>
      </c>
      <c r="M6" s="418"/>
      <c r="N6" s="23"/>
      <c r="O6" s="23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5"/>
      <c r="AJ6" s="26"/>
      <c r="AM6" s="27"/>
      <c r="AN6" s="27"/>
      <c r="AO6" s="27"/>
      <c r="AP6" s="27"/>
      <c r="AQ6" s="27"/>
      <c r="AR6" s="27"/>
      <c r="AS6" s="28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144" t="s">
        <v>11</v>
      </c>
      <c r="I7" s="145" t="s">
        <v>12</v>
      </c>
      <c r="J7" s="145" t="s">
        <v>13</v>
      </c>
      <c r="K7" s="145" t="s">
        <v>14</v>
      </c>
      <c r="L7" s="14"/>
      <c r="M7" s="14"/>
      <c r="N7" s="14"/>
      <c r="O7" s="144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145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145" t="s">
        <v>23</v>
      </c>
      <c r="AG7" s="145" t="s">
        <v>24</v>
      </c>
      <c r="AH7" s="145" t="s">
        <v>25</v>
      </c>
      <c r="AI7" s="145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145" t="s">
        <v>29</v>
      </c>
      <c r="AS7" s="29"/>
      <c r="AT7" s="14"/>
      <c r="AU7" s="14"/>
      <c r="AV7" s="14"/>
      <c r="AW7" s="14"/>
      <c r="AX7" s="14"/>
      <c r="AY7" s="14"/>
    </row>
    <row r="8" spans="2:51" x14ac:dyDescent="0.35">
      <c r="B8" s="404">
        <v>41915</v>
      </c>
      <c r="C8" s="405"/>
      <c r="D8" s="406" t="s">
        <v>30</v>
      </c>
      <c r="E8" s="407"/>
      <c r="F8" s="407"/>
      <c r="G8" s="408"/>
      <c r="H8" s="30"/>
      <c r="I8" s="406" t="s">
        <v>30</v>
      </c>
      <c r="J8" s="407"/>
      <c r="K8" s="408"/>
      <c r="L8" s="31"/>
      <c r="M8" s="31"/>
      <c r="N8" s="31"/>
      <c r="O8" s="30" t="s">
        <v>31</v>
      </c>
      <c r="P8" s="30" t="s">
        <v>31</v>
      </c>
      <c r="Q8" s="30" t="s">
        <v>32</v>
      </c>
      <c r="R8" s="30" t="s">
        <v>32</v>
      </c>
      <c r="S8" s="30" t="s">
        <v>31</v>
      </c>
      <c r="T8" s="30" t="s">
        <v>33</v>
      </c>
      <c r="U8" s="409" t="s">
        <v>34</v>
      </c>
      <c r="V8" s="409"/>
      <c r="W8" s="32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30"/>
      <c r="AG8" s="32">
        <f>AG34-AG10</f>
        <v>25250</v>
      </c>
      <c r="AH8" s="33"/>
      <c r="AI8" s="33"/>
      <c r="AJ8" s="30" t="s">
        <v>37</v>
      </c>
      <c r="AK8" s="30" t="s">
        <v>37</v>
      </c>
      <c r="AL8" s="30" t="s">
        <v>37</v>
      </c>
      <c r="AM8" s="30" t="s">
        <v>37</v>
      </c>
      <c r="AN8" s="30" t="s">
        <v>37</v>
      </c>
      <c r="AO8" s="30" t="s">
        <v>37</v>
      </c>
      <c r="AP8" s="30" t="s">
        <v>32</v>
      </c>
      <c r="AQ8" s="30" t="s">
        <v>32</v>
      </c>
      <c r="AR8" s="30" t="s">
        <v>38</v>
      </c>
      <c r="AS8" s="29"/>
      <c r="AV8" s="34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145" t="s">
        <v>45</v>
      </c>
      <c r="M9" s="400" t="s">
        <v>46</v>
      </c>
      <c r="N9" s="35" t="s">
        <v>47</v>
      </c>
      <c r="O9" s="390" t="s">
        <v>48</v>
      </c>
      <c r="P9" s="390" t="s">
        <v>49</v>
      </c>
      <c r="Q9" s="36" t="s">
        <v>50</v>
      </c>
      <c r="R9" s="378" t="s">
        <v>51</v>
      </c>
      <c r="S9" s="379"/>
      <c r="T9" s="380"/>
      <c r="U9" s="146" t="s">
        <v>52</v>
      </c>
      <c r="V9" s="146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148" t="s">
        <v>56</v>
      </c>
      <c r="AG9" s="148" t="s">
        <v>57</v>
      </c>
      <c r="AH9" s="373" t="s">
        <v>58</v>
      </c>
      <c r="AI9" s="388" t="s">
        <v>59</v>
      </c>
      <c r="AJ9" s="146" t="s">
        <v>60</v>
      </c>
      <c r="AK9" s="146" t="s">
        <v>61</v>
      </c>
      <c r="AL9" s="146" t="s">
        <v>62</v>
      </c>
      <c r="AM9" s="146" t="s">
        <v>63</v>
      </c>
      <c r="AN9" s="146" t="s">
        <v>64</v>
      </c>
      <c r="AO9" s="146" t="s">
        <v>65</v>
      </c>
      <c r="AP9" s="146" t="s">
        <v>66</v>
      </c>
      <c r="AQ9" s="390" t="s">
        <v>67</v>
      </c>
      <c r="AR9" s="146" t="s">
        <v>68</v>
      </c>
      <c r="AS9" s="373" t="s">
        <v>69</v>
      </c>
      <c r="AV9" s="37" t="s">
        <v>70</v>
      </c>
      <c r="AW9" s="37" t="s">
        <v>71</v>
      </c>
      <c r="AY9" s="38" t="s">
        <v>72</v>
      </c>
    </row>
    <row r="10" spans="2:51" x14ac:dyDescent="0.35">
      <c r="B10" s="146" t="s">
        <v>73</v>
      </c>
      <c r="C10" s="146" t="s">
        <v>74</v>
      </c>
      <c r="D10" s="146" t="s">
        <v>75</v>
      </c>
      <c r="E10" s="146" t="s">
        <v>76</v>
      </c>
      <c r="F10" s="146" t="s">
        <v>75</v>
      </c>
      <c r="G10" s="146" t="s">
        <v>76</v>
      </c>
      <c r="H10" s="399"/>
      <c r="I10" s="146" t="s">
        <v>76</v>
      </c>
      <c r="J10" s="146" t="s">
        <v>76</v>
      </c>
      <c r="K10" s="146" t="s">
        <v>76</v>
      </c>
      <c r="L10" s="30" t="s">
        <v>30</v>
      </c>
      <c r="M10" s="400"/>
      <c r="N10" s="30" t="s">
        <v>30</v>
      </c>
      <c r="O10" s="391"/>
      <c r="P10" s="391"/>
      <c r="Q10" s="3">
        <v>8887992</v>
      </c>
      <c r="R10" s="381"/>
      <c r="S10" s="382"/>
      <c r="T10" s="383"/>
      <c r="U10" s="146" t="s">
        <v>76</v>
      </c>
      <c r="V10" s="146" t="s">
        <v>76</v>
      </c>
      <c r="W10" s="384"/>
      <c r="X10" s="39" t="s">
        <v>77</v>
      </c>
      <c r="Y10" s="39" t="s">
        <v>78</v>
      </c>
      <c r="Z10" s="39" t="s">
        <v>79</v>
      </c>
      <c r="AA10" s="39" t="s">
        <v>80</v>
      </c>
      <c r="AB10" s="39" t="s">
        <v>81</v>
      </c>
      <c r="AC10" s="39" t="s">
        <v>82</v>
      </c>
      <c r="AD10" s="39" t="s">
        <v>83</v>
      </c>
      <c r="AE10" s="39" t="s">
        <v>84</v>
      </c>
      <c r="AF10" s="40"/>
      <c r="AG10" s="1">
        <v>31324478</v>
      </c>
      <c r="AH10" s="373"/>
      <c r="AI10" s="389"/>
      <c r="AJ10" s="146" t="s">
        <v>85</v>
      </c>
      <c r="AK10" s="146" t="s">
        <v>85</v>
      </c>
      <c r="AL10" s="146" t="s">
        <v>85</v>
      </c>
      <c r="AM10" s="146" t="s">
        <v>85</v>
      </c>
      <c r="AN10" s="146" t="s">
        <v>85</v>
      </c>
      <c r="AO10" s="146" t="s">
        <v>85</v>
      </c>
      <c r="AP10" s="2">
        <v>6897452</v>
      </c>
      <c r="AQ10" s="391"/>
      <c r="AR10" s="147" t="s">
        <v>86</v>
      </c>
      <c r="AS10" s="373"/>
      <c r="AV10" s="41" t="s">
        <v>87</v>
      </c>
      <c r="AW10" s="41" t="s">
        <v>88</v>
      </c>
      <c r="AY10" s="42"/>
    </row>
    <row r="11" spans="2:51" x14ac:dyDescent="0.35">
      <c r="B11" s="43">
        <v>2</v>
      </c>
      <c r="C11" s="43">
        <v>4.1666666666666664E-2</v>
      </c>
      <c r="D11" s="44">
        <v>15</v>
      </c>
      <c r="E11" s="45">
        <f>D11/1.42</f>
        <v>10.563380281690142</v>
      </c>
      <c r="F11" s="110">
        <v>66</v>
      </c>
      <c r="G11" s="45">
        <f>F11/1.42</f>
        <v>46.478873239436624</v>
      </c>
      <c r="H11" s="46" t="s">
        <v>89</v>
      </c>
      <c r="I11" s="46">
        <f>J11-(2/1.42)</f>
        <v>41.549295774647888</v>
      </c>
      <c r="J11" s="47">
        <f>(F11-5)/1.42</f>
        <v>42.95774647887324</v>
      </c>
      <c r="K11" s="46">
        <f>J11+(6/1.42)</f>
        <v>47.183098591549296</v>
      </c>
      <c r="L11" s="48">
        <v>14</v>
      </c>
      <c r="M11" s="49" t="s">
        <v>90</v>
      </c>
      <c r="N11" s="49">
        <v>11.4</v>
      </c>
      <c r="O11" s="50">
        <v>118</v>
      </c>
      <c r="P11" s="50">
        <v>92</v>
      </c>
      <c r="Q11" s="50">
        <v>8891753</v>
      </c>
      <c r="R11" s="51">
        <f>Q11-Q10</f>
        <v>3761</v>
      </c>
      <c r="S11" s="52">
        <f>R11*24/1000</f>
        <v>90.263999999999996</v>
      </c>
      <c r="T11" s="52">
        <f>R11/1000</f>
        <v>3.7610000000000001</v>
      </c>
      <c r="U11" s="53">
        <v>5.4</v>
      </c>
      <c r="V11" s="53">
        <f t="shared" ref="V11:V34" si="0">U11</f>
        <v>5.4</v>
      </c>
      <c r="W11" s="117" t="s">
        <v>132</v>
      </c>
      <c r="X11" s="111">
        <v>0</v>
      </c>
      <c r="Y11" s="111">
        <v>0</v>
      </c>
      <c r="Z11" s="111">
        <v>999</v>
      </c>
      <c r="AA11" s="111">
        <v>0</v>
      </c>
      <c r="AB11" s="111">
        <v>1099</v>
      </c>
      <c r="AC11" s="54" t="s">
        <v>91</v>
      </c>
      <c r="AD11" s="54" t="s">
        <v>91</v>
      </c>
      <c r="AE11" s="54" t="s">
        <v>91</v>
      </c>
      <c r="AF11" s="55" t="s">
        <v>91</v>
      </c>
      <c r="AG11" s="55">
        <v>31325083</v>
      </c>
      <c r="AH11" s="56">
        <f>IF(ISBLANK(AG11),"-",AG11-AG10)</f>
        <v>605</v>
      </c>
      <c r="AI11" s="57">
        <f>AH11/T11</f>
        <v>160.86147301249667</v>
      </c>
      <c r="AJ11" s="58">
        <v>0</v>
      </c>
      <c r="AK11" s="58">
        <v>0</v>
      </c>
      <c r="AL11" s="58">
        <v>1</v>
      </c>
      <c r="AM11" s="58">
        <v>0</v>
      </c>
      <c r="AN11" s="58">
        <v>1</v>
      </c>
      <c r="AO11" s="58">
        <v>0.35</v>
      </c>
      <c r="AP11" s="111">
        <v>6898620</v>
      </c>
      <c r="AQ11" s="111">
        <f t="shared" ref="AQ11:AQ34" si="1">AP11-AP10</f>
        <v>1168</v>
      </c>
      <c r="AR11" s="59"/>
      <c r="AS11" s="60" t="s">
        <v>114</v>
      </c>
      <c r="AV11" s="41" t="s">
        <v>89</v>
      </c>
      <c r="AW11" s="41" t="s">
        <v>92</v>
      </c>
      <c r="AY11" s="106" t="s">
        <v>134</v>
      </c>
    </row>
    <row r="12" spans="2:51" x14ac:dyDescent="0.35">
      <c r="B12" s="43">
        <v>2.0416666666666701</v>
      </c>
      <c r="C12" s="43">
        <v>8.3333333333333329E-2</v>
      </c>
      <c r="D12" s="44">
        <v>16</v>
      </c>
      <c r="E12" s="45">
        <f t="shared" ref="E12:E34" si="2">D12/1.42</f>
        <v>11.267605633802818</v>
      </c>
      <c r="F12" s="110">
        <v>66</v>
      </c>
      <c r="G12" s="45">
        <f t="shared" ref="G12:G34" si="3">F12/1.42</f>
        <v>46.478873239436624</v>
      </c>
      <c r="H12" s="46" t="s">
        <v>89</v>
      </c>
      <c r="I12" s="46">
        <f t="shared" ref="I12:I34" si="4">J12-(2/1.42)</f>
        <v>41.549295774647888</v>
      </c>
      <c r="J12" s="47">
        <f>(F12-5)/1.42</f>
        <v>42.95774647887324</v>
      </c>
      <c r="K12" s="46">
        <f>J12+(6/1.42)</f>
        <v>47.183098591549296</v>
      </c>
      <c r="L12" s="48">
        <v>14</v>
      </c>
      <c r="M12" s="49" t="s">
        <v>90</v>
      </c>
      <c r="N12" s="49">
        <v>11.2</v>
      </c>
      <c r="O12" s="50">
        <v>115</v>
      </c>
      <c r="P12" s="50">
        <v>90</v>
      </c>
      <c r="Q12" s="50">
        <v>8895514</v>
      </c>
      <c r="R12" s="51">
        <f t="shared" ref="R12:R34" si="5">Q12-Q11</f>
        <v>3761</v>
      </c>
      <c r="S12" s="52">
        <f t="shared" ref="S12:S34" si="6">R12*24/1000</f>
        <v>90.263999999999996</v>
      </c>
      <c r="T12" s="52">
        <f t="shared" ref="T12:T34" si="7">R12/1000</f>
        <v>3.7610000000000001</v>
      </c>
      <c r="U12" s="53">
        <v>6.9</v>
      </c>
      <c r="V12" s="53">
        <f t="shared" si="0"/>
        <v>6.9</v>
      </c>
      <c r="W12" s="117" t="s">
        <v>132</v>
      </c>
      <c r="X12" s="111">
        <v>0</v>
      </c>
      <c r="Y12" s="111">
        <v>0</v>
      </c>
      <c r="Z12" s="111">
        <v>981</v>
      </c>
      <c r="AA12" s="111">
        <v>0</v>
      </c>
      <c r="AB12" s="111">
        <v>1101</v>
      </c>
      <c r="AC12" s="54" t="s">
        <v>91</v>
      </c>
      <c r="AD12" s="54" t="s">
        <v>91</v>
      </c>
      <c r="AE12" s="54" t="s">
        <v>91</v>
      </c>
      <c r="AF12" s="55" t="s">
        <v>91</v>
      </c>
      <c r="AG12" s="55">
        <v>31325688</v>
      </c>
      <c r="AH12" s="56">
        <f>IF(ISBLANK(AG12),"-",AG12-AG11)</f>
        <v>605</v>
      </c>
      <c r="AI12" s="57">
        <f t="shared" ref="AI12:AI34" si="8">AH12/T12</f>
        <v>160.86147301249667</v>
      </c>
      <c r="AJ12" s="58">
        <v>0</v>
      </c>
      <c r="AK12" s="58">
        <v>0</v>
      </c>
      <c r="AL12" s="58">
        <v>1</v>
      </c>
      <c r="AM12" s="58">
        <v>0</v>
      </c>
      <c r="AN12" s="58">
        <v>1</v>
      </c>
      <c r="AO12" s="58">
        <v>0.35</v>
      </c>
      <c r="AP12" s="111">
        <v>6899788</v>
      </c>
      <c r="AQ12" s="111">
        <f t="shared" si="1"/>
        <v>1168</v>
      </c>
      <c r="AR12" s="61">
        <v>0.85</v>
      </c>
      <c r="AS12" s="60" t="s">
        <v>114</v>
      </c>
      <c r="AV12" s="41" t="s">
        <v>93</v>
      </c>
      <c r="AW12" s="41" t="s">
        <v>94</v>
      </c>
      <c r="AY12" s="106" t="s">
        <v>3</v>
      </c>
    </row>
    <row r="13" spans="2:51" x14ac:dyDescent="0.35">
      <c r="B13" s="43">
        <v>2.0833333333333299</v>
      </c>
      <c r="C13" s="43">
        <v>0.125</v>
      </c>
      <c r="D13" s="44">
        <v>17</v>
      </c>
      <c r="E13" s="45">
        <f t="shared" si="2"/>
        <v>11.971830985915494</v>
      </c>
      <c r="F13" s="110">
        <v>66</v>
      </c>
      <c r="G13" s="45">
        <f t="shared" si="3"/>
        <v>46.478873239436624</v>
      </c>
      <c r="H13" s="46" t="s">
        <v>89</v>
      </c>
      <c r="I13" s="46">
        <f t="shared" si="4"/>
        <v>41.549295774647888</v>
      </c>
      <c r="J13" s="47">
        <f>(F13-5)/1.42</f>
        <v>42.95774647887324</v>
      </c>
      <c r="K13" s="46">
        <f>J13+(6/1.42)</f>
        <v>47.183098591549296</v>
      </c>
      <c r="L13" s="48">
        <v>14</v>
      </c>
      <c r="M13" s="49" t="s">
        <v>90</v>
      </c>
      <c r="N13" s="49">
        <v>11.2</v>
      </c>
      <c r="O13" s="50">
        <v>120</v>
      </c>
      <c r="P13" s="50">
        <v>91</v>
      </c>
      <c r="Q13" s="50">
        <v>8899275</v>
      </c>
      <c r="R13" s="51">
        <f t="shared" si="5"/>
        <v>3761</v>
      </c>
      <c r="S13" s="52">
        <f t="shared" si="6"/>
        <v>90.263999999999996</v>
      </c>
      <c r="T13" s="52">
        <f t="shared" si="7"/>
        <v>3.7610000000000001</v>
      </c>
      <c r="U13" s="53">
        <v>7.4</v>
      </c>
      <c r="V13" s="53">
        <f t="shared" si="0"/>
        <v>7.4</v>
      </c>
      <c r="W13" s="117" t="s">
        <v>132</v>
      </c>
      <c r="X13" s="111">
        <v>0</v>
      </c>
      <c r="Y13" s="111">
        <v>0</v>
      </c>
      <c r="Z13" s="111">
        <v>939</v>
      </c>
      <c r="AA13" s="111">
        <v>0</v>
      </c>
      <c r="AB13" s="111">
        <v>1110</v>
      </c>
      <c r="AC13" s="54" t="s">
        <v>91</v>
      </c>
      <c r="AD13" s="54" t="s">
        <v>91</v>
      </c>
      <c r="AE13" s="54" t="s">
        <v>91</v>
      </c>
      <c r="AF13" s="55" t="s">
        <v>91</v>
      </c>
      <c r="AG13" s="55">
        <v>31326293</v>
      </c>
      <c r="AH13" s="56">
        <f>IF(ISBLANK(AG13),"-",AG13-AG12)</f>
        <v>605</v>
      </c>
      <c r="AI13" s="57">
        <f t="shared" si="8"/>
        <v>160.86147301249667</v>
      </c>
      <c r="AJ13" s="58">
        <v>0</v>
      </c>
      <c r="AK13" s="58">
        <v>0</v>
      </c>
      <c r="AL13" s="58">
        <v>1</v>
      </c>
      <c r="AM13" s="58">
        <v>0</v>
      </c>
      <c r="AN13" s="58">
        <v>1</v>
      </c>
      <c r="AO13" s="58">
        <v>0.35</v>
      </c>
      <c r="AP13" s="111">
        <v>6900956</v>
      </c>
      <c r="AQ13" s="111">
        <f t="shared" si="1"/>
        <v>1168</v>
      </c>
      <c r="AR13" s="59"/>
      <c r="AS13" s="60" t="s">
        <v>114</v>
      </c>
      <c r="AV13" s="41" t="s">
        <v>95</v>
      </c>
      <c r="AW13" s="41" t="s">
        <v>96</v>
      </c>
      <c r="AY13" s="106" t="s">
        <v>136</v>
      </c>
    </row>
    <row r="14" spans="2:51" x14ac:dyDescent="0.35">
      <c r="B14" s="43">
        <v>2.125</v>
      </c>
      <c r="C14" s="43">
        <v>0.16666666666666699</v>
      </c>
      <c r="D14" s="44">
        <v>15</v>
      </c>
      <c r="E14" s="45">
        <f t="shared" si="2"/>
        <v>10.563380281690142</v>
      </c>
      <c r="F14" s="110">
        <v>66</v>
      </c>
      <c r="G14" s="45">
        <f t="shared" si="3"/>
        <v>46.478873239436624</v>
      </c>
      <c r="H14" s="46" t="s">
        <v>89</v>
      </c>
      <c r="I14" s="46">
        <f t="shared" si="4"/>
        <v>41.549295774647888</v>
      </c>
      <c r="J14" s="47">
        <f>(F14-5)/1.42</f>
        <v>42.95774647887324</v>
      </c>
      <c r="K14" s="46">
        <f>J14+(6/1.42)</f>
        <v>47.183098591549296</v>
      </c>
      <c r="L14" s="48">
        <v>14</v>
      </c>
      <c r="M14" s="49" t="s">
        <v>90</v>
      </c>
      <c r="N14" s="49">
        <v>12.8</v>
      </c>
      <c r="O14" s="50">
        <v>113</v>
      </c>
      <c r="P14" s="50">
        <v>93</v>
      </c>
      <c r="Q14" s="50">
        <v>8903107</v>
      </c>
      <c r="R14" s="51">
        <f t="shared" si="5"/>
        <v>3832</v>
      </c>
      <c r="S14" s="52">
        <f t="shared" si="6"/>
        <v>91.968000000000004</v>
      </c>
      <c r="T14" s="52">
        <f t="shared" si="7"/>
        <v>3.8319999999999999</v>
      </c>
      <c r="U14" s="53">
        <v>8.8000000000000007</v>
      </c>
      <c r="V14" s="53">
        <f t="shared" si="0"/>
        <v>8.8000000000000007</v>
      </c>
      <c r="W14" s="117" t="s">
        <v>132</v>
      </c>
      <c r="X14" s="111">
        <v>0</v>
      </c>
      <c r="Y14" s="111">
        <v>0</v>
      </c>
      <c r="Z14" s="111">
        <v>972</v>
      </c>
      <c r="AA14" s="111">
        <v>0</v>
      </c>
      <c r="AB14" s="111">
        <v>1000</v>
      </c>
      <c r="AC14" s="54" t="s">
        <v>91</v>
      </c>
      <c r="AD14" s="54" t="s">
        <v>91</v>
      </c>
      <c r="AE14" s="54" t="s">
        <v>91</v>
      </c>
      <c r="AF14" s="55" t="s">
        <v>91</v>
      </c>
      <c r="AG14" s="55">
        <v>31326886</v>
      </c>
      <c r="AH14" s="56">
        <f t="shared" ref="AH14:AH34" si="9">IF(ISBLANK(AG14),"-",AG14-AG13)</f>
        <v>593</v>
      </c>
      <c r="AI14" s="57">
        <f t="shared" si="8"/>
        <v>154.74947807933194</v>
      </c>
      <c r="AJ14" s="58">
        <v>0</v>
      </c>
      <c r="AK14" s="58">
        <v>0</v>
      </c>
      <c r="AL14" s="58">
        <v>1</v>
      </c>
      <c r="AM14" s="58">
        <v>0</v>
      </c>
      <c r="AN14" s="58">
        <v>1</v>
      </c>
      <c r="AO14" s="58">
        <v>0.35</v>
      </c>
      <c r="AP14" s="111">
        <v>6901987</v>
      </c>
      <c r="AQ14" s="111">
        <f t="shared" si="1"/>
        <v>1031</v>
      </c>
      <c r="AR14" s="59"/>
      <c r="AS14" s="60" t="s">
        <v>114</v>
      </c>
      <c r="AT14" s="62"/>
      <c r="AV14" s="41" t="s">
        <v>97</v>
      </c>
      <c r="AW14" s="41" t="s">
        <v>98</v>
      </c>
      <c r="AY14" s="106" t="s">
        <v>135</v>
      </c>
    </row>
    <row r="15" spans="2:51" x14ac:dyDescent="0.35">
      <c r="B15" s="43">
        <v>2.1666666666666701</v>
      </c>
      <c r="C15" s="43">
        <v>0.20833333333333301</v>
      </c>
      <c r="D15" s="44">
        <v>21</v>
      </c>
      <c r="E15" s="45">
        <f t="shared" si="2"/>
        <v>14.788732394366198</v>
      </c>
      <c r="F15" s="110">
        <v>66</v>
      </c>
      <c r="G15" s="45">
        <f t="shared" si="3"/>
        <v>46.478873239436624</v>
      </c>
      <c r="H15" s="46" t="s">
        <v>89</v>
      </c>
      <c r="I15" s="46">
        <f t="shared" si="4"/>
        <v>41.549295774647888</v>
      </c>
      <c r="J15" s="47">
        <f>(F15-5)/1.42</f>
        <v>42.95774647887324</v>
      </c>
      <c r="K15" s="46">
        <f>J15+(6/1.42)</f>
        <v>47.183098591549296</v>
      </c>
      <c r="L15" s="48">
        <v>18</v>
      </c>
      <c r="M15" s="49" t="s">
        <v>90</v>
      </c>
      <c r="N15" s="49">
        <v>13.1</v>
      </c>
      <c r="O15" s="50">
        <v>100</v>
      </c>
      <c r="P15" s="50">
        <v>99</v>
      </c>
      <c r="Q15" s="50">
        <v>8906939</v>
      </c>
      <c r="R15" s="51">
        <f t="shared" si="5"/>
        <v>3832</v>
      </c>
      <c r="S15" s="52">
        <f t="shared" si="6"/>
        <v>91.968000000000004</v>
      </c>
      <c r="T15" s="52">
        <f t="shared" si="7"/>
        <v>3.8319999999999999</v>
      </c>
      <c r="U15" s="53">
        <v>9.5</v>
      </c>
      <c r="V15" s="53">
        <f t="shared" si="0"/>
        <v>9.5</v>
      </c>
      <c r="W15" s="117" t="s">
        <v>132</v>
      </c>
      <c r="X15" s="111">
        <v>0</v>
      </c>
      <c r="Y15" s="111">
        <v>0</v>
      </c>
      <c r="Z15" s="111">
        <v>965</v>
      </c>
      <c r="AA15" s="111">
        <v>0</v>
      </c>
      <c r="AB15" s="111">
        <v>1099</v>
      </c>
      <c r="AC15" s="54" t="s">
        <v>91</v>
      </c>
      <c r="AD15" s="54" t="s">
        <v>91</v>
      </c>
      <c r="AE15" s="54" t="s">
        <v>91</v>
      </c>
      <c r="AF15" s="55" t="s">
        <v>91</v>
      </c>
      <c r="AG15" s="55">
        <v>31327478</v>
      </c>
      <c r="AH15" s="56">
        <f t="shared" si="9"/>
        <v>592</v>
      </c>
      <c r="AI15" s="57">
        <f t="shared" si="8"/>
        <v>154.48851774530272</v>
      </c>
      <c r="AJ15" s="58">
        <v>0</v>
      </c>
      <c r="AK15" s="58">
        <v>0</v>
      </c>
      <c r="AL15" s="58">
        <v>1</v>
      </c>
      <c r="AM15" s="58">
        <v>0</v>
      </c>
      <c r="AN15" s="58">
        <v>1</v>
      </c>
      <c r="AO15" s="58">
        <v>0.35</v>
      </c>
      <c r="AP15" s="111">
        <v>6903018</v>
      </c>
      <c r="AQ15" s="111">
        <f t="shared" si="1"/>
        <v>1031</v>
      </c>
      <c r="AR15" s="59"/>
      <c r="AS15" s="60" t="s">
        <v>114</v>
      </c>
      <c r="AV15" s="41" t="s">
        <v>99</v>
      </c>
      <c r="AW15" s="41" t="s">
        <v>100</v>
      </c>
      <c r="AY15" s="106" t="s">
        <v>143</v>
      </c>
    </row>
    <row r="16" spans="2:51" x14ac:dyDescent="0.35">
      <c r="B16" s="43">
        <v>2.2083333333333299</v>
      </c>
      <c r="C16" s="43">
        <v>0.25</v>
      </c>
      <c r="D16" s="44">
        <v>10</v>
      </c>
      <c r="E16" s="45">
        <f t="shared" si="2"/>
        <v>7.042253521126761</v>
      </c>
      <c r="F16" s="63">
        <v>68</v>
      </c>
      <c r="G16" s="45">
        <f t="shared" si="3"/>
        <v>47.887323943661976</v>
      </c>
      <c r="H16" s="46" t="s">
        <v>89</v>
      </c>
      <c r="I16" s="46">
        <f t="shared" si="4"/>
        <v>46.478873239436624</v>
      </c>
      <c r="J16" s="47">
        <f t="shared" ref="J16:J25" si="10">F16/1.42</f>
        <v>47.887323943661976</v>
      </c>
      <c r="K16" s="46">
        <f>J16+1.42</f>
        <v>49.307323943661977</v>
      </c>
      <c r="L16" s="48">
        <v>19</v>
      </c>
      <c r="M16" s="49" t="s">
        <v>101</v>
      </c>
      <c r="N16" s="49">
        <v>13.1</v>
      </c>
      <c r="O16" s="50">
        <v>121</v>
      </c>
      <c r="P16" s="50">
        <v>113</v>
      </c>
      <c r="Q16" s="50">
        <v>8911428</v>
      </c>
      <c r="R16" s="51">
        <f t="shared" si="5"/>
        <v>4489</v>
      </c>
      <c r="S16" s="52">
        <f t="shared" si="6"/>
        <v>107.736</v>
      </c>
      <c r="T16" s="52">
        <f t="shared" si="7"/>
        <v>4.4889999999999999</v>
      </c>
      <c r="U16" s="53">
        <v>9.5</v>
      </c>
      <c r="V16" s="53">
        <f t="shared" si="0"/>
        <v>9.5</v>
      </c>
      <c r="W16" s="117" t="s">
        <v>132</v>
      </c>
      <c r="X16" s="111">
        <v>0</v>
      </c>
      <c r="Y16" s="111">
        <v>0</v>
      </c>
      <c r="Z16" s="111">
        <v>1139</v>
      </c>
      <c r="AA16" s="111">
        <v>0</v>
      </c>
      <c r="AB16" s="111">
        <v>1194</v>
      </c>
      <c r="AC16" s="54" t="s">
        <v>91</v>
      </c>
      <c r="AD16" s="54" t="s">
        <v>91</v>
      </c>
      <c r="AE16" s="54" t="s">
        <v>91</v>
      </c>
      <c r="AF16" s="55" t="s">
        <v>91</v>
      </c>
      <c r="AG16" s="55">
        <v>31328320</v>
      </c>
      <c r="AH16" s="56">
        <f t="shared" si="9"/>
        <v>842</v>
      </c>
      <c r="AI16" s="57">
        <f t="shared" si="8"/>
        <v>187.56961461349968</v>
      </c>
      <c r="AJ16" s="58">
        <v>0</v>
      </c>
      <c r="AK16" s="58">
        <v>0</v>
      </c>
      <c r="AL16" s="58">
        <v>1</v>
      </c>
      <c r="AM16" s="58">
        <v>0</v>
      </c>
      <c r="AN16" s="58">
        <v>1</v>
      </c>
      <c r="AO16" s="58">
        <v>0</v>
      </c>
      <c r="AP16" s="111">
        <v>6903018</v>
      </c>
      <c r="AQ16" s="111">
        <f t="shared" si="1"/>
        <v>0</v>
      </c>
      <c r="AR16" s="61">
        <v>0.9</v>
      </c>
      <c r="AS16" s="60" t="s">
        <v>102</v>
      </c>
      <c r="AV16" s="41" t="s">
        <v>103</v>
      </c>
      <c r="AW16" s="41" t="s">
        <v>104</v>
      </c>
      <c r="AY16" s="106" t="s">
        <v>133</v>
      </c>
    </row>
    <row r="17" spans="1:51" x14ac:dyDescent="0.35">
      <c r="B17" s="43">
        <v>2.25</v>
      </c>
      <c r="C17" s="43">
        <v>0.29166666666666702</v>
      </c>
      <c r="D17" s="44">
        <v>7</v>
      </c>
      <c r="E17" s="45">
        <f t="shared" si="2"/>
        <v>4.9295774647887329</v>
      </c>
      <c r="F17" s="63">
        <v>83</v>
      </c>
      <c r="G17" s="45">
        <f t="shared" si="3"/>
        <v>58.450704225352112</v>
      </c>
      <c r="H17" s="46" t="s">
        <v>89</v>
      </c>
      <c r="I17" s="46">
        <f t="shared" si="4"/>
        <v>57.04225352112676</v>
      </c>
      <c r="J17" s="47">
        <f t="shared" si="10"/>
        <v>58.450704225352112</v>
      </c>
      <c r="K17" s="46">
        <f t="shared" ref="K17:K22" si="11">J17+1.42</f>
        <v>59.870704225352114</v>
      </c>
      <c r="L17" s="48">
        <v>19</v>
      </c>
      <c r="M17" s="49" t="s">
        <v>101</v>
      </c>
      <c r="N17" s="49">
        <v>16.7</v>
      </c>
      <c r="O17" s="50">
        <v>129</v>
      </c>
      <c r="P17" s="50">
        <v>144</v>
      </c>
      <c r="Q17" s="50">
        <v>8917386</v>
      </c>
      <c r="R17" s="51">
        <f t="shared" si="5"/>
        <v>5958</v>
      </c>
      <c r="S17" s="52">
        <f t="shared" si="6"/>
        <v>142.99199999999999</v>
      </c>
      <c r="T17" s="52">
        <f t="shared" si="7"/>
        <v>5.9580000000000002</v>
      </c>
      <c r="U17" s="53">
        <v>9</v>
      </c>
      <c r="V17" s="53">
        <f t="shared" si="0"/>
        <v>9</v>
      </c>
      <c r="W17" s="117" t="s">
        <v>148</v>
      </c>
      <c r="X17" s="111">
        <v>0</v>
      </c>
      <c r="Y17" s="111">
        <v>1085</v>
      </c>
      <c r="Z17" s="111">
        <v>1196</v>
      </c>
      <c r="AA17" s="111">
        <v>1185</v>
      </c>
      <c r="AB17" s="111">
        <v>1199</v>
      </c>
      <c r="AC17" s="54" t="s">
        <v>91</v>
      </c>
      <c r="AD17" s="54" t="s">
        <v>91</v>
      </c>
      <c r="AE17" s="54" t="s">
        <v>91</v>
      </c>
      <c r="AF17" s="55" t="s">
        <v>91</v>
      </c>
      <c r="AG17" s="55">
        <v>31329634</v>
      </c>
      <c r="AH17" s="56">
        <f t="shared" si="9"/>
        <v>1314</v>
      </c>
      <c r="AI17" s="57">
        <f t="shared" si="8"/>
        <v>220.54380664652567</v>
      </c>
      <c r="AJ17" s="58">
        <v>0</v>
      </c>
      <c r="AK17" s="58">
        <v>1</v>
      </c>
      <c r="AL17" s="58">
        <v>1</v>
      </c>
      <c r="AM17" s="58">
        <v>1</v>
      </c>
      <c r="AN17" s="58">
        <v>1</v>
      </c>
      <c r="AO17" s="58">
        <v>0</v>
      </c>
      <c r="AP17" s="111">
        <v>6903018</v>
      </c>
      <c r="AQ17" s="111">
        <f t="shared" si="1"/>
        <v>0</v>
      </c>
      <c r="AR17" s="59"/>
      <c r="AS17" s="60" t="s">
        <v>102</v>
      </c>
      <c r="AT17" s="62"/>
      <c r="AV17" s="41" t="s">
        <v>105</v>
      </c>
      <c r="AW17" s="41" t="s">
        <v>106</v>
      </c>
      <c r="AY17" s="112"/>
    </row>
    <row r="18" spans="1:51" x14ac:dyDescent="0.35">
      <c r="B18" s="43">
        <v>2.2916666666666701</v>
      </c>
      <c r="C18" s="43">
        <v>0.33333333333333298</v>
      </c>
      <c r="D18" s="44">
        <v>7</v>
      </c>
      <c r="E18" s="45">
        <f t="shared" si="2"/>
        <v>4.9295774647887329</v>
      </c>
      <c r="F18" s="63">
        <v>83</v>
      </c>
      <c r="G18" s="45">
        <f t="shared" si="3"/>
        <v>58.450704225352112</v>
      </c>
      <c r="H18" s="46" t="s">
        <v>89</v>
      </c>
      <c r="I18" s="46">
        <f t="shared" si="4"/>
        <v>57.04225352112676</v>
      </c>
      <c r="J18" s="47">
        <f t="shared" si="10"/>
        <v>58.450704225352112</v>
      </c>
      <c r="K18" s="46">
        <f t="shared" si="11"/>
        <v>59.870704225352114</v>
      </c>
      <c r="L18" s="48">
        <v>19</v>
      </c>
      <c r="M18" s="49" t="s">
        <v>101</v>
      </c>
      <c r="N18" s="49">
        <v>17.3</v>
      </c>
      <c r="O18" s="50">
        <v>130</v>
      </c>
      <c r="P18" s="50">
        <v>146</v>
      </c>
      <c r="Q18" s="50">
        <v>8923436</v>
      </c>
      <c r="R18" s="51">
        <f t="shared" si="5"/>
        <v>6050</v>
      </c>
      <c r="S18" s="52">
        <f t="shared" si="6"/>
        <v>145.19999999999999</v>
      </c>
      <c r="T18" s="52">
        <f t="shared" si="7"/>
        <v>6.05</v>
      </c>
      <c r="U18" s="53">
        <v>8.4</v>
      </c>
      <c r="V18" s="53">
        <f t="shared" si="0"/>
        <v>8.4</v>
      </c>
      <c r="W18" s="117" t="s">
        <v>148</v>
      </c>
      <c r="X18" s="111">
        <v>0</v>
      </c>
      <c r="Y18" s="111">
        <v>1095</v>
      </c>
      <c r="Z18" s="111">
        <v>1196</v>
      </c>
      <c r="AA18" s="111">
        <v>1185</v>
      </c>
      <c r="AB18" s="111">
        <v>1199</v>
      </c>
      <c r="AC18" s="54" t="s">
        <v>91</v>
      </c>
      <c r="AD18" s="54" t="s">
        <v>91</v>
      </c>
      <c r="AE18" s="54" t="s">
        <v>91</v>
      </c>
      <c r="AF18" s="55" t="s">
        <v>91</v>
      </c>
      <c r="AG18" s="55">
        <v>31330992</v>
      </c>
      <c r="AH18" s="56">
        <f t="shared" si="9"/>
        <v>1358</v>
      </c>
      <c r="AI18" s="57">
        <f t="shared" si="8"/>
        <v>224.46280991735537</v>
      </c>
      <c r="AJ18" s="58">
        <v>0</v>
      </c>
      <c r="AK18" s="58">
        <v>1</v>
      </c>
      <c r="AL18" s="58">
        <v>1</v>
      </c>
      <c r="AM18" s="58">
        <v>1</v>
      </c>
      <c r="AN18" s="58">
        <v>1</v>
      </c>
      <c r="AO18" s="58">
        <v>0</v>
      </c>
      <c r="AP18" s="111">
        <v>6903018</v>
      </c>
      <c r="AQ18" s="111">
        <f t="shared" si="1"/>
        <v>0</v>
      </c>
      <c r="AR18" s="59"/>
      <c r="AS18" s="60" t="s">
        <v>102</v>
      </c>
      <c r="AV18" s="41" t="s">
        <v>107</v>
      </c>
      <c r="AW18" s="41" t="s">
        <v>108</v>
      </c>
      <c r="AY18" s="112"/>
    </row>
    <row r="19" spans="1:51" x14ac:dyDescent="0.35">
      <c r="B19" s="43">
        <v>2.3333333333333299</v>
      </c>
      <c r="C19" s="43">
        <v>0.375</v>
      </c>
      <c r="D19" s="44">
        <v>7</v>
      </c>
      <c r="E19" s="45">
        <f t="shared" si="2"/>
        <v>4.9295774647887329</v>
      </c>
      <c r="F19" s="63">
        <v>83</v>
      </c>
      <c r="G19" s="45">
        <f t="shared" si="3"/>
        <v>58.450704225352112</v>
      </c>
      <c r="H19" s="46" t="s">
        <v>89</v>
      </c>
      <c r="I19" s="46">
        <f t="shared" si="4"/>
        <v>57.04225352112676</v>
      </c>
      <c r="J19" s="47">
        <f t="shared" si="10"/>
        <v>58.450704225352112</v>
      </c>
      <c r="K19" s="46">
        <f t="shared" si="11"/>
        <v>59.870704225352114</v>
      </c>
      <c r="L19" s="48">
        <v>19</v>
      </c>
      <c r="M19" s="49" t="s">
        <v>101</v>
      </c>
      <c r="N19" s="49">
        <v>18.399999999999999</v>
      </c>
      <c r="O19" s="50">
        <v>132</v>
      </c>
      <c r="P19" s="50">
        <v>149</v>
      </c>
      <c r="Q19" s="50">
        <v>8929781</v>
      </c>
      <c r="R19" s="51">
        <f t="shared" si="5"/>
        <v>6345</v>
      </c>
      <c r="S19" s="52">
        <f t="shared" si="6"/>
        <v>152.28</v>
      </c>
      <c r="T19" s="52">
        <f t="shared" si="7"/>
        <v>6.3449999999999998</v>
      </c>
      <c r="U19" s="53">
        <v>7.7</v>
      </c>
      <c r="V19" s="53">
        <f t="shared" si="0"/>
        <v>7.7</v>
      </c>
      <c r="W19" s="117" t="s">
        <v>148</v>
      </c>
      <c r="X19" s="111">
        <v>0</v>
      </c>
      <c r="Y19" s="111">
        <v>1111</v>
      </c>
      <c r="Z19" s="111">
        <v>1196</v>
      </c>
      <c r="AA19" s="111">
        <v>1185</v>
      </c>
      <c r="AB19" s="111">
        <v>1199</v>
      </c>
      <c r="AC19" s="54" t="s">
        <v>91</v>
      </c>
      <c r="AD19" s="54" t="s">
        <v>91</v>
      </c>
      <c r="AE19" s="54" t="s">
        <v>91</v>
      </c>
      <c r="AF19" s="55" t="s">
        <v>91</v>
      </c>
      <c r="AG19" s="55">
        <v>31332354</v>
      </c>
      <c r="AH19" s="56">
        <f t="shared" si="9"/>
        <v>1362</v>
      </c>
      <c r="AI19" s="57">
        <f t="shared" si="8"/>
        <v>214.65721040189126</v>
      </c>
      <c r="AJ19" s="58">
        <v>0</v>
      </c>
      <c r="AK19" s="58">
        <v>1</v>
      </c>
      <c r="AL19" s="58">
        <v>1</v>
      </c>
      <c r="AM19" s="58">
        <v>1</v>
      </c>
      <c r="AN19" s="58">
        <v>1</v>
      </c>
      <c r="AO19" s="58">
        <v>0</v>
      </c>
      <c r="AP19" s="111">
        <v>6903018</v>
      </c>
      <c r="AQ19" s="111">
        <f t="shared" si="1"/>
        <v>0</v>
      </c>
      <c r="AR19" s="59"/>
      <c r="AS19" s="60" t="s">
        <v>102</v>
      </c>
      <c r="AV19" s="41" t="s">
        <v>109</v>
      </c>
      <c r="AW19" s="41" t="s">
        <v>110</v>
      </c>
      <c r="AY19" s="112"/>
    </row>
    <row r="20" spans="1:51" x14ac:dyDescent="0.35">
      <c r="B20" s="43">
        <v>2.375</v>
      </c>
      <c r="C20" s="43">
        <v>0.41666666666666669</v>
      </c>
      <c r="D20" s="44">
        <v>7</v>
      </c>
      <c r="E20" s="45">
        <f t="shared" si="2"/>
        <v>4.9295774647887329</v>
      </c>
      <c r="F20" s="63">
        <v>83</v>
      </c>
      <c r="G20" s="45">
        <f t="shared" si="3"/>
        <v>58.450704225352112</v>
      </c>
      <c r="H20" s="46" t="s">
        <v>89</v>
      </c>
      <c r="I20" s="46">
        <f t="shared" si="4"/>
        <v>57.04225352112676</v>
      </c>
      <c r="J20" s="47">
        <f t="shared" si="10"/>
        <v>58.450704225352112</v>
      </c>
      <c r="K20" s="46">
        <f t="shared" si="11"/>
        <v>59.870704225352114</v>
      </c>
      <c r="L20" s="48">
        <v>19</v>
      </c>
      <c r="M20" s="49" t="s">
        <v>101</v>
      </c>
      <c r="N20" s="49">
        <v>17.7</v>
      </c>
      <c r="O20" s="50">
        <v>136</v>
      </c>
      <c r="P20" s="50">
        <v>145</v>
      </c>
      <c r="Q20" s="50">
        <v>8935698</v>
      </c>
      <c r="R20" s="51">
        <f t="shared" si="5"/>
        <v>5917</v>
      </c>
      <c r="S20" s="52">
        <f t="shared" si="6"/>
        <v>142.00800000000001</v>
      </c>
      <c r="T20" s="52">
        <f t="shared" si="7"/>
        <v>5.9169999999999998</v>
      </c>
      <c r="U20" s="53">
        <v>7</v>
      </c>
      <c r="V20" s="53">
        <f t="shared" si="0"/>
        <v>7</v>
      </c>
      <c r="W20" s="117" t="s">
        <v>148</v>
      </c>
      <c r="X20" s="111">
        <v>0</v>
      </c>
      <c r="Y20" s="111">
        <v>1100</v>
      </c>
      <c r="Z20" s="111">
        <v>1196</v>
      </c>
      <c r="AA20" s="111">
        <v>1185</v>
      </c>
      <c r="AB20" s="111">
        <v>1199</v>
      </c>
      <c r="AC20" s="54" t="s">
        <v>91</v>
      </c>
      <c r="AD20" s="54" t="s">
        <v>91</v>
      </c>
      <c r="AE20" s="54" t="s">
        <v>91</v>
      </c>
      <c r="AF20" s="55" t="s">
        <v>91</v>
      </c>
      <c r="AG20" s="55">
        <v>31333704</v>
      </c>
      <c r="AH20" s="56">
        <f t="shared" si="9"/>
        <v>1350</v>
      </c>
      <c r="AI20" s="57">
        <f t="shared" si="8"/>
        <v>228.15616021632584</v>
      </c>
      <c r="AJ20" s="58">
        <v>0</v>
      </c>
      <c r="AK20" s="58">
        <v>1</v>
      </c>
      <c r="AL20" s="58">
        <v>1</v>
      </c>
      <c r="AM20" s="58">
        <v>1</v>
      </c>
      <c r="AN20" s="58">
        <v>1</v>
      </c>
      <c r="AO20" s="58">
        <v>0</v>
      </c>
      <c r="AP20" s="111">
        <v>6903018</v>
      </c>
      <c r="AQ20" s="111">
        <f t="shared" si="1"/>
        <v>0</v>
      </c>
      <c r="AR20" s="61">
        <v>0.99</v>
      </c>
      <c r="AS20" s="60" t="s">
        <v>102</v>
      </c>
      <c r="AY20" s="112"/>
    </row>
    <row r="21" spans="1:51" x14ac:dyDescent="0.35">
      <c r="B21" s="43">
        <v>2.4166666666666701</v>
      </c>
      <c r="C21" s="43">
        <v>0.45833333333333298</v>
      </c>
      <c r="D21" s="44">
        <v>7</v>
      </c>
      <c r="E21" s="45">
        <f t="shared" si="2"/>
        <v>4.9295774647887329</v>
      </c>
      <c r="F21" s="63">
        <v>83</v>
      </c>
      <c r="G21" s="45">
        <f t="shared" si="3"/>
        <v>58.450704225352112</v>
      </c>
      <c r="H21" s="46" t="s">
        <v>89</v>
      </c>
      <c r="I21" s="46">
        <f t="shared" si="4"/>
        <v>57.04225352112676</v>
      </c>
      <c r="J21" s="47">
        <f t="shared" si="10"/>
        <v>58.450704225352112</v>
      </c>
      <c r="K21" s="46">
        <f t="shared" si="11"/>
        <v>59.870704225352114</v>
      </c>
      <c r="L21" s="48">
        <v>19</v>
      </c>
      <c r="M21" s="49" t="s">
        <v>101</v>
      </c>
      <c r="N21" s="49">
        <v>17.7</v>
      </c>
      <c r="O21" s="50">
        <v>135</v>
      </c>
      <c r="P21" s="50">
        <v>150</v>
      </c>
      <c r="Q21" s="50">
        <v>8941940</v>
      </c>
      <c r="R21" s="51">
        <f>Q21-Q20</f>
        <v>6242</v>
      </c>
      <c r="S21" s="52">
        <f t="shared" si="6"/>
        <v>149.80799999999999</v>
      </c>
      <c r="T21" s="52">
        <f t="shared" si="7"/>
        <v>6.242</v>
      </c>
      <c r="U21" s="53">
        <v>6.5</v>
      </c>
      <c r="V21" s="53">
        <f t="shared" si="0"/>
        <v>6.5</v>
      </c>
      <c r="W21" s="117" t="s">
        <v>148</v>
      </c>
      <c r="X21" s="111">
        <v>0</v>
      </c>
      <c r="Y21" s="111">
        <v>1050</v>
      </c>
      <c r="Z21" s="111">
        <v>1196</v>
      </c>
      <c r="AA21" s="111">
        <v>1185</v>
      </c>
      <c r="AB21" s="111">
        <v>1199</v>
      </c>
      <c r="AC21" s="54" t="s">
        <v>91</v>
      </c>
      <c r="AD21" s="54" t="s">
        <v>91</v>
      </c>
      <c r="AE21" s="54" t="s">
        <v>91</v>
      </c>
      <c r="AF21" s="55" t="s">
        <v>91</v>
      </c>
      <c r="AG21" s="55">
        <v>31335099</v>
      </c>
      <c r="AH21" s="56">
        <f t="shared" si="9"/>
        <v>1395</v>
      </c>
      <c r="AI21" s="57">
        <f t="shared" si="8"/>
        <v>223.48606215956426</v>
      </c>
      <c r="AJ21" s="58">
        <v>0</v>
      </c>
      <c r="AK21" s="58">
        <v>1</v>
      </c>
      <c r="AL21" s="58">
        <v>1</v>
      </c>
      <c r="AM21" s="58">
        <v>1</v>
      </c>
      <c r="AN21" s="58">
        <v>1</v>
      </c>
      <c r="AO21" s="58">
        <v>0</v>
      </c>
      <c r="AP21" s="111">
        <v>6903018</v>
      </c>
      <c r="AQ21" s="111">
        <f t="shared" si="1"/>
        <v>0</v>
      </c>
      <c r="AR21" s="59"/>
      <c r="AS21" s="60" t="s">
        <v>102</v>
      </c>
      <c r="AY21" s="112"/>
    </row>
    <row r="22" spans="1:51" x14ac:dyDescent="0.35">
      <c r="B22" s="43">
        <v>2.4583333333333299</v>
      </c>
      <c r="C22" s="43">
        <v>0.5</v>
      </c>
      <c r="D22" s="44">
        <v>16</v>
      </c>
      <c r="E22" s="45">
        <f t="shared" si="2"/>
        <v>11.267605633802818</v>
      </c>
      <c r="F22" s="63">
        <v>83</v>
      </c>
      <c r="G22" s="45">
        <f t="shared" si="3"/>
        <v>58.450704225352112</v>
      </c>
      <c r="H22" s="46" t="s">
        <v>89</v>
      </c>
      <c r="I22" s="46">
        <f t="shared" si="4"/>
        <v>57.04225352112676</v>
      </c>
      <c r="J22" s="47">
        <f t="shared" si="10"/>
        <v>58.450704225352112</v>
      </c>
      <c r="K22" s="46">
        <f t="shared" si="11"/>
        <v>59.870704225352114</v>
      </c>
      <c r="L22" s="48">
        <v>19</v>
      </c>
      <c r="M22" s="49" t="s">
        <v>101</v>
      </c>
      <c r="N22" s="49">
        <v>17.3</v>
      </c>
      <c r="O22" s="50">
        <v>135</v>
      </c>
      <c r="P22" s="50">
        <v>140</v>
      </c>
      <c r="Q22" s="50">
        <v>8947794</v>
      </c>
      <c r="R22" s="51">
        <f t="shared" si="5"/>
        <v>5854</v>
      </c>
      <c r="S22" s="52">
        <f t="shared" si="6"/>
        <v>140.49600000000001</v>
      </c>
      <c r="T22" s="52">
        <f t="shared" si="7"/>
        <v>5.8540000000000001</v>
      </c>
      <c r="U22" s="53">
        <v>5.8</v>
      </c>
      <c r="V22" s="53">
        <f t="shared" si="0"/>
        <v>5.8</v>
      </c>
      <c r="W22" s="117" t="s">
        <v>148</v>
      </c>
      <c r="X22" s="111">
        <v>0</v>
      </c>
      <c r="Y22" s="111">
        <v>1055</v>
      </c>
      <c r="Z22" s="111">
        <v>1196</v>
      </c>
      <c r="AA22" s="111">
        <v>1185</v>
      </c>
      <c r="AB22" s="111">
        <v>1199</v>
      </c>
      <c r="AC22" s="54" t="s">
        <v>91</v>
      </c>
      <c r="AD22" s="54" t="s">
        <v>91</v>
      </c>
      <c r="AE22" s="54" t="s">
        <v>91</v>
      </c>
      <c r="AF22" s="55" t="s">
        <v>91</v>
      </c>
      <c r="AG22" s="55">
        <v>31336434</v>
      </c>
      <c r="AH22" s="56">
        <f t="shared" si="9"/>
        <v>1335</v>
      </c>
      <c r="AI22" s="57">
        <f t="shared" si="8"/>
        <v>228.04919713016741</v>
      </c>
      <c r="AJ22" s="58">
        <v>0</v>
      </c>
      <c r="AK22" s="58">
        <v>1</v>
      </c>
      <c r="AL22" s="58">
        <v>1</v>
      </c>
      <c r="AM22" s="58">
        <v>1</v>
      </c>
      <c r="AN22" s="58">
        <v>1</v>
      </c>
      <c r="AO22" s="58">
        <v>0</v>
      </c>
      <c r="AP22" s="111">
        <v>6903018</v>
      </c>
      <c r="AQ22" s="111">
        <f t="shared" si="1"/>
        <v>0</v>
      </c>
      <c r="AR22" s="59"/>
      <c r="AS22" s="60" t="s">
        <v>102</v>
      </c>
      <c r="AV22" s="64" t="s">
        <v>111</v>
      </c>
      <c r="AY22" s="112"/>
    </row>
    <row r="23" spans="1:51" x14ac:dyDescent="0.35">
      <c r="A23" s="108" t="s">
        <v>144</v>
      </c>
      <c r="B23" s="43">
        <v>2.5</v>
      </c>
      <c r="C23" s="43">
        <v>0.54166666666666696</v>
      </c>
      <c r="D23" s="44">
        <v>12</v>
      </c>
      <c r="E23" s="45">
        <f t="shared" si="2"/>
        <v>8.4507042253521139</v>
      </c>
      <c r="F23" s="110">
        <v>81</v>
      </c>
      <c r="G23" s="45">
        <f t="shared" si="3"/>
        <v>57.04225352112676</v>
      </c>
      <c r="H23" s="46" t="s">
        <v>89</v>
      </c>
      <c r="I23" s="46">
        <f t="shared" si="4"/>
        <v>55.633802816901408</v>
      </c>
      <c r="J23" s="47">
        <f t="shared" si="10"/>
        <v>57.04225352112676</v>
      </c>
      <c r="K23" s="46">
        <f>J23+(6/1.42)</f>
        <v>61.267605633802816</v>
      </c>
      <c r="L23" s="48">
        <v>19</v>
      </c>
      <c r="M23" s="49" t="s">
        <v>101</v>
      </c>
      <c r="N23" s="49">
        <v>17.5</v>
      </c>
      <c r="O23" s="50">
        <v>138</v>
      </c>
      <c r="P23" s="50">
        <v>137</v>
      </c>
      <c r="Q23" s="50">
        <v>8953427</v>
      </c>
      <c r="R23" s="51">
        <f t="shared" si="5"/>
        <v>5633</v>
      </c>
      <c r="S23" s="52">
        <f t="shared" si="6"/>
        <v>135.19200000000001</v>
      </c>
      <c r="T23" s="52">
        <f t="shared" si="7"/>
        <v>5.633</v>
      </c>
      <c r="U23" s="53">
        <v>5.7</v>
      </c>
      <c r="V23" s="53">
        <f t="shared" si="0"/>
        <v>5.7</v>
      </c>
      <c r="W23" s="117" t="s">
        <v>148</v>
      </c>
      <c r="X23" s="111">
        <v>0</v>
      </c>
      <c r="Y23" s="111">
        <v>989</v>
      </c>
      <c r="Z23" s="111">
        <v>1196</v>
      </c>
      <c r="AA23" s="111">
        <v>1185</v>
      </c>
      <c r="AB23" s="111">
        <v>1199</v>
      </c>
      <c r="AC23" s="54" t="s">
        <v>91</v>
      </c>
      <c r="AD23" s="54" t="s">
        <v>91</v>
      </c>
      <c r="AE23" s="54" t="s">
        <v>91</v>
      </c>
      <c r="AF23" s="55" t="s">
        <v>91</v>
      </c>
      <c r="AG23" s="55">
        <v>31337738</v>
      </c>
      <c r="AH23" s="56">
        <f t="shared" si="9"/>
        <v>1304</v>
      </c>
      <c r="AI23" s="57">
        <f t="shared" si="8"/>
        <v>231.49298775075448</v>
      </c>
      <c r="AJ23" s="58">
        <v>0</v>
      </c>
      <c r="AK23" s="58">
        <v>1</v>
      </c>
      <c r="AL23" s="58">
        <v>1</v>
      </c>
      <c r="AM23" s="58">
        <v>1</v>
      </c>
      <c r="AN23" s="58">
        <v>1</v>
      </c>
      <c r="AO23" s="58">
        <v>0</v>
      </c>
      <c r="AP23" s="111">
        <v>6903018</v>
      </c>
      <c r="AQ23" s="111">
        <f t="shared" si="1"/>
        <v>0</v>
      </c>
      <c r="AR23" s="59"/>
      <c r="AS23" s="60" t="s">
        <v>114</v>
      </c>
      <c r="AT23" s="62"/>
      <c r="AV23" s="65" t="s">
        <v>112</v>
      </c>
      <c r="AW23" s="66" t="s">
        <v>113</v>
      </c>
      <c r="AY23" s="112"/>
    </row>
    <row r="24" spans="1:51" x14ac:dyDescent="0.35">
      <c r="B24" s="43">
        <v>2.5416666666666701</v>
      </c>
      <c r="C24" s="43">
        <v>0.58333333333333404</v>
      </c>
      <c r="D24" s="44">
        <v>11</v>
      </c>
      <c r="E24" s="45">
        <f t="shared" si="2"/>
        <v>7.746478873239437</v>
      </c>
      <c r="F24" s="110">
        <v>81</v>
      </c>
      <c r="G24" s="45">
        <f t="shared" si="3"/>
        <v>57.04225352112676</v>
      </c>
      <c r="H24" s="46" t="s">
        <v>89</v>
      </c>
      <c r="I24" s="46">
        <f t="shared" si="4"/>
        <v>55.633802816901408</v>
      </c>
      <c r="J24" s="47">
        <f t="shared" si="10"/>
        <v>57.04225352112676</v>
      </c>
      <c r="K24" s="46">
        <f t="shared" ref="K24:K34" si="12">J24+(6/1.42)</f>
        <v>61.267605633802816</v>
      </c>
      <c r="L24" s="48">
        <v>18</v>
      </c>
      <c r="M24" s="49" t="s">
        <v>101</v>
      </c>
      <c r="N24" s="49">
        <v>17.3</v>
      </c>
      <c r="O24" s="50">
        <v>127</v>
      </c>
      <c r="P24" s="50">
        <v>120</v>
      </c>
      <c r="Q24" s="50">
        <v>8958958</v>
      </c>
      <c r="R24" s="51">
        <f t="shared" si="5"/>
        <v>5531</v>
      </c>
      <c r="S24" s="52">
        <f t="shared" si="6"/>
        <v>132.744</v>
      </c>
      <c r="T24" s="52">
        <f t="shared" si="7"/>
        <v>5.5309999999999997</v>
      </c>
      <c r="U24" s="53">
        <v>5.6</v>
      </c>
      <c r="V24" s="53">
        <f t="shared" si="0"/>
        <v>5.6</v>
      </c>
      <c r="W24" s="117" t="s">
        <v>148</v>
      </c>
      <c r="X24" s="111">
        <v>0</v>
      </c>
      <c r="Y24" s="111">
        <v>989</v>
      </c>
      <c r="Z24" s="111">
        <v>1158</v>
      </c>
      <c r="AA24" s="111">
        <v>1185</v>
      </c>
      <c r="AB24" s="111">
        <v>1149</v>
      </c>
      <c r="AC24" s="54" t="s">
        <v>91</v>
      </c>
      <c r="AD24" s="54" t="s">
        <v>91</v>
      </c>
      <c r="AE24" s="54" t="s">
        <v>91</v>
      </c>
      <c r="AF24" s="55" t="s">
        <v>91</v>
      </c>
      <c r="AG24" s="55">
        <v>31339036</v>
      </c>
      <c r="AH24" s="56">
        <f t="shared" si="9"/>
        <v>1298</v>
      </c>
      <c r="AI24" s="57">
        <f t="shared" si="8"/>
        <v>234.67727354908698</v>
      </c>
      <c r="AJ24" s="58">
        <v>0</v>
      </c>
      <c r="AK24" s="58">
        <v>1</v>
      </c>
      <c r="AL24" s="58">
        <v>1</v>
      </c>
      <c r="AM24" s="58">
        <v>1</v>
      </c>
      <c r="AN24" s="58">
        <v>1</v>
      </c>
      <c r="AO24" s="58">
        <v>0</v>
      </c>
      <c r="AP24" s="111">
        <v>6903018</v>
      </c>
      <c r="AQ24" s="111">
        <f t="shared" si="1"/>
        <v>0</v>
      </c>
      <c r="AR24" s="61">
        <v>0.98</v>
      </c>
      <c r="AS24" s="60" t="s">
        <v>114</v>
      </c>
      <c r="AV24" s="67" t="s">
        <v>30</v>
      </c>
      <c r="AW24" s="67">
        <v>14.7</v>
      </c>
      <c r="AY24" s="112"/>
    </row>
    <row r="25" spans="1:51" x14ac:dyDescent="0.35">
      <c r="B25" s="43">
        <v>2.5833333333333299</v>
      </c>
      <c r="C25" s="43">
        <v>0.625</v>
      </c>
      <c r="D25" s="44">
        <v>10</v>
      </c>
      <c r="E25" s="45">
        <f t="shared" si="2"/>
        <v>7.042253521126761</v>
      </c>
      <c r="F25" s="110">
        <v>81</v>
      </c>
      <c r="G25" s="45">
        <f t="shared" si="3"/>
        <v>57.04225352112676</v>
      </c>
      <c r="H25" s="46" t="s">
        <v>89</v>
      </c>
      <c r="I25" s="46">
        <f t="shared" si="4"/>
        <v>55.633802816901408</v>
      </c>
      <c r="J25" s="47">
        <f t="shared" si="10"/>
        <v>57.04225352112676</v>
      </c>
      <c r="K25" s="46">
        <f t="shared" si="12"/>
        <v>61.267605633802816</v>
      </c>
      <c r="L25" s="48">
        <v>18</v>
      </c>
      <c r="M25" s="49" t="s">
        <v>101</v>
      </c>
      <c r="N25" s="49">
        <v>16.899999999999999</v>
      </c>
      <c r="O25" s="50">
        <v>130</v>
      </c>
      <c r="P25" s="50">
        <v>127</v>
      </c>
      <c r="Q25" s="50">
        <v>8964670</v>
      </c>
      <c r="R25" s="51">
        <f t="shared" si="5"/>
        <v>5712</v>
      </c>
      <c r="S25" s="52">
        <f t="shared" si="6"/>
        <v>137.08799999999999</v>
      </c>
      <c r="T25" s="52">
        <f t="shared" si="7"/>
        <v>5.7119999999999997</v>
      </c>
      <c r="U25" s="53">
        <v>5.5</v>
      </c>
      <c r="V25" s="53">
        <f t="shared" si="0"/>
        <v>5.5</v>
      </c>
      <c r="W25" s="117" t="s">
        <v>148</v>
      </c>
      <c r="X25" s="111">
        <v>0</v>
      </c>
      <c r="Y25" s="111">
        <v>989</v>
      </c>
      <c r="Z25" s="111">
        <v>1172</v>
      </c>
      <c r="AA25" s="111">
        <v>1185</v>
      </c>
      <c r="AB25" s="111">
        <v>1169</v>
      </c>
      <c r="AC25" s="54" t="s">
        <v>91</v>
      </c>
      <c r="AD25" s="54" t="s">
        <v>91</v>
      </c>
      <c r="AE25" s="54" t="s">
        <v>91</v>
      </c>
      <c r="AF25" s="55" t="s">
        <v>91</v>
      </c>
      <c r="AG25" s="55">
        <v>31340291</v>
      </c>
      <c r="AH25" s="56">
        <f t="shared" si="9"/>
        <v>1255</v>
      </c>
      <c r="AI25" s="57">
        <f t="shared" si="8"/>
        <v>219.71288515406164</v>
      </c>
      <c r="AJ25" s="58">
        <v>0</v>
      </c>
      <c r="AK25" s="58">
        <v>1</v>
      </c>
      <c r="AL25" s="58">
        <v>1</v>
      </c>
      <c r="AM25" s="58">
        <v>1</v>
      </c>
      <c r="AN25" s="58">
        <v>1</v>
      </c>
      <c r="AO25" s="58">
        <v>0</v>
      </c>
      <c r="AP25" s="111">
        <v>6903018</v>
      </c>
      <c r="AQ25" s="111">
        <f t="shared" si="1"/>
        <v>0</v>
      </c>
      <c r="AR25" s="59"/>
      <c r="AS25" s="60" t="s">
        <v>114</v>
      </c>
      <c r="AV25" s="67" t="s">
        <v>75</v>
      </c>
      <c r="AW25" s="67">
        <v>10.36</v>
      </c>
      <c r="AY25" s="112"/>
    </row>
    <row r="26" spans="1:51" x14ac:dyDescent="0.35">
      <c r="B26" s="43">
        <v>2.625</v>
      </c>
      <c r="C26" s="43">
        <v>0.66666666666666696</v>
      </c>
      <c r="D26" s="44">
        <v>5</v>
      </c>
      <c r="E26" s="45">
        <f t="shared" si="2"/>
        <v>3.5211267605633805</v>
      </c>
      <c r="F26" s="110">
        <v>81</v>
      </c>
      <c r="G26" s="45">
        <f t="shared" si="3"/>
        <v>57.04225352112676</v>
      </c>
      <c r="H26" s="46" t="s">
        <v>89</v>
      </c>
      <c r="I26" s="46">
        <f t="shared" si="4"/>
        <v>53.521126760563384</v>
      </c>
      <c r="J26" s="47">
        <f>(F26-3)/1.42</f>
        <v>54.929577464788736</v>
      </c>
      <c r="K26" s="46">
        <f t="shared" si="12"/>
        <v>59.154929577464792</v>
      </c>
      <c r="L26" s="48">
        <v>18</v>
      </c>
      <c r="M26" s="49" t="s">
        <v>101</v>
      </c>
      <c r="N26" s="49">
        <v>16.7</v>
      </c>
      <c r="O26" s="50">
        <v>125</v>
      </c>
      <c r="P26" s="50">
        <v>121</v>
      </c>
      <c r="Q26" s="50">
        <v>8970000</v>
      </c>
      <c r="R26" s="51">
        <f t="shared" si="5"/>
        <v>5330</v>
      </c>
      <c r="S26" s="52">
        <f t="shared" si="6"/>
        <v>127.92</v>
      </c>
      <c r="T26" s="52">
        <f t="shared" si="7"/>
        <v>5.33</v>
      </c>
      <c r="U26" s="53">
        <v>5.4</v>
      </c>
      <c r="V26" s="53">
        <f t="shared" si="0"/>
        <v>5.4</v>
      </c>
      <c r="W26" s="117" t="s">
        <v>148</v>
      </c>
      <c r="X26" s="111">
        <v>0</v>
      </c>
      <c r="Y26" s="111">
        <v>1009</v>
      </c>
      <c r="Z26" s="111">
        <v>1196</v>
      </c>
      <c r="AA26" s="111">
        <v>1185</v>
      </c>
      <c r="AB26" s="111">
        <v>1180</v>
      </c>
      <c r="AC26" s="54" t="s">
        <v>91</v>
      </c>
      <c r="AD26" s="54" t="s">
        <v>91</v>
      </c>
      <c r="AE26" s="54" t="s">
        <v>91</v>
      </c>
      <c r="AF26" s="55" t="s">
        <v>91</v>
      </c>
      <c r="AG26" s="55">
        <v>31341558</v>
      </c>
      <c r="AH26" s="56">
        <f t="shared" si="9"/>
        <v>1267</v>
      </c>
      <c r="AI26" s="57">
        <f t="shared" si="8"/>
        <v>237.7110694183865</v>
      </c>
      <c r="AJ26" s="58">
        <v>0</v>
      </c>
      <c r="AK26" s="58">
        <v>1</v>
      </c>
      <c r="AL26" s="58">
        <v>1</v>
      </c>
      <c r="AM26" s="58">
        <v>1</v>
      </c>
      <c r="AN26" s="58">
        <v>1</v>
      </c>
      <c r="AO26" s="58">
        <v>0</v>
      </c>
      <c r="AP26" s="111">
        <v>6903018</v>
      </c>
      <c r="AQ26" s="111">
        <f t="shared" si="1"/>
        <v>0</v>
      </c>
      <c r="AR26" s="59"/>
      <c r="AS26" s="60" t="s">
        <v>114</v>
      </c>
      <c r="AV26" s="67" t="s">
        <v>115</v>
      </c>
      <c r="AW26" s="67">
        <v>1.01325</v>
      </c>
      <c r="AY26" s="112"/>
    </row>
    <row r="27" spans="1:51" x14ac:dyDescent="0.35">
      <c r="B27" s="43">
        <v>2.6666666666666701</v>
      </c>
      <c r="C27" s="43">
        <v>0.70833333333333404</v>
      </c>
      <c r="D27" s="44">
        <v>5</v>
      </c>
      <c r="E27" s="45">
        <f t="shared" si="2"/>
        <v>3.5211267605633805</v>
      </c>
      <c r="F27" s="110">
        <v>81</v>
      </c>
      <c r="G27" s="45">
        <f t="shared" si="3"/>
        <v>57.04225352112676</v>
      </c>
      <c r="H27" s="46" t="s">
        <v>89</v>
      </c>
      <c r="I27" s="46">
        <f t="shared" si="4"/>
        <v>53.521126760563384</v>
      </c>
      <c r="J27" s="47">
        <f t="shared" ref="J27:J32" si="13">(F27-3)/1.42</f>
        <v>54.929577464788736</v>
      </c>
      <c r="K27" s="46">
        <f t="shared" si="12"/>
        <v>59.154929577464792</v>
      </c>
      <c r="L27" s="48">
        <v>18</v>
      </c>
      <c r="M27" s="49" t="s">
        <v>101</v>
      </c>
      <c r="N27" s="49">
        <v>16.7</v>
      </c>
      <c r="O27" s="50">
        <v>135</v>
      </c>
      <c r="P27" s="50">
        <v>135</v>
      </c>
      <c r="Q27" s="50">
        <v>8975555</v>
      </c>
      <c r="R27" s="51">
        <f t="shared" si="5"/>
        <v>5555</v>
      </c>
      <c r="S27" s="52">
        <f t="shared" si="6"/>
        <v>133.32</v>
      </c>
      <c r="T27" s="52">
        <f t="shared" si="7"/>
        <v>5.5549999999999997</v>
      </c>
      <c r="U27" s="53">
        <v>5.3</v>
      </c>
      <c r="V27" s="53">
        <f t="shared" si="0"/>
        <v>5.3</v>
      </c>
      <c r="W27" s="117" t="s">
        <v>148</v>
      </c>
      <c r="X27" s="111">
        <v>0</v>
      </c>
      <c r="Y27" s="111">
        <v>1009</v>
      </c>
      <c r="Z27" s="111">
        <v>1196</v>
      </c>
      <c r="AA27" s="111">
        <v>1185</v>
      </c>
      <c r="AB27" s="111">
        <v>1180</v>
      </c>
      <c r="AC27" s="54" t="s">
        <v>91</v>
      </c>
      <c r="AD27" s="54" t="s">
        <v>91</v>
      </c>
      <c r="AE27" s="54" t="s">
        <v>91</v>
      </c>
      <c r="AF27" s="55" t="s">
        <v>91</v>
      </c>
      <c r="AG27" s="55">
        <v>31342834</v>
      </c>
      <c r="AH27" s="56">
        <f t="shared" si="9"/>
        <v>1276</v>
      </c>
      <c r="AI27" s="57">
        <f t="shared" si="8"/>
        <v>229.70297029702971</v>
      </c>
      <c r="AJ27" s="58">
        <v>0</v>
      </c>
      <c r="AK27" s="58">
        <v>1</v>
      </c>
      <c r="AL27" s="58">
        <v>1</v>
      </c>
      <c r="AM27" s="58">
        <v>1</v>
      </c>
      <c r="AN27" s="58">
        <v>1</v>
      </c>
      <c r="AO27" s="58">
        <v>0</v>
      </c>
      <c r="AP27" s="111">
        <v>6903018</v>
      </c>
      <c r="AQ27" s="111">
        <f t="shared" si="1"/>
        <v>0</v>
      </c>
      <c r="AR27" s="59"/>
      <c r="AS27" s="60" t="s">
        <v>114</v>
      </c>
      <c r="AV27" s="67" t="s">
        <v>116</v>
      </c>
      <c r="AW27" s="67">
        <v>1</v>
      </c>
      <c r="AY27" s="112"/>
    </row>
    <row r="28" spans="1:51" x14ac:dyDescent="0.35">
      <c r="B28" s="43">
        <v>2.7083333333333299</v>
      </c>
      <c r="C28" s="43">
        <v>0.750000000000002</v>
      </c>
      <c r="D28" s="44">
        <v>3</v>
      </c>
      <c r="E28" s="45">
        <f t="shared" si="2"/>
        <v>2.1126760563380285</v>
      </c>
      <c r="F28" s="110">
        <v>78</v>
      </c>
      <c r="G28" s="45">
        <f t="shared" si="3"/>
        <v>54.929577464788736</v>
      </c>
      <c r="H28" s="46" t="s">
        <v>89</v>
      </c>
      <c r="I28" s="46">
        <f t="shared" si="4"/>
        <v>51.408450704225352</v>
      </c>
      <c r="J28" s="47">
        <f t="shared" si="13"/>
        <v>52.816901408450704</v>
      </c>
      <c r="K28" s="46">
        <f t="shared" si="12"/>
        <v>57.04225352112676</v>
      </c>
      <c r="L28" s="48">
        <v>18</v>
      </c>
      <c r="M28" s="49" t="s">
        <v>101</v>
      </c>
      <c r="N28" s="49">
        <v>16.7</v>
      </c>
      <c r="O28" s="50">
        <v>130</v>
      </c>
      <c r="P28" s="50">
        <v>132</v>
      </c>
      <c r="Q28" s="50">
        <v>8981096</v>
      </c>
      <c r="R28" s="51">
        <f t="shared" si="5"/>
        <v>5541</v>
      </c>
      <c r="S28" s="52">
        <f t="shared" si="6"/>
        <v>132.98400000000001</v>
      </c>
      <c r="T28" s="52">
        <f t="shared" si="7"/>
        <v>5.5410000000000004</v>
      </c>
      <c r="U28" s="53">
        <v>5</v>
      </c>
      <c r="V28" s="53">
        <f t="shared" si="0"/>
        <v>5</v>
      </c>
      <c r="W28" s="117" t="s">
        <v>148</v>
      </c>
      <c r="X28" s="111">
        <v>0</v>
      </c>
      <c r="Y28" s="111">
        <v>1009</v>
      </c>
      <c r="Z28" s="111">
        <v>1180</v>
      </c>
      <c r="AA28" s="111">
        <v>1185</v>
      </c>
      <c r="AB28" s="111">
        <v>1169</v>
      </c>
      <c r="AC28" s="54" t="s">
        <v>91</v>
      </c>
      <c r="AD28" s="54" t="s">
        <v>91</v>
      </c>
      <c r="AE28" s="54" t="s">
        <v>91</v>
      </c>
      <c r="AF28" s="55" t="s">
        <v>91</v>
      </c>
      <c r="AG28" s="55">
        <v>31344059</v>
      </c>
      <c r="AH28" s="56">
        <f t="shared" si="9"/>
        <v>1225</v>
      </c>
      <c r="AI28" s="57">
        <f t="shared" si="8"/>
        <v>221.07922757624976</v>
      </c>
      <c r="AJ28" s="58">
        <v>0</v>
      </c>
      <c r="AK28" s="58">
        <v>1</v>
      </c>
      <c r="AL28" s="58">
        <v>1</v>
      </c>
      <c r="AM28" s="58">
        <v>1</v>
      </c>
      <c r="AN28" s="58">
        <v>1</v>
      </c>
      <c r="AO28" s="58">
        <v>0</v>
      </c>
      <c r="AP28" s="111">
        <v>6903018</v>
      </c>
      <c r="AQ28" s="111">
        <f t="shared" si="1"/>
        <v>0</v>
      </c>
      <c r="AR28" s="61">
        <v>1.1000000000000001</v>
      </c>
      <c r="AS28" s="60" t="s">
        <v>114</v>
      </c>
      <c r="AV28" s="67" t="s">
        <v>117</v>
      </c>
      <c r="AW28" s="67">
        <v>101.325</v>
      </c>
      <c r="AY28" s="112"/>
    </row>
    <row r="29" spans="1:51" x14ac:dyDescent="0.35">
      <c r="B29" s="43">
        <v>2.75</v>
      </c>
      <c r="C29" s="43">
        <v>0.79166666666666896</v>
      </c>
      <c r="D29" s="44">
        <v>5</v>
      </c>
      <c r="E29" s="45">
        <f t="shared" si="2"/>
        <v>3.5211267605633805</v>
      </c>
      <c r="F29" s="110">
        <v>78</v>
      </c>
      <c r="G29" s="45">
        <f t="shared" si="3"/>
        <v>54.929577464788736</v>
      </c>
      <c r="H29" s="46" t="s">
        <v>89</v>
      </c>
      <c r="I29" s="46">
        <f t="shared" si="4"/>
        <v>51.408450704225352</v>
      </c>
      <c r="J29" s="47">
        <f t="shared" si="13"/>
        <v>52.816901408450704</v>
      </c>
      <c r="K29" s="46">
        <f t="shared" si="12"/>
        <v>57.04225352112676</v>
      </c>
      <c r="L29" s="48">
        <v>18</v>
      </c>
      <c r="M29" s="49" t="s">
        <v>101</v>
      </c>
      <c r="N29" s="49">
        <v>16.600000000000001</v>
      </c>
      <c r="O29" s="50">
        <v>124</v>
      </c>
      <c r="P29" s="50">
        <v>137</v>
      </c>
      <c r="Q29" s="50">
        <v>8986461</v>
      </c>
      <c r="R29" s="51">
        <f t="shared" si="5"/>
        <v>5365</v>
      </c>
      <c r="S29" s="52">
        <f t="shared" si="6"/>
        <v>128.76</v>
      </c>
      <c r="T29" s="52">
        <f t="shared" si="7"/>
        <v>5.3650000000000002</v>
      </c>
      <c r="U29" s="53">
        <v>4.9000000000000004</v>
      </c>
      <c r="V29" s="53">
        <f t="shared" si="0"/>
        <v>4.9000000000000004</v>
      </c>
      <c r="W29" s="117" t="s">
        <v>148</v>
      </c>
      <c r="X29" s="111">
        <v>0</v>
      </c>
      <c r="Y29" s="111">
        <v>999</v>
      </c>
      <c r="Z29" s="111">
        <v>1164</v>
      </c>
      <c r="AA29" s="111">
        <v>1185</v>
      </c>
      <c r="AB29" s="111">
        <v>1169</v>
      </c>
      <c r="AC29" s="54" t="s">
        <v>91</v>
      </c>
      <c r="AD29" s="54" t="s">
        <v>91</v>
      </c>
      <c r="AE29" s="54" t="s">
        <v>91</v>
      </c>
      <c r="AF29" s="55" t="s">
        <v>91</v>
      </c>
      <c r="AG29" s="55">
        <v>31345284</v>
      </c>
      <c r="AH29" s="56">
        <f t="shared" si="9"/>
        <v>1225</v>
      </c>
      <c r="AI29" s="57">
        <f t="shared" si="8"/>
        <v>228.33178005591799</v>
      </c>
      <c r="AJ29" s="58">
        <v>0</v>
      </c>
      <c r="AK29" s="58">
        <v>1</v>
      </c>
      <c r="AL29" s="58">
        <v>1</v>
      </c>
      <c r="AM29" s="58">
        <v>1</v>
      </c>
      <c r="AN29" s="58">
        <v>1</v>
      </c>
      <c r="AO29" s="58">
        <v>0</v>
      </c>
      <c r="AP29" s="111">
        <v>6903018</v>
      </c>
      <c r="AQ29" s="111">
        <f t="shared" si="1"/>
        <v>0</v>
      </c>
      <c r="AR29" s="59"/>
      <c r="AS29" s="60" t="s">
        <v>114</v>
      </c>
      <c r="AY29" s="112"/>
    </row>
    <row r="30" spans="1:51" x14ac:dyDescent="0.35">
      <c r="B30" s="43">
        <v>2.7916666666666701</v>
      </c>
      <c r="C30" s="43">
        <v>0.83333333333333703</v>
      </c>
      <c r="D30" s="44">
        <v>10</v>
      </c>
      <c r="E30" s="45">
        <f t="shared" si="2"/>
        <v>7.042253521126761</v>
      </c>
      <c r="F30" s="110">
        <v>76</v>
      </c>
      <c r="G30" s="45">
        <f t="shared" si="3"/>
        <v>53.521126760563384</v>
      </c>
      <c r="H30" s="46" t="s">
        <v>89</v>
      </c>
      <c r="I30" s="46">
        <f t="shared" si="4"/>
        <v>50</v>
      </c>
      <c r="J30" s="47">
        <f t="shared" si="13"/>
        <v>51.408450704225352</v>
      </c>
      <c r="K30" s="46">
        <f t="shared" si="12"/>
        <v>55.633802816901408</v>
      </c>
      <c r="L30" s="48">
        <v>18</v>
      </c>
      <c r="M30" s="49" t="s">
        <v>101</v>
      </c>
      <c r="N30" s="49">
        <v>16.600000000000001</v>
      </c>
      <c r="O30" s="50">
        <v>122</v>
      </c>
      <c r="P30" s="50">
        <v>127</v>
      </c>
      <c r="Q30" s="50">
        <v>8991673</v>
      </c>
      <c r="R30" s="51">
        <f t="shared" si="5"/>
        <v>5212</v>
      </c>
      <c r="S30" s="52">
        <f t="shared" si="6"/>
        <v>125.08799999999999</v>
      </c>
      <c r="T30" s="52">
        <f t="shared" si="7"/>
        <v>5.2119999999999997</v>
      </c>
      <c r="U30" s="53">
        <v>4.2</v>
      </c>
      <c r="V30" s="53">
        <f t="shared" si="0"/>
        <v>4.2</v>
      </c>
      <c r="W30" s="117" t="s">
        <v>151</v>
      </c>
      <c r="X30" s="111">
        <v>0</v>
      </c>
      <c r="Y30" s="111">
        <v>1061</v>
      </c>
      <c r="Z30" s="111">
        <v>1196</v>
      </c>
      <c r="AA30" s="111">
        <v>0</v>
      </c>
      <c r="AB30" s="111">
        <v>1199</v>
      </c>
      <c r="AC30" s="54" t="s">
        <v>91</v>
      </c>
      <c r="AD30" s="54" t="s">
        <v>91</v>
      </c>
      <c r="AE30" s="54" t="s">
        <v>91</v>
      </c>
      <c r="AF30" s="55" t="s">
        <v>91</v>
      </c>
      <c r="AG30" s="55">
        <v>31346339</v>
      </c>
      <c r="AH30" s="56">
        <f t="shared" si="9"/>
        <v>1055</v>
      </c>
      <c r="AI30" s="57">
        <f t="shared" si="8"/>
        <v>202.41749808135074</v>
      </c>
      <c r="AJ30" s="58">
        <v>0</v>
      </c>
      <c r="AK30" s="58">
        <v>1</v>
      </c>
      <c r="AL30" s="58">
        <v>1</v>
      </c>
      <c r="AM30" s="58">
        <v>0</v>
      </c>
      <c r="AN30" s="58">
        <v>1</v>
      </c>
      <c r="AO30" s="58">
        <v>0</v>
      </c>
      <c r="AP30" s="111">
        <v>6903018</v>
      </c>
      <c r="AQ30" s="111">
        <f t="shared" si="1"/>
        <v>0</v>
      </c>
      <c r="AR30" s="59"/>
      <c r="AS30" s="60" t="s">
        <v>114</v>
      </c>
      <c r="AV30" s="374" t="s">
        <v>118</v>
      </c>
      <c r="AW30" s="374"/>
      <c r="AY30" s="112"/>
    </row>
    <row r="31" spans="1:51" x14ac:dyDescent="0.35">
      <c r="B31" s="43">
        <v>2.8333333333333299</v>
      </c>
      <c r="C31" s="43">
        <v>0.875000000000004</v>
      </c>
      <c r="D31" s="44">
        <v>11</v>
      </c>
      <c r="E31" s="45">
        <f>D31/1.42</f>
        <v>7.746478873239437</v>
      </c>
      <c r="F31" s="110">
        <v>76</v>
      </c>
      <c r="G31" s="45">
        <f t="shared" si="3"/>
        <v>53.521126760563384</v>
      </c>
      <c r="H31" s="46" t="s">
        <v>89</v>
      </c>
      <c r="I31" s="46">
        <f t="shared" si="4"/>
        <v>50</v>
      </c>
      <c r="J31" s="47">
        <f t="shared" si="13"/>
        <v>51.408450704225352</v>
      </c>
      <c r="K31" s="46">
        <f t="shared" si="12"/>
        <v>55.633802816901408</v>
      </c>
      <c r="L31" s="48">
        <v>18</v>
      </c>
      <c r="M31" s="49" t="s">
        <v>101</v>
      </c>
      <c r="N31" s="49">
        <v>16.100000000000001</v>
      </c>
      <c r="O31" s="50">
        <v>120</v>
      </c>
      <c r="P31" s="50">
        <v>122</v>
      </c>
      <c r="Q31" s="50">
        <v>8996773</v>
      </c>
      <c r="R31" s="51">
        <f t="shared" si="5"/>
        <v>5100</v>
      </c>
      <c r="S31" s="52">
        <f t="shared" si="6"/>
        <v>122.4</v>
      </c>
      <c r="T31" s="52">
        <f t="shared" si="7"/>
        <v>5.0999999999999996</v>
      </c>
      <c r="U31" s="53">
        <v>3.5</v>
      </c>
      <c r="V31" s="53">
        <f t="shared" si="0"/>
        <v>3.5</v>
      </c>
      <c r="W31" s="117" t="s">
        <v>151</v>
      </c>
      <c r="X31" s="111">
        <v>0</v>
      </c>
      <c r="Y31" s="111">
        <v>1022</v>
      </c>
      <c r="Z31" s="111">
        <v>1196</v>
      </c>
      <c r="AA31" s="111">
        <v>0</v>
      </c>
      <c r="AB31" s="111">
        <v>1199</v>
      </c>
      <c r="AC31" s="54" t="s">
        <v>91</v>
      </c>
      <c r="AD31" s="54" t="s">
        <v>91</v>
      </c>
      <c r="AE31" s="54" t="s">
        <v>91</v>
      </c>
      <c r="AF31" s="55" t="s">
        <v>91</v>
      </c>
      <c r="AG31" s="55">
        <v>31347374</v>
      </c>
      <c r="AH31" s="56">
        <f t="shared" si="9"/>
        <v>1035</v>
      </c>
      <c r="AI31" s="57">
        <f t="shared" si="8"/>
        <v>202.94117647058826</v>
      </c>
      <c r="AJ31" s="58">
        <v>0</v>
      </c>
      <c r="AK31" s="58">
        <v>1</v>
      </c>
      <c r="AL31" s="58">
        <v>1</v>
      </c>
      <c r="AM31" s="58">
        <v>0</v>
      </c>
      <c r="AN31" s="58">
        <v>1</v>
      </c>
      <c r="AO31" s="58">
        <v>0</v>
      </c>
      <c r="AP31" s="111">
        <v>6903018</v>
      </c>
      <c r="AQ31" s="111">
        <f t="shared" si="1"/>
        <v>0</v>
      </c>
      <c r="AR31" s="59"/>
      <c r="AS31" s="60" t="s">
        <v>114</v>
      </c>
      <c r="AV31" s="68" t="s">
        <v>30</v>
      </c>
      <c r="AW31" s="68" t="s">
        <v>75</v>
      </c>
      <c r="AY31" s="112"/>
    </row>
    <row r="32" spans="1:51" x14ac:dyDescent="0.35">
      <c r="B32" s="43">
        <v>2.875</v>
      </c>
      <c r="C32" s="43">
        <v>0.91666666666667096</v>
      </c>
      <c r="D32" s="44">
        <v>13</v>
      </c>
      <c r="E32" s="45">
        <f t="shared" si="2"/>
        <v>9.1549295774647899</v>
      </c>
      <c r="F32" s="110">
        <v>76</v>
      </c>
      <c r="G32" s="45">
        <f t="shared" si="3"/>
        <v>53.521126760563384</v>
      </c>
      <c r="H32" s="46" t="s">
        <v>89</v>
      </c>
      <c r="I32" s="46">
        <f t="shared" si="4"/>
        <v>50</v>
      </c>
      <c r="J32" s="47">
        <f t="shared" si="13"/>
        <v>51.408450704225352</v>
      </c>
      <c r="K32" s="46">
        <f t="shared" si="12"/>
        <v>55.633802816901408</v>
      </c>
      <c r="L32" s="48">
        <v>14</v>
      </c>
      <c r="M32" s="49" t="s">
        <v>119</v>
      </c>
      <c r="N32" s="49">
        <v>12.6</v>
      </c>
      <c r="O32" s="50">
        <v>130</v>
      </c>
      <c r="P32" s="50">
        <v>120</v>
      </c>
      <c r="Q32" s="50">
        <v>9001847</v>
      </c>
      <c r="R32" s="51">
        <f t="shared" si="5"/>
        <v>5074</v>
      </c>
      <c r="S32" s="52">
        <f t="shared" si="6"/>
        <v>121.776</v>
      </c>
      <c r="T32" s="52">
        <f t="shared" si="7"/>
        <v>5.0739999999999998</v>
      </c>
      <c r="U32" s="53">
        <v>3.4</v>
      </c>
      <c r="V32" s="53">
        <f t="shared" si="0"/>
        <v>3.4</v>
      </c>
      <c r="W32" s="117" t="s">
        <v>151</v>
      </c>
      <c r="X32" s="111">
        <v>0</v>
      </c>
      <c r="Y32" s="111">
        <v>989</v>
      </c>
      <c r="Z32" s="111">
        <v>1196</v>
      </c>
      <c r="AA32" s="111">
        <v>0</v>
      </c>
      <c r="AB32" s="111">
        <v>1199</v>
      </c>
      <c r="AC32" s="54" t="s">
        <v>91</v>
      </c>
      <c r="AD32" s="54" t="s">
        <v>91</v>
      </c>
      <c r="AE32" s="54" t="s">
        <v>91</v>
      </c>
      <c r="AF32" s="55" t="s">
        <v>91</v>
      </c>
      <c r="AG32" s="55">
        <v>31348368</v>
      </c>
      <c r="AH32" s="56">
        <f t="shared" si="9"/>
        <v>994</v>
      </c>
      <c r="AI32" s="57">
        <f t="shared" si="8"/>
        <v>195.90067008277495</v>
      </c>
      <c r="AJ32" s="58">
        <v>0</v>
      </c>
      <c r="AK32" s="58">
        <v>1</v>
      </c>
      <c r="AL32" s="58">
        <v>1</v>
      </c>
      <c r="AM32" s="58">
        <v>0</v>
      </c>
      <c r="AN32" s="58">
        <v>1</v>
      </c>
      <c r="AO32" s="58">
        <v>0</v>
      </c>
      <c r="AP32" s="111">
        <v>6903018</v>
      </c>
      <c r="AQ32" s="111">
        <f t="shared" si="1"/>
        <v>0</v>
      </c>
      <c r="AR32" s="61">
        <v>0.88</v>
      </c>
      <c r="AS32" s="60" t="s">
        <v>114</v>
      </c>
      <c r="AV32" s="69">
        <v>1</v>
      </c>
      <c r="AW32" s="69">
        <f>IFERROR(AV32*VLOOKUP(AV31,AV24:AW28,2,FALSE)/VLOOKUP(AW31,AV24:AW28,2,FALSE),"Enter Unit and Value")</f>
        <v>1.4189189189189189</v>
      </c>
      <c r="AY32" s="112"/>
    </row>
    <row r="33" spans="2:51" x14ac:dyDescent="0.35">
      <c r="B33" s="43">
        <v>2.9166666666666701</v>
      </c>
      <c r="C33" s="43">
        <v>0.95833333333333803</v>
      </c>
      <c r="D33" s="44">
        <v>11</v>
      </c>
      <c r="E33" s="45">
        <f t="shared" si="2"/>
        <v>7.746478873239437</v>
      </c>
      <c r="F33" s="110">
        <v>66</v>
      </c>
      <c r="G33" s="45">
        <f t="shared" si="3"/>
        <v>46.478873239436624</v>
      </c>
      <c r="H33" s="46" t="s">
        <v>89</v>
      </c>
      <c r="I33" s="46">
        <f t="shared" si="4"/>
        <v>41.549295774647888</v>
      </c>
      <c r="J33" s="47">
        <f t="shared" ref="J33:J34" si="14">(F33-5)/1.42</f>
        <v>42.95774647887324</v>
      </c>
      <c r="K33" s="46">
        <f t="shared" si="12"/>
        <v>47.183098591549296</v>
      </c>
      <c r="L33" s="48">
        <v>14</v>
      </c>
      <c r="M33" s="49" t="s">
        <v>119</v>
      </c>
      <c r="N33" s="49">
        <v>11.9</v>
      </c>
      <c r="O33" s="50">
        <v>128</v>
      </c>
      <c r="P33" s="50">
        <v>99</v>
      </c>
      <c r="Q33" s="50">
        <v>9006105</v>
      </c>
      <c r="R33" s="51">
        <f t="shared" si="5"/>
        <v>4258</v>
      </c>
      <c r="S33" s="52">
        <f t="shared" si="6"/>
        <v>102.19199999999999</v>
      </c>
      <c r="T33" s="52">
        <f t="shared" si="7"/>
        <v>4.258</v>
      </c>
      <c r="U33" s="53">
        <v>3.9</v>
      </c>
      <c r="V33" s="53">
        <f t="shared" si="0"/>
        <v>3.9</v>
      </c>
      <c r="W33" s="117" t="s">
        <v>132</v>
      </c>
      <c r="X33" s="111">
        <v>0</v>
      </c>
      <c r="Y33" s="111">
        <v>0</v>
      </c>
      <c r="Z33" s="111">
        <v>1056</v>
      </c>
      <c r="AA33" s="111">
        <v>0</v>
      </c>
      <c r="AB33" s="111">
        <v>1100</v>
      </c>
      <c r="AC33" s="54" t="s">
        <v>91</v>
      </c>
      <c r="AD33" s="54" t="s">
        <v>91</v>
      </c>
      <c r="AE33" s="54" t="s">
        <v>91</v>
      </c>
      <c r="AF33" s="55" t="s">
        <v>91</v>
      </c>
      <c r="AG33" s="55">
        <v>31349083</v>
      </c>
      <c r="AH33" s="56">
        <f t="shared" si="9"/>
        <v>715</v>
      </c>
      <c r="AI33" s="57">
        <f t="shared" si="8"/>
        <v>167.9192108971348</v>
      </c>
      <c r="AJ33" s="58">
        <v>0</v>
      </c>
      <c r="AK33" s="58">
        <v>0</v>
      </c>
      <c r="AL33" s="58">
        <v>1</v>
      </c>
      <c r="AM33" s="58">
        <v>0</v>
      </c>
      <c r="AN33" s="58">
        <v>1</v>
      </c>
      <c r="AO33" s="58">
        <v>0.25</v>
      </c>
      <c r="AP33" s="111">
        <v>6903496</v>
      </c>
      <c r="AQ33" s="111">
        <f t="shared" si="1"/>
        <v>478</v>
      </c>
      <c r="AR33" s="59"/>
      <c r="AS33" s="60" t="s">
        <v>114</v>
      </c>
      <c r="AY33" s="112"/>
    </row>
    <row r="34" spans="2:51" x14ac:dyDescent="0.35">
      <c r="B34" s="43">
        <v>2.9583333333333299</v>
      </c>
      <c r="C34" s="43">
        <v>1</v>
      </c>
      <c r="D34" s="44">
        <v>16</v>
      </c>
      <c r="E34" s="45">
        <f t="shared" si="2"/>
        <v>11.267605633802818</v>
      </c>
      <c r="F34" s="110">
        <v>66</v>
      </c>
      <c r="G34" s="45">
        <f t="shared" si="3"/>
        <v>46.478873239436624</v>
      </c>
      <c r="H34" s="46" t="s">
        <v>89</v>
      </c>
      <c r="I34" s="46">
        <f t="shared" si="4"/>
        <v>41.549295774647888</v>
      </c>
      <c r="J34" s="47">
        <f t="shared" si="14"/>
        <v>42.95774647887324</v>
      </c>
      <c r="K34" s="46">
        <f t="shared" si="12"/>
        <v>47.183098591549296</v>
      </c>
      <c r="L34" s="48">
        <v>14</v>
      </c>
      <c r="M34" s="49" t="s">
        <v>119</v>
      </c>
      <c r="N34" s="70">
        <v>11.5</v>
      </c>
      <c r="O34" s="50">
        <v>121</v>
      </c>
      <c r="P34" s="50">
        <v>92</v>
      </c>
      <c r="Q34" s="50">
        <v>9010047</v>
      </c>
      <c r="R34" s="51">
        <f t="shared" si="5"/>
        <v>3942</v>
      </c>
      <c r="S34" s="52">
        <f t="shared" si="6"/>
        <v>94.608000000000004</v>
      </c>
      <c r="T34" s="52">
        <f t="shared" si="7"/>
        <v>3.9420000000000002</v>
      </c>
      <c r="U34" s="53">
        <v>4.7</v>
      </c>
      <c r="V34" s="53">
        <f t="shared" si="0"/>
        <v>4.7</v>
      </c>
      <c r="W34" s="117" t="s">
        <v>132</v>
      </c>
      <c r="X34" s="111">
        <v>0</v>
      </c>
      <c r="Y34" s="111">
        <v>0</v>
      </c>
      <c r="Z34" s="111">
        <v>1013</v>
      </c>
      <c r="AA34" s="111">
        <v>0</v>
      </c>
      <c r="AB34" s="111">
        <v>1028</v>
      </c>
      <c r="AC34" s="54" t="s">
        <v>91</v>
      </c>
      <c r="AD34" s="54" t="s">
        <v>91</v>
      </c>
      <c r="AE34" s="54" t="s">
        <v>91</v>
      </c>
      <c r="AF34" s="55" t="s">
        <v>91</v>
      </c>
      <c r="AG34" s="55">
        <v>31349728</v>
      </c>
      <c r="AH34" s="56">
        <f t="shared" si="9"/>
        <v>645</v>
      </c>
      <c r="AI34" s="57">
        <f t="shared" si="8"/>
        <v>163.62252663622525</v>
      </c>
      <c r="AJ34" s="58">
        <v>0</v>
      </c>
      <c r="AK34" s="58">
        <v>0</v>
      </c>
      <c r="AL34" s="58">
        <v>1</v>
      </c>
      <c r="AM34" s="58">
        <v>0</v>
      </c>
      <c r="AN34" s="58">
        <v>1</v>
      </c>
      <c r="AO34" s="58">
        <v>0.25</v>
      </c>
      <c r="AP34" s="111">
        <v>6904149</v>
      </c>
      <c r="AQ34" s="111">
        <f t="shared" si="1"/>
        <v>653</v>
      </c>
      <c r="AR34" s="59"/>
      <c r="AS34" s="60" t="s">
        <v>114</v>
      </c>
      <c r="AV34" s="65" t="s">
        <v>120</v>
      </c>
      <c r="AW34" s="71" t="s">
        <v>31</v>
      </c>
      <c r="AY34" s="112"/>
    </row>
    <row r="35" spans="2:51" x14ac:dyDescent="0.35">
      <c r="B35" s="72"/>
      <c r="C35" s="73"/>
      <c r="D35" s="72"/>
      <c r="E35" s="74"/>
      <c r="F35" s="74"/>
      <c r="G35" s="75"/>
      <c r="H35" s="76"/>
      <c r="I35" s="74"/>
      <c r="J35" s="74"/>
      <c r="K35" s="75"/>
      <c r="L35" s="375" t="s">
        <v>121</v>
      </c>
      <c r="M35" s="376"/>
      <c r="N35" s="377"/>
      <c r="O35" s="77"/>
      <c r="P35" s="77">
        <f>AVERAGE(P11:P34)</f>
        <v>121.70833333333333</v>
      </c>
      <c r="Q35" s="78">
        <f>Q34-Q10</f>
        <v>122055</v>
      </c>
      <c r="R35" s="79">
        <f>SUM(R11:R34)</f>
        <v>122055</v>
      </c>
      <c r="S35" s="80">
        <f>AVERAGE(S11:S34)</f>
        <v>122.05500000000002</v>
      </c>
      <c r="T35" s="80">
        <f>SUM(T11:T34)</f>
        <v>122.05500000000001</v>
      </c>
      <c r="U35" s="76"/>
      <c r="V35" s="76"/>
      <c r="W35" s="66"/>
      <c r="X35" s="81"/>
      <c r="Y35" s="82"/>
      <c r="Z35" s="82"/>
      <c r="AA35" s="82"/>
      <c r="AB35" s="83"/>
      <c r="AC35" s="81"/>
      <c r="AD35" s="82"/>
      <c r="AE35" s="83"/>
      <c r="AF35" s="84"/>
      <c r="AG35" s="85">
        <f>AG34-AG10</f>
        <v>25250</v>
      </c>
      <c r="AH35" s="86">
        <f>SUM(AH11:AH34)</f>
        <v>25250</v>
      </c>
      <c r="AI35" s="87">
        <f>$AH$35/$T35</f>
        <v>206.87395026832164</v>
      </c>
      <c r="AJ35" s="84"/>
      <c r="AK35" s="88"/>
      <c r="AL35" s="88"/>
      <c r="AM35" s="88"/>
      <c r="AN35" s="89"/>
      <c r="AO35" s="90"/>
      <c r="AP35" s="91">
        <f>AP34-AP10</f>
        <v>6697</v>
      </c>
      <c r="AQ35" s="92">
        <f>SUM(AQ11:AQ34)</f>
        <v>6697</v>
      </c>
      <c r="AR35" s="93">
        <f>AVERAGE(AR11:AR34)</f>
        <v>0.95000000000000007</v>
      </c>
      <c r="AS35" s="90"/>
      <c r="AV35" s="94" t="s">
        <v>31</v>
      </c>
      <c r="AW35" s="94">
        <v>1</v>
      </c>
      <c r="AY35" s="112"/>
    </row>
    <row r="36" spans="2:51" x14ac:dyDescent="0.35">
      <c r="B36" s="95"/>
      <c r="C36" s="95"/>
      <c r="D36" s="95"/>
      <c r="E36" s="96"/>
      <c r="F36" s="96"/>
      <c r="G36" s="96"/>
      <c r="H36" s="96"/>
      <c r="I36" s="97"/>
      <c r="J36" s="97"/>
      <c r="K36" s="97"/>
      <c r="L36" s="109"/>
      <c r="M36" s="109"/>
      <c r="N36" s="109"/>
      <c r="O36" s="109"/>
      <c r="P36" s="109"/>
      <c r="Q36" s="109"/>
      <c r="R36" s="109"/>
      <c r="S36" s="109"/>
      <c r="T36" s="109"/>
      <c r="U36" s="98"/>
      <c r="V36" s="98"/>
      <c r="W36" s="109"/>
      <c r="X36" s="109"/>
      <c r="Y36" s="109"/>
      <c r="Z36" s="113"/>
      <c r="AA36" s="109"/>
      <c r="AB36" s="109"/>
      <c r="AC36" s="109"/>
      <c r="AD36" s="109"/>
      <c r="AE36" s="109"/>
      <c r="AH36" s="99"/>
      <c r="AM36" s="109"/>
      <c r="AN36" s="109"/>
      <c r="AO36" s="109"/>
      <c r="AP36" s="109"/>
      <c r="AQ36" s="109"/>
      <c r="AR36" s="109"/>
      <c r="AV36" s="94" t="s">
        <v>122</v>
      </c>
      <c r="AW36" s="94">
        <v>41.67</v>
      </c>
      <c r="AY36" s="112"/>
    </row>
    <row r="37" spans="2:51" x14ac:dyDescent="0.35">
      <c r="B37" s="130" t="s">
        <v>123</v>
      </c>
      <c r="C37" s="130"/>
      <c r="D37" s="130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3"/>
      <c r="X37" s="113"/>
      <c r="Y37" s="113"/>
      <c r="Z37" s="113"/>
      <c r="AA37" s="113"/>
      <c r="AB37" s="113"/>
      <c r="AC37" s="113"/>
      <c r="AD37" s="113"/>
      <c r="AE37" s="113"/>
      <c r="AM37" s="22"/>
      <c r="AN37" s="109"/>
      <c r="AO37" s="109"/>
      <c r="AP37" s="109"/>
      <c r="AQ37" s="109"/>
      <c r="AR37" s="113"/>
      <c r="AV37" s="94" t="s">
        <v>124</v>
      </c>
      <c r="AW37" s="94">
        <v>11.574999999999999</v>
      </c>
      <c r="AY37" s="112"/>
    </row>
    <row r="38" spans="2:51" x14ac:dyDescent="0.35">
      <c r="B38" s="128" t="s">
        <v>131</v>
      </c>
      <c r="C38" s="119"/>
      <c r="D38" s="119"/>
      <c r="E38" s="119"/>
      <c r="F38" s="119"/>
      <c r="G38" s="119"/>
      <c r="H38" s="119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18"/>
      <c r="T38" s="118"/>
      <c r="U38" s="118"/>
      <c r="V38" s="118"/>
      <c r="W38" s="113"/>
      <c r="X38" s="113"/>
      <c r="Y38" s="113"/>
      <c r="Z38" s="113"/>
      <c r="AA38" s="113"/>
      <c r="AB38" s="113"/>
      <c r="AC38" s="113"/>
      <c r="AD38" s="113"/>
      <c r="AE38" s="113"/>
      <c r="AM38" s="22"/>
      <c r="AN38" s="109"/>
      <c r="AO38" s="109"/>
      <c r="AP38" s="109"/>
      <c r="AQ38" s="109"/>
      <c r="AR38" s="113"/>
      <c r="AV38" s="100"/>
      <c r="AW38" s="100"/>
      <c r="AY38" s="112"/>
    </row>
    <row r="39" spans="2:51" x14ac:dyDescent="0.35">
      <c r="B39" s="138" t="s">
        <v>141</v>
      </c>
      <c r="C39" s="119"/>
      <c r="D39" s="119"/>
      <c r="E39" s="119"/>
      <c r="F39" s="119"/>
      <c r="G39" s="119"/>
      <c r="H39" s="119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18"/>
      <c r="T39" s="118"/>
      <c r="U39" s="118"/>
      <c r="V39" s="118"/>
      <c r="W39" s="113"/>
      <c r="X39" s="113"/>
      <c r="Y39" s="113"/>
      <c r="Z39" s="113"/>
      <c r="AA39" s="113"/>
      <c r="AB39" s="113"/>
      <c r="AC39" s="113"/>
      <c r="AD39" s="113"/>
      <c r="AE39" s="113"/>
      <c r="AM39" s="22"/>
      <c r="AN39" s="109"/>
      <c r="AO39" s="109"/>
      <c r="AP39" s="109"/>
      <c r="AQ39" s="109"/>
      <c r="AR39" s="113"/>
      <c r="AV39" s="100"/>
      <c r="AW39" s="100"/>
      <c r="AY39" s="112"/>
    </row>
    <row r="40" spans="2:51" x14ac:dyDescent="0.35">
      <c r="B40" s="121" t="s">
        <v>125</v>
      </c>
      <c r="C40" s="122"/>
      <c r="D40" s="122"/>
      <c r="E40" s="122"/>
      <c r="F40" s="122"/>
      <c r="G40" s="122"/>
      <c r="H40" s="122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4"/>
      <c r="T40" s="124"/>
      <c r="U40" s="124"/>
      <c r="V40" s="124"/>
      <c r="W40" s="113"/>
      <c r="X40" s="113"/>
      <c r="Y40" s="113"/>
      <c r="Z40" s="113"/>
      <c r="AA40" s="113"/>
      <c r="AB40" s="113"/>
      <c r="AC40" s="113"/>
      <c r="AD40" s="113"/>
      <c r="AE40" s="113"/>
      <c r="AM40" s="114"/>
      <c r="AN40" s="114"/>
      <c r="AO40" s="114"/>
      <c r="AP40" s="114"/>
      <c r="AQ40" s="114"/>
      <c r="AR40" s="114"/>
      <c r="AS40" s="115"/>
      <c r="AV40" s="112"/>
      <c r="AW40" s="108"/>
      <c r="AX40" s="108"/>
      <c r="AY40" s="108"/>
    </row>
    <row r="41" spans="2:51" x14ac:dyDescent="0.35">
      <c r="B41" s="123" t="s">
        <v>161</v>
      </c>
      <c r="C41" s="119"/>
      <c r="D41" s="119"/>
      <c r="E41" s="119"/>
      <c r="F41" s="119"/>
      <c r="G41" s="119"/>
      <c r="H41" s="119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4"/>
      <c r="T41" s="124"/>
      <c r="U41" s="124"/>
      <c r="V41" s="124"/>
      <c r="W41" s="113"/>
      <c r="X41" s="113"/>
      <c r="Y41" s="113"/>
      <c r="Z41" s="113"/>
      <c r="AA41" s="113"/>
      <c r="AB41" s="113"/>
      <c r="AC41" s="113"/>
      <c r="AD41" s="113"/>
      <c r="AE41" s="113"/>
      <c r="AM41" s="114"/>
      <c r="AN41" s="114"/>
      <c r="AO41" s="114"/>
      <c r="AP41" s="114"/>
      <c r="AQ41" s="114"/>
      <c r="AR41" s="114"/>
      <c r="AS41" s="115"/>
      <c r="AV41" s="112"/>
      <c r="AW41" s="108"/>
      <c r="AX41" s="108"/>
      <c r="AY41" s="108"/>
    </row>
    <row r="42" spans="2:51" x14ac:dyDescent="0.35">
      <c r="B42" s="138" t="s">
        <v>126</v>
      </c>
      <c r="C42" s="119"/>
      <c r="D42" s="119"/>
      <c r="E42" s="129"/>
      <c r="F42" s="129"/>
      <c r="G42" s="129"/>
      <c r="H42" s="119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4"/>
      <c r="T42" s="124"/>
      <c r="U42" s="124"/>
      <c r="V42" s="124"/>
      <c r="W42" s="113"/>
      <c r="X42" s="113"/>
      <c r="Y42" s="113"/>
      <c r="Z42" s="113"/>
      <c r="AA42" s="113"/>
      <c r="AB42" s="113"/>
      <c r="AC42" s="113"/>
      <c r="AD42" s="113"/>
      <c r="AE42" s="113"/>
      <c r="AM42" s="114"/>
      <c r="AN42" s="114"/>
      <c r="AO42" s="114"/>
      <c r="AP42" s="114"/>
      <c r="AQ42" s="114"/>
      <c r="AR42" s="114"/>
      <c r="AS42" s="115"/>
      <c r="AV42" s="112"/>
      <c r="AW42" s="108"/>
      <c r="AX42" s="108"/>
      <c r="AY42" s="108"/>
    </row>
    <row r="43" spans="2:51" x14ac:dyDescent="0.35">
      <c r="B43" s="125" t="s">
        <v>162</v>
      </c>
      <c r="C43" s="119"/>
      <c r="D43" s="119"/>
      <c r="E43" s="119"/>
      <c r="F43" s="119"/>
      <c r="G43" s="119"/>
      <c r="H43" s="119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4"/>
      <c r="T43" s="124"/>
      <c r="U43" s="124"/>
      <c r="V43" s="124"/>
      <c r="W43" s="113"/>
      <c r="X43" s="113"/>
      <c r="Y43" s="113"/>
      <c r="Z43" s="113"/>
      <c r="AA43" s="113"/>
      <c r="AB43" s="113"/>
      <c r="AC43" s="113"/>
      <c r="AD43" s="113"/>
      <c r="AE43" s="113"/>
      <c r="AM43" s="114"/>
      <c r="AN43" s="114"/>
      <c r="AO43" s="114"/>
      <c r="AP43" s="114"/>
      <c r="AQ43" s="114"/>
      <c r="AR43" s="114"/>
      <c r="AS43" s="115"/>
      <c r="AV43" s="112"/>
      <c r="AW43" s="108"/>
      <c r="AX43" s="108"/>
      <c r="AY43" s="108"/>
    </row>
    <row r="44" spans="2:51" x14ac:dyDescent="0.35">
      <c r="B44" s="138" t="s">
        <v>127</v>
      </c>
      <c r="C44" s="119"/>
      <c r="D44" s="119"/>
      <c r="E44" s="119"/>
      <c r="F44" s="119"/>
      <c r="G44" s="119"/>
      <c r="H44" s="119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4"/>
      <c r="T44" s="124"/>
      <c r="U44" s="124"/>
      <c r="V44" s="124"/>
      <c r="W44" s="113"/>
      <c r="X44" s="113"/>
      <c r="Y44" s="113"/>
      <c r="Z44" s="113"/>
      <c r="AA44" s="113"/>
      <c r="AB44" s="113"/>
      <c r="AC44" s="113"/>
      <c r="AD44" s="113"/>
      <c r="AE44" s="113"/>
      <c r="AM44" s="114"/>
      <c r="AN44" s="114"/>
      <c r="AO44" s="114"/>
      <c r="AP44" s="114"/>
      <c r="AQ44" s="114"/>
      <c r="AR44" s="114"/>
      <c r="AS44" s="115"/>
      <c r="AV44" s="112"/>
      <c r="AW44" s="108"/>
      <c r="AX44" s="108"/>
      <c r="AY44" s="108"/>
    </row>
    <row r="45" spans="2:51" x14ac:dyDescent="0.35">
      <c r="B45" s="122" t="s">
        <v>128</v>
      </c>
      <c r="C45" s="119"/>
      <c r="D45" s="119"/>
      <c r="E45" s="119"/>
      <c r="F45" s="119"/>
      <c r="G45" s="119"/>
      <c r="H45" s="119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4"/>
      <c r="T45" s="124"/>
      <c r="U45" s="124"/>
      <c r="V45" s="124"/>
      <c r="W45" s="113"/>
      <c r="X45" s="113"/>
      <c r="Y45" s="113"/>
      <c r="Z45" s="113"/>
      <c r="AA45" s="113"/>
      <c r="AB45" s="113"/>
      <c r="AC45" s="113"/>
      <c r="AD45" s="113"/>
      <c r="AE45" s="113"/>
      <c r="AM45" s="114"/>
      <c r="AN45" s="114"/>
      <c r="AO45" s="114"/>
      <c r="AP45" s="114"/>
      <c r="AQ45" s="114"/>
      <c r="AR45" s="114"/>
      <c r="AS45" s="115"/>
      <c r="AV45" s="112"/>
      <c r="AW45" s="108"/>
      <c r="AX45" s="108"/>
      <c r="AY45" s="108"/>
    </row>
    <row r="46" spans="2:51" x14ac:dyDescent="0.35">
      <c r="B46" s="122" t="s">
        <v>145</v>
      </c>
      <c r="C46" s="119"/>
      <c r="D46" s="119"/>
      <c r="E46" s="119"/>
      <c r="F46" s="119"/>
      <c r="G46" s="119"/>
      <c r="H46" s="119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4"/>
      <c r="T46" s="124"/>
      <c r="U46" s="124"/>
      <c r="V46" s="124"/>
      <c r="W46" s="113"/>
      <c r="X46" s="113"/>
      <c r="Y46" s="113"/>
      <c r="Z46" s="113"/>
      <c r="AA46" s="113"/>
      <c r="AB46" s="113"/>
      <c r="AC46" s="113"/>
      <c r="AD46" s="113"/>
      <c r="AE46" s="113"/>
      <c r="AM46" s="114"/>
      <c r="AN46" s="114"/>
      <c r="AO46" s="114"/>
      <c r="AP46" s="114"/>
      <c r="AQ46" s="114"/>
      <c r="AR46" s="114"/>
      <c r="AS46" s="115"/>
      <c r="AV46" s="112"/>
      <c r="AW46" s="108"/>
      <c r="AX46" s="108"/>
      <c r="AY46" s="108"/>
    </row>
    <row r="47" spans="2:51" x14ac:dyDescent="0.35">
      <c r="B47" s="138" t="s">
        <v>163</v>
      </c>
      <c r="C47" s="119"/>
      <c r="D47" s="119"/>
      <c r="E47" s="119"/>
      <c r="F47" s="119"/>
      <c r="G47" s="119"/>
      <c r="H47" s="119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4"/>
      <c r="U47" s="124"/>
      <c r="V47" s="124"/>
      <c r="W47" s="113"/>
      <c r="X47" s="113"/>
      <c r="Y47" s="113"/>
      <c r="Z47" s="113"/>
      <c r="AA47" s="113"/>
      <c r="AB47" s="113"/>
      <c r="AC47" s="113"/>
      <c r="AD47" s="113"/>
      <c r="AE47" s="113"/>
      <c r="AM47" s="114"/>
      <c r="AN47" s="114"/>
      <c r="AO47" s="114"/>
      <c r="AP47" s="114"/>
      <c r="AQ47" s="114"/>
      <c r="AR47" s="114"/>
      <c r="AS47" s="115"/>
      <c r="AV47" s="112"/>
      <c r="AW47" s="108"/>
      <c r="AX47" s="108"/>
      <c r="AY47" s="108"/>
    </row>
    <row r="48" spans="2:51" x14ac:dyDescent="0.35">
      <c r="B48" s="138" t="s">
        <v>137</v>
      </c>
      <c r="C48" s="119"/>
      <c r="D48" s="119"/>
      <c r="E48" s="119"/>
      <c r="F48" s="119"/>
      <c r="G48" s="119"/>
      <c r="H48" s="119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6"/>
      <c r="T48" s="124"/>
      <c r="U48" s="124"/>
      <c r="V48" s="124"/>
      <c r="W48" s="113"/>
      <c r="X48" s="113"/>
      <c r="Y48" s="113"/>
      <c r="Z48" s="113"/>
      <c r="AA48" s="113"/>
      <c r="AB48" s="113"/>
      <c r="AC48" s="113"/>
      <c r="AD48" s="113"/>
      <c r="AE48" s="113"/>
      <c r="AM48" s="114"/>
      <c r="AN48" s="114"/>
      <c r="AO48" s="114"/>
      <c r="AP48" s="114"/>
      <c r="AQ48" s="114"/>
      <c r="AR48" s="114"/>
      <c r="AS48" s="115"/>
      <c r="AV48" s="112"/>
      <c r="AW48" s="108"/>
      <c r="AX48" s="108"/>
      <c r="AY48" s="108"/>
    </row>
    <row r="49" spans="2:51" x14ac:dyDescent="0.35">
      <c r="B49" s="125" t="s">
        <v>164</v>
      </c>
      <c r="C49" s="119"/>
      <c r="D49" s="119"/>
      <c r="E49" s="119"/>
      <c r="F49" s="119"/>
      <c r="G49" s="119"/>
      <c r="H49" s="119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6"/>
      <c r="T49" s="124"/>
      <c r="U49" s="124"/>
      <c r="V49" s="124"/>
      <c r="W49" s="113"/>
      <c r="X49" s="113"/>
      <c r="Y49" s="113"/>
      <c r="Z49" s="113"/>
      <c r="AA49" s="113"/>
      <c r="AB49" s="113"/>
      <c r="AC49" s="113"/>
      <c r="AD49" s="113"/>
      <c r="AE49" s="113"/>
      <c r="AM49" s="114"/>
      <c r="AN49" s="114"/>
      <c r="AO49" s="114"/>
      <c r="AP49" s="114"/>
      <c r="AQ49" s="114"/>
      <c r="AR49" s="114"/>
      <c r="AS49" s="115"/>
      <c r="AV49" s="112"/>
      <c r="AW49" s="108"/>
      <c r="AX49" s="108"/>
      <c r="AY49" s="108"/>
    </row>
    <row r="50" spans="2:51" x14ac:dyDescent="0.35">
      <c r="B50" s="127" t="s">
        <v>138</v>
      </c>
      <c r="C50" s="119"/>
      <c r="D50" s="119"/>
      <c r="E50" s="119"/>
      <c r="F50" s="119"/>
      <c r="G50" s="119"/>
      <c r="H50" s="119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6"/>
      <c r="T50" s="124"/>
      <c r="U50" s="124"/>
      <c r="V50" s="124"/>
      <c r="W50" s="113"/>
      <c r="X50" s="113"/>
      <c r="Y50" s="113"/>
      <c r="Z50" s="113"/>
      <c r="AA50" s="113"/>
      <c r="AB50" s="113"/>
      <c r="AC50" s="113"/>
      <c r="AD50" s="113"/>
      <c r="AE50" s="113"/>
      <c r="AM50" s="114"/>
      <c r="AN50" s="114"/>
      <c r="AO50" s="114"/>
      <c r="AP50" s="114"/>
      <c r="AQ50" s="114"/>
      <c r="AR50" s="114"/>
      <c r="AS50" s="115"/>
      <c r="AV50" s="112"/>
      <c r="AW50" s="108"/>
      <c r="AX50" s="108"/>
      <c r="AY50" s="108"/>
    </row>
    <row r="51" spans="2:51" x14ac:dyDescent="0.35">
      <c r="B51" s="138" t="s">
        <v>139</v>
      </c>
      <c r="C51" s="119"/>
      <c r="D51" s="119"/>
      <c r="E51" s="119"/>
      <c r="F51" s="119"/>
      <c r="G51" s="119"/>
      <c r="H51" s="119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6"/>
      <c r="T51" s="124"/>
      <c r="U51" s="124"/>
      <c r="V51" s="124"/>
      <c r="W51" s="113"/>
      <c r="X51" s="113"/>
      <c r="Y51" s="113"/>
      <c r="Z51" s="113"/>
      <c r="AA51" s="113"/>
      <c r="AB51" s="113"/>
      <c r="AC51" s="113"/>
      <c r="AD51" s="113"/>
      <c r="AE51" s="113"/>
      <c r="AM51" s="114"/>
      <c r="AN51" s="114"/>
      <c r="AO51" s="114"/>
      <c r="AP51" s="114"/>
      <c r="AQ51" s="114"/>
      <c r="AR51" s="114"/>
      <c r="AS51" s="115"/>
      <c r="AV51" s="112"/>
      <c r="AW51" s="108"/>
      <c r="AX51" s="108"/>
      <c r="AY51" s="108"/>
    </row>
    <row r="52" spans="2:51" x14ac:dyDescent="0.35">
      <c r="B52" s="122" t="s">
        <v>142</v>
      </c>
      <c r="C52" s="119"/>
      <c r="D52" s="119"/>
      <c r="E52" s="119"/>
      <c r="F52" s="119"/>
      <c r="G52" s="119"/>
      <c r="H52" s="119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4"/>
      <c r="U52" s="124"/>
      <c r="V52" s="124"/>
      <c r="W52" s="113"/>
      <c r="X52" s="113"/>
      <c r="Y52" s="113"/>
      <c r="Z52" s="113"/>
      <c r="AA52" s="113"/>
      <c r="AB52" s="113"/>
      <c r="AC52" s="113"/>
      <c r="AD52" s="113"/>
      <c r="AE52" s="113"/>
      <c r="AM52" s="114"/>
      <c r="AN52" s="114"/>
      <c r="AO52" s="114"/>
      <c r="AP52" s="114"/>
      <c r="AQ52" s="114"/>
      <c r="AR52" s="114"/>
      <c r="AS52" s="115"/>
      <c r="AV52" s="112"/>
      <c r="AW52" s="108"/>
      <c r="AX52" s="108"/>
      <c r="AY52" s="108"/>
    </row>
    <row r="53" spans="2:51" x14ac:dyDescent="0.35">
      <c r="B53" s="138" t="s">
        <v>165</v>
      </c>
      <c r="C53" s="119"/>
      <c r="D53" s="119"/>
      <c r="E53" s="119"/>
      <c r="F53" s="119"/>
      <c r="G53" s="119"/>
      <c r="H53" s="119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4"/>
      <c r="U53" s="124"/>
      <c r="V53" s="124"/>
      <c r="W53" s="113"/>
      <c r="X53" s="113"/>
      <c r="Y53" s="113"/>
      <c r="Z53" s="113"/>
      <c r="AA53" s="113"/>
      <c r="AB53" s="113"/>
      <c r="AC53" s="113"/>
      <c r="AD53" s="113"/>
      <c r="AE53" s="113"/>
      <c r="AM53" s="114"/>
      <c r="AN53" s="114"/>
      <c r="AO53" s="114"/>
      <c r="AP53" s="114"/>
      <c r="AQ53" s="114"/>
      <c r="AR53" s="114"/>
      <c r="AS53" s="115"/>
      <c r="AV53" s="112"/>
      <c r="AW53" s="108"/>
      <c r="AX53" s="108"/>
      <c r="AY53" s="108"/>
    </row>
    <row r="54" spans="2:51" x14ac:dyDescent="0.35">
      <c r="B54" s="127" t="s">
        <v>140</v>
      </c>
      <c r="C54" s="119"/>
      <c r="D54" s="119"/>
      <c r="E54" s="119"/>
      <c r="F54" s="119"/>
      <c r="G54" s="119"/>
      <c r="H54" s="119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4"/>
      <c r="U54" s="124"/>
      <c r="V54" s="124"/>
      <c r="W54" s="113"/>
      <c r="X54" s="113"/>
      <c r="Y54" s="113"/>
      <c r="Z54" s="113"/>
      <c r="AA54" s="113"/>
      <c r="AB54" s="113"/>
      <c r="AC54" s="113"/>
      <c r="AD54" s="113"/>
      <c r="AE54" s="113"/>
      <c r="AM54" s="114"/>
      <c r="AN54" s="114"/>
      <c r="AO54" s="114"/>
      <c r="AP54" s="114"/>
      <c r="AQ54" s="114"/>
      <c r="AR54" s="114"/>
      <c r="AS54" s="115"/>
      <c r="AV54" s="112"/>
      <c r="AW54" s="108"/>
      <c r="AX54" s="108"/>
      <c r="AY54" s="108"/>
    </row>
    <row r="55" spans="2:51" x14ac:dyDescent="0.35">
      <c r="B55" s="122" t="s">
        <v>166</v>
      </c>
      <c r="C55" s="119"/>
      <c r="D55" s="119"/>
      <c r="E55" s="119"/>
      <c r="F55" s="119"/>
      <c r="G55" s="119"/>
      <c r="H55" s="119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4"/>
      <c r="U55" s="124"/>
      <c r="V55" s="124"/>
      <c r="W55" s="113"/>
      <c r="X55" s="113"/>
      <c r="Y55" s="113"/>
      <c r="Z55" s="113"/>
      <c r="AA55" s="113"/>
      <c r="AB55" s="113"/>
      <c r="AC55" s="113"/>
      <c r="AD55" s="113"/>
      <c r="AE55" s="113"/>
      <c r="AM55" s="114"/>
      <c r="AN55" s="114"/>
      <c r="AO55" s="114"/>
      <c r="AP55" s="114"/>
      <c r="AQ55" s="114"/>
      <c r="AR55" s="114"/>
      <c r="AS55" s="115"/>
      <c r="AV55" s="112"/>
      <c r="AW55" s="108"/>
      <c r="AX55" s="108"/>
      <c r="AY55" s="108"/>
    </row>
    <row r="56" spans="2:51" x14ac:dyDescent="0.35">
      <c r="B56" s="122" t="s">
        <v>146</v>
      </c>
      <c r="C56" s="119"/>
      <c r="D56" s="119"/>
      <c r="E56" s="119"/>
      <c r="F56" s="119"/>
      <c r="G56" s="119"/>
      <c r="H56" s="119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6"/>
      <c r="U56" s="126"/>
      <c r="V56" s="126"/>
      <c r="W56" s="113"/>
      <c r="X56" s="113"/>
      <c r="Y56" s="113"/>
      <c r="Z56" s="113"/>
      <c r="AA56" s="113"/>
      <c r="AB56" s="113"/>
      <c r="AC56" s="113"/>
      <c r="AD56" s="113"/>
      <c r="AE56" s="113"/>
      <c r="AM56" s="114"/>
      <c r="AN56" s="114"/>
      <c r="AO56" s="114"/>
      <c r="AP56" s="114"/>
      <c r="AQ56" s="114"/>
      <c r="AR56" s="114"/>
      <c r="AS56" s="115"/>
      <c r="AV56" s="112"/>
      <c r="AW56" s="108"/>
      <c r="AX56" s="108"/>
      <c r="AY56" s="108"/>
    </row>
    <row r="57" spans="2:51" x14ac:dyDescent="0.35">
      <c r="B57" s="122" t="s">
        <v>130</v>
      </c>
      <c r="C57" s="119"/>
      <c r="D57" s="119"/>
      <c r="E57" s="119"/>
      <c r="F57" s="119"/>
      <c r="G57" s="119"/>
      <c r="H57" s="119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6"/>
      <c r="U57" s="103"/>
      <c r="V57" s="103"/>
      <c r="W57" s="113"/>
      <c r="X57" s="113"/>
      <c r="Y57" s="113"/>
      <c r="Z57" s="113"/>
      <c r="AA57" s="113"/>
      <c r="AB57" s="113"/>
      <c r="AC57" s="113"/>
      <c r="AD57" s="113"/>
      <c r="AE57" s="113"/>
      <c r="AM57" s="114"/>
      <c r="AN57" s="114"/>
      <c r="AO57" s="114"/>
      <c r="AP57" s="114"/>
      <c r="AQ57" s="114"/>
      <c r="AR57" s="114"/>
      <c r="AS57" s="115"/>
      <c r="AV57" s="112"/>
      <c r="AW57" s="108"/>
      <c r="AX57" s="108"/>
      <c r="AY57" s="108"/>
    </row>
    <row r="58" spans="2:51" x14ac:dyDescent="0.35">
      <c r="B58" s="107"/>
      <c r="C58" s="122"/>
      <c r="D58" s="119"/>
      <c r="E58" s="119"/>
      <c r="F58" s="119"/>
      <c r="G58" s="119"/>
      <c r="H58" s="119"/>
      <c r="I58" s="119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6"/>
      <c r="U58" s="103"/>
      <c r="V58" s="103"/>
      <c r="W58" s="113"/>
      <c r="X58" s="113"/>
      <c r="Y58" s="113"/>
      <c r="Z58" s="113"/>
      <c r="AA58" s="113"/>
      <c r="AB58" s="113"/>
      <c r="AC58" s="113"/>
      <c r="AD58" s="113"/>
      <c r="AE58" s="113"/>
      <c r="AM58" s="114"/>
      <c r="AN58" s="114"/>
      <c r="AO58" s="114"/>
      <c r="AP58" s="114"/>
      <c r="AQ58" s="114"/>
      <c r="AR58" s="114"/>
      <c r="AS58" s="115"/>
      <c r="AV58" s="112"/>
      <c r="AW58" s="108"/>
      <c r="AX58" s="108"/>
      <c r="AY58" s="108"/>
    </row>
    <row r="59" spans="2:51" x14ac:dyDescent="0.35">
      <c r="B59" s="107"/>
      <c r="C59" s="122"/>
      <c r="D59" s="119"/>
      <c r="E59" s="119"/>
      <c r="F59" s="119"/>
      <c r="G59" s="119"/>
      <c r="H59" s="119"/>
      <c r="I59" s="119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6"/>
      <c r="U59" s="103"/>
      <c r="V59" s="103"/>
      <c r="W59" s="113"/>
      <c r="X59" s="113"/>
      <c r="Y59" s="113"/>
      <c r="Z59" s="113"/>
      <c r="AA59" s="113"/>
      <c r="AB59" s="113"/>
      <c r="AC59" s="113"/>
      <c r="AD59" s="113"/>
      <c r="AE59" s="113"/>
      <c r="AM59" s="114"/>
      <c r="AN59" s="114"/>
      <c r="AO59" s="114"/>
      <c r="AP59" s="114"/>
      <c r="AQ59" s="114"/>
      <c r="AR59" s="114"/>
      <c r="AS59" s="115"/>
      <c r="AV59" s="112"/>
      <c r="AW59" s="108"/>
      <c r="AX59" s="108"/>
      <c r="AY59" s="108"/>
    </row>
    <row r="60" spans="2:51" x14ac:dyDescent="0.35">
      <c r="B60" s="102"/>
      <c r="C60" s="116"/>
      <c r="D60" s="119"/>
      <c r="E60" s="119"/>
      <c r="F60" s="119"/>
      <c r="G60" s="119"/>
      <c r="H60" s="119"/>
      <c r="I60" s="119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6"/>
      <c r="U60" s="103"/>
      <c r="V60" s="103"/>
      <c r="W60" s="113"/>
      <c r="X60" s="113"/>
      <c r="Y60" s="113"/>
      <c r="Z60" s="113"/>
      <c r="AA60" s="113"/>
      <c r="AB60" s="113"/>
      <c r="AC60" s="113"/>
      <c r="AD60" s="113"/>
      <c r="AE60" s="113"/>
      <c r="AM60" s="114"/>
      <c r="AN60" s="114"/>
      <c r="AO60" s="114"/>
      <c r="AP60" s="114"/>
      <c r="AQ60" s="114"/>
      <c r="AR60" s="114"/>
      <c r="AS60" s="115"/>
      <c r="AV60" s="112"/>
      <c r="AW60" s="108"/>
      <c r="AX60" s="108"/>
      <c r="AY60" s="108"/>
    </row>
    <row r="61" spans="2:51" x14ac:dyDescent="0.35">
      <c r="B61" s="102"/>
      <c r="C61" s="116"/>
      <c r="D61" s="101"/>
      <c r="E61" s="119"/>
      <c r="F61" s="119"/>
      <c r="G61" s="119"/>
      <c r="H61" s="119"/>
      <c r="I61" s="119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6"/>
      <c r="U61" s="103"/>
      <c r="V61" s="103"/>
      <c r="W61" s="113"/>
      <c r="X61" s="113"/>
      <c r="Y61" s="113"/>
      <c r="Z61" s="105"/>
      <c r="AA61" s="113"/>
      <c r="AB61" s="113"/>
      <c r="AC61" s="113"/>
      <c r="AD61" s="113"/>
      <c r="AE61" s="113"/>
      <c r="AM61" s="114"/>
      <c r="AN61" s="114"/>
      <c r="AO61" s="114"/>
      <c r="AP61" s="114"/>
      <c r="AQ61" s="114"/>
      <c r="AR61" s="114"/>
      <c r="AS61" s="115"/>
      <c r="AV61" s="112"/>
      <c r="AW61" s="108"/>
      <c r="AX61" s="108"/>
      <c r="AY61" s="108"/>
    </row>
    <row r="62" spans="2:51" x14ac:dyDescent="0.35">
      <c r="B62" s="102"/>
      <c r="C62" s="138"/>
      <c r="D62" s="101"/>
      <c r="E62" s="119"/>
      <c r="F62" s="119"/>
      <c r="G62" s="119"/>
      <c r="H62" s="119"/>
      <c r="I62" s="101"/>
      <c r="J62" s="120"/>
      <c r="K62" s="120"/>
      <c r="L62" s="120"/>
      <c r="M62" s="120"/>
      <c r="N62" s="120"/>
      <c r="O62" s="120"/>
      <c r="P62" s="120"/>
      <c r="Q62" s="120"/>
      <c r="R62" s="120"/>
      <c r="S62" s="105"/>
      <c r="T62" s="105"/>
      <c r="U62" s="105"/>
      <c r="V62" s="105"/>
      <c r="W62" s="105"/>
      <c r="X62" s="105"/>
      <c r="Y62" s="105"/>
      <c r="Z62" s="104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12"/>
      <c r="AW62" s="108"/>
      <c r="AX62" s="108"/>
      <c r="AY62" s="108"/>
    </row>
    <row r="63" spans="2:51" x14ac:dyDescent="0.35">
      <c r="B63" s="102"/>
      <c r="C63" s="138"/>
      <c r="D63" s="119"/>
      <c r="E63" s="101"/>
      <c r="F63" s="119"/>
      <c r="G63" s="101"/>
      <c r="H63" s="101"/>
      <c r="I63" s="101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4"/>
      <c r="X63" s="104"/>
      <c r="Y63" s="104"/>
      <c r="Z63" s="113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12"/>
      <c r="AW63" s="108"/>
      <c r="AX63" s="108"/>
      <c r="AY63" s="108"/>
    </row>
    <row r="64" spans="2:51" x14ac:dyDescent="0.35">
      <c r="B64" s="102"/>
      <c r="C64" s="122"/>
      <c r="D64" s="119"/>
      <c r="E64" s="101"/>
      <c r="F64" s="101"/>
      <c r="G64" s="101"/>
      <c r="H64" s="101"/>
      <c r="I64" s="119"/>
      <c r="J64" s="105"/>
      <c r="K64" s="105"/>
      <c r="L64" s="105"/>
      <c r="M64" s="105"/>
      <c r="N64" s="105"/>
      <c r="O64" s="105"/>
      <c r="P64" s="105"/>
      <c r="Q64" s="105"/>
      <c r="R64" s="105"/>
      <c r="S64" s="120"/>
      <c r="T64" s="126"/>
      <c r="U64" s="103"/>
      <c r="V64" s="103"/>
      <c r="W64" s="113"/>
      <c r="X64" s="113"/>
      <c r="Y64" s="113"/>
      <c r="Z64" s="113"/>
      <c r="AA64" s="113"/>
      <c r="AB64" s="113"/>
      <c r="AC64" s="113"/>
      <c r="AD64" s="113"/>
      <c r="AE64" s="113"/>
      <c r="AM64" s="114"/>
      <c r="AN64" s="114"/>
      <c r="AO64" s="114"/>
      <c r="AP64" s="114"/>
      <c r="AQ64" s="114"/>
      <c r="AR64" s="114"/>
      <c r="AS64" s="115"/>
      <c r="AV64" s="112"/>
      <c r="AW64" s="108"/>
      <c r="AX64" s="108"/>
      <c r="AY64" s="108"/>
    </row>
    <row r="65" spans="1:51" x14ac:dyDescent="0.35">
      <c r="B65" s="105"/>
      <c r="C65" s="122"/>
      <c r="D65" s="119"/>
      <c r="E65" s="119"/>
      <c r="F65" s="101"/>
      <c r="G65" s="119"/>
      <c r="H65" s="119"/>
      <c r="I65" s="119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6"/>
      <c r="U65" s="103"/>
      <c r="V65" s="103"/>
      <c r="W65" s="113"/>
      <c r="X65" s="113"/>
      <c r="Y65" s="113"/>
      <c r="Z65" s="113"/>
      <c r="AA65" s="113"/>
      <c r="AB65" s="113"/>
      <c r="AC65" s="113"/>
      <c r="AD65" s="113"/>
      <c r="AE65" s="113"/>
      <c r="AM65" s="114"/>
      <c r="AN65" s="114"/>
      <c r="AO65" s="114"/>
      <c r="AP65" s="114"/>
      <c r="AQ65" s="114"/>
      <c r="AR65" s="114"/>
      <c r="AS65" s="115"/>
      <c r="AV65" s="112"/>
      <c r="AW65" s="108"/>
      <c r="AX65" s="108"/>
      <c r="AY65" s="108"/>
    </row>
    <row r="66" spans="1:51" x14ac:dyDescent="0.35">
      <c r="B66" s="105"/>
      <c r="C66" s="105"/>
      <c r="D66" s="119"/>
      <c r="E66" s="119"/>
      <c r="F66" s="119"/>
      <c r="G66" s="119"/>
      <c r="H66" s="119"/>
      <c r="I66" s="119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6"/>
      <c r="U66" s="103"/>
      <c r="V66" s="103"/>
      <c r="W66" s="113"/>
      <c r="X66" s="113"/>
      <c r="Y66" s="113"/>
      <c r="Z66" s="113"/>
      <c r="AA66" s="113"/>
      <c r="AB66" s="113"/>
      <c r="AC66" s="113"/>
      <c r="AD66" s="113"/>
      <c r="AE66" s="113"/>
      <c r="AM66" s="114"/>
      <c r="AN66" s="114"/>
      <c r="AO66" s="114"/>
      <c r="AP66" s="114"/>
      <c r="AQ66" s="114"/>
      <c r="AR66" s="114"/>
      <c r="AS66" s="115"/>
      <c r="AV66" s="112"/>
      <c r="AW66" s="108"/>
      <c r="AX66" s="108"/>
      <c r="AY66" s="108"/>
    </row>
    <row r="67" spans="1:51" x14ac:dyDescent="0.35">
      <c r="B67" s="102"/>
      <c r="C67" s="138"/>
      <c r="D67" s="105"/>
      <c r="E67" s="119"/>
      <c r="F67" s="119"/>
      <c r="G67" s="119"/>
      <c r="H67" s="119"/>
      <c r="I67" s="119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6"/>
      <c r="U67" s="103"/>
      <c r="V67" s="103"/>
      <c r="W67" s="113"/>
      <c r="X67" s="113"/>
      <c r="Y67" s="113"/>
      <c r="Z67" s="113"/>
      <c r="AA67" s="113"/>
      <c r="AB67" s="113"/>
      <c r="AC67" s="113"/>
      <c r="AD67" s="113"/>
      <c r="AE67" s="113"/>
      <c r="AM67" s="114"/>
      <c r="AN67" s="114"/>
      <c r="AO67" s="114"/>
      <c r="AP67" s="114"/>
      <c r="AQ67" s="114"/>
      <c r="AR67" s="114"/>
      <c r="AS67" s="115"/>
      <c r="AV67" s="112"/>
      <c r="AW67" s="108"/>
      <c r="AX67" s="108"/>
      <c r="AY67" s="108"/>
    </row>
    <row r="68" spans="1:51" x14ac:dyDescent="0.35">
      <c r="C68" s="122"/>
      <c r="D68" s="105"/>
      <c r="E68" s="119"/>
      <c r="F68" s="119"/>
      <c r="G68" s="119"/>
      <c r="H68" s="119"/>
      <c r="I68" s="105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6"/>
      <c r="U68" s="103"/>
      <c r="V68" s="103"/>
      <c r="W68" s="113"/>
      <c r="X68" s="113"/>
      <c r="Y68" s="113"/>
      <c r="Z68" s="113"/>
      <c r="AA68" s="113"/>
      <c r="AB68" s="113"/>
      <c r="AC68" s="113"/>
      <c r="AD68" s="113"/>
      <c r="AE68" s="113"/>
      <c r="AM68" s="114"/>
      <c r="AN68" s="114"/>
      <c r="AO68" s="114"/>
      <c r="AP68" s="114"/>
      <c r="AQ68" s="114"/>
      <c r="AR68" s="114"/>
      <c r="AS68" s="115"/>
      <c r="AV68" s="112"/>
      <c r="AW68" s="108"/>
      <c r="AX68" s="108"/>
      <c r="AY68" s="108"/>
    </row>
    <row r="69" spans="1:51" x14ac:dyDescent="0.35">
      <c r="C69" s="138"/>
      <c r="D69" s="119"/>
      <c r="E69" s="105"/>
      <c r="F69" s="119"/>
      <c r="G69" s="105"/>
      <c r="H69" s="105"/>
      <c r="I69" s="105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6"/>
      <c r="U69" s="103"/>
      <c r="V69" s="103"/>
      <c r="W69" s="113"/>
      <c r="X69" s="113"/>
      <c r="Y69" s="113"/>
      <c r="Z69" s="113"/>
      <c r="AA69" s="113"/>
      <c r="AB69" s="113"/>
      <c r="AC69" s="113"/>
      <c r="AD69" s="113"/>
      <c r="AE69" s="113"/>
      <c r="AM69" s="114"/>
      <c r="AN69" s="114"/>
      <c r="AO69" s="114"/>
      <c r="AP69" s="114"/>
      <c r="AQ69" s="114"/>
      <c r="AR69" s="114"/>
      <c r="AS69" s="115"/>
      <c r="AU69" s="108"/>
      <c r="AV69" s="112"/>
      <c r="AW69" s="108"/>
      <c r="AX69" s="108"/>
      <c r="AY69" s="108"/>
    </row>
    <row r="70" spans="1:51" x14ac:dyDescent="0.35">
      <c r="C70" s="125"/>
      <c r="D70" s="119"/>
      <c r="E70" s="105"/>
      <c r="F70" s="105"/>
      <c r="G70" s="105"/>
      <c r="H70" s="105"/>
      <c r="I70" s="119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6"/>
      <c r="U70" s="103"/>
      <c r="V70" s="103"/>
      <c r="W70" s="113"/>
      <c r="X70" s="113"/>
      <c r="Y70" s="113"/>
      <c r="Z70" s="113"/>
      <c r="AA70" s="113"/>
      <c r="AB70" s="113"/>
      <c r="AC70" s="113"/>
      <c r="AD70" s="113"/>
      <c r="AE70" s="113"/>
      <c r="AM70" s="114"/>
      <c r="AN70" s="114"/>
      <c r="AO70" s="114"/>
      <c r="AP70" s="114"/>
      <c r="AQ70" s="114"/>
      <c r="AR70" s="114"/>
      <c r="AS70" s="115"/>
      <c r="AU70" s="108"/>
      <c r="AV70" s="112"/>
      <c r="AW70" s="108"/>
      <c r="AX70" s="108"/>
      <c r="AY70" s="108"/>
    </row>
    <row r="71" spans="1:51" x14ac:dyDescent="0.35">
      <c r="A71" s="113"/>
      <c r="I71" s="114"/>
      <c r="J71" s="114"/>
      <c r="K71" s="114"/>
      <c r="L71" s="114"/>
      <c r="M71" s="114"/>
      <c r="N71" s="114"/>
      <c r="O71" s="115"/>
      <c r="P71" s="109"/>
      <c r="R71" s="112"/>
      <c r="AS71" s="108"/>
      <c r="AT71" s="108"/>
      <c r="AU71" s="108"/>
      <c r="AV71" s="108"/>
      <c r="AW71" s="108"/>
      <c r="AX71" s="108"/>
      <c r="AY71" s="108"/>
    </row>
    <row r="72" spans="1:51" x14ac:dyDescent="0.35">
      <c r="A72" s="113"/>
      <c r="I72" s="114"/>
      <c r="J72" s="114"/>
      <c r="K72" s="114"/>
      <c r="L72" s="114"/>
      <c r="M72" s="114"/>
      <c r="N72" s="114"/>
      <c r="O72" s="115"/>
      <c r="P72" s="109"/>
      <c r="R72" s="109"/>
      <c r="AS72" s="108"/>
      <c r="AT72" s="108"/>
      <c r="AU72" s="108"/>
      <c r="AV72" s="108"/>
      <c r="AW72" s="108"/>
      <c r="AX72" s="108"/>
      <c r="AY72" s="108"/>
    </row>
    <row r="73" spans="1:51" x14ac:dyDescent="0.35">
      <c r="A73" s="113"/>
      <c r="I73" s="114"/>
      <c r="J73" s="114"/>
      <c r="K73" s="114"/>
      <c r="L73" s="114"/>
      <c r="M73" s="114"/>
      <c r="N73" s="114"/>
      <c r="O73" s="115"/>
      <c r="P73" s="109"/>
      <c r="R73" s="109"/>
      <c r="AS73" s="108"/>
      <c r="AT73" s="108"/>
      <c r="AU73" s="108"/>
      <c r="AV73" s="108"/>
      <c r="AW73" s="108"/>
      <c r="AX73" s="108"/>
      <c r="AY73" s="108"/>
    </row>
    <row r="74" spans="1:51" x14ac:dyDescent="0.35">
      <c r="A74" s="113"/>
      <c r="I74" s="114"/>
      <c r="J74" s="114"/>
      <c r="K74" s="114"/>
      <c r="L74" s="114"/>
      <c r="M74" s="114"/>
      <c r="N74" s="114"/>
      <c r="O74" s="115"/>
      <c r="P74" s="109"/>
      <c r="R74" s="109"/>
      <c r="AS74" s="108"/>
      <c r="AT74" s="108"/>
      <c r="AU74" s="108"/>
      <c r="AV74" s="108"/>
      <c r="AW74" s="108"/>
      <c r="AX74" s="108"/>
      <c r="AY74" s="108"/>
    </row>
    <row r="75" spans="1:51" x14ac:dyDescent="0.35">
      <c r="A75" s="113"/>
      <c r="I75" s="114"/>
      <c r="J75" s="114"/>
      <c r="K75" s="114"/>
      <c r="L75" s="114"/>
      <c r="M75" s="114"/>
      <c r="N75" s="114"/>
      <c r="O75" s="115"/>
      <c r="P75" s="109"/>
      <c r="R75" s="109"/>
      <c r="AS75" s="108"/>
      <c r="AT75" s="108"/>
      <c r="AU75" s="108"/>
      <c r="AV75" s="108"/>
      <c r="AW75" s="108"/>
      <c r="AX75" s="108"/>
      <c r="AY75" s="108"/>
    </row>
    <row r="76" spans="1:51" x14ac:dyDescent="0.35">
      <c r="A76" s="113"/>
      <c r="I76" s="114"/>
      <c r="J76" s="114"/>
      <c r="K76" s="114"/>
      <c r="L76" s="114"/>
      <c r="M76" s="114"/>
      <c r="N76" s="114"/>
      <c r="O76" s="115"/>
      <c r="P76" s="109"/>
      <c r="R76" s="109"/>
      <c r="AS76" s="108"/>
      <c r="AT76" s="108"/>
      <c r="AU76" s="108"/>
      <c r="AV76" s="108"/>
      <c r="AW76" s="108"/>
      <c r="AX76" s="108"/>
      <c r="AY76" s="108"/>
    </row>
    <row r="77" spans="1:51" x14ac:dyDescent="0.35">
      <c r="A77" s="113"/>
      <c r="I77" s="114"/>
      <c r="J77" s="114"/>
      <c r="K77" s="114"/>
      <c r="L77" s="114"/>
      <c r="M77" s="114"/>
      <c r="N77" s="114"/>
      <c r="O77" s="115"/>
      <c r="P77" s="109"/>
      <c r="R77" s="104"/>
      <c r="AS77" s="108"/>
      <c r="AT77" s="108"/>
      <c r="AU77" s="108"/>
      <c r="AV77" s="108"/>
      <c r="AW77" s="108"/>
      <c r="AX77" s="108"/>
      <c r="AY77" s="108"/>
    </row>
    <row r="78" spans="1:51" x14ac:dyDescent="0.35">
      <c r="A78" s="113"/>
      <c r="I78" s="114"/>
      <c r="J78" s="114"/>
      <c r="K78" s="114"/>
      <c r="L78" s="114"/>
      <c r="M78" s="114"/>
      <c r="N78" s="114"/>
      <c r="O78" s="115"/>
      <c r="R78" s="109"/>
      <c r="AS78" s="108"/>
      <c r="AT78" s="108"/>
      <c r="AU78" s="108"/>
      <c r="AV78" s="108"/>
      <c r="AW78" s="108"/>
      <c r="AX78" s="108"/>
      <c r="AY78" s="108"/>
    </row>
    <row r="79" spans="1:51" x14ac:dyDescent="0.35">
      <c r="O79" s="115"/>
      <c r="R79" s="109"/>
      <c r="AS79" s="108"/>
      <c r="AT79" s="108"/>
      <c r="AU79" s="108"/>
      <c r="AV79" s="108"/>
      <c r="AW79" s="108"/>
      <c r="AX79" s="108"/>
      <c r="AY79" s="108"/>
    </row>
    <row r="80" spans="1:51" x14ac:dyDescent="0.35">
      <c r="O80" s="115"/>
      <c r="R80" s="109"/>
      <c r="AS80" s="108"/>
      <c r="AT80" s="108"/>
      <c r="AU80" s="108"/>
      <c r="AV80" s="108"/>
      <c r="AW80" s="108"/>
      <c r="AX80" s="108"/>
      <c r="AY80" s="108"/>
    </row>
    <row r="81" spans="15:51" x14ac:dyDescent="0.35">
      <c r="O81" s="115"/>
      <c r="R81" s="109"/>
      <c r="AS81" s="108"/>
      <c r="AT81" s="108"/>
      <c r="AU81" s="108"/>
      <c r="AV81" s="108"/>
      <c r="AW81" s="108"/>
      <c r="AX81" s="108"/>
      <c r="AY81" s="108"/>
    </row>
    <row r="82" spans="15:51" x14ac:dyDescent="0.35">
      <c r="O82" s="115"/>
      <c r="R82" s="109"/>
      <c r="AS82" s="108"/>
      <c r="AT82" s="108"/>
      <c r="AU82" s="108"/>
      <c r="AV82" s="108"/>
      <c r="AW82" s="108"/>
      <c r="AX82" s="108"/>
      <c r="AY82" s="108"/>
    </row>
    <row r="83" spans="15:51" x14ac:dyDescent="0.35">
      <c r="O83" s="115"/>
      <c r="AS83" s="108"/>
      <c r="AT83" s="108"/>
      <c r="AU83" s="108"/>
      <c r="AV83" s="108"/>
      <c r="AW83" s="108"/>
      <c r="AX83" s="108"/>
      <c r="AY83" s="108"/>
    </row>
    <row r="84" spans="15:51" x14ac:dyDescent="0.35">
      <c r="O84" s="115"/>
      <c r="AS84" s="108"/>
      <c r="AT84" s="108"/>
      <c r="AU84" s="108"/>
      <c r="AV84" s="108"/>
      <c r="AW84" s="108"/>
      <c r="AX84" s="108"/>
      <c r="AY84" s="108"/>
    </row>
    <row r="85" spans="15:51" x14ac:dyDescent="0.35">
      <c r="O85" s="115"/>
      <c r="AS85" s="108"/>
      <c r="AT85" s="108"/>
      <c r="AU85" s="108"/>
      <c r="AV85" s="108"/>
      <c r="AW85" s="108"/>
      <c r="AX85" s="108"/>
      <c r="AY85" s="108"/>
    </row>
    <row r="86" spans="15:51" x14ac:dyDescent="0.35">
      <c r="O86" s="115"/>
      <c r="AS86" s="108"/>
      <c r="AT86" s="108"/>
      <c r="AU86" s="108"/>
      <c r="AV86" s="108"/>
      <c r="AW86" s="108"/>
      <c r="AX86" s="108"/>
      <c r="AY86" s="108"/>
    </row>
    <row r="87" spans="15:51" x14ac:dyDescent="0.35">
      <c r="O87" s="115"/>
      <c r="AS87" s="108"/>
      <c r="AT87" s="108"/>
      <c r="AU87" s="108"/>
      <c r="AV87" s="108"/>
      <c r="AW87" s="108"/>
      <c r="AX87" s="108"/>
      <c r="AY87" s="108"/>
    </row>
    <row r="88" spans="15:51" x14ac:dyDescent="0.35">
      <c r="O88" s="115"/>
      <c r="AS88" s="108"/>
      <c r="AT88" s="108"/>
      <c r="AU88" s="108"/>
      <c r="AV88" s="108"/>
      <c r="AW88" s="108"/>
      <c r="AX88" s="108"/>
      <c r="AY88" s="108"/>
    </row>
    <row r="89" spans="15:51" x14ac:dyDescent="0.35">
      <c r="O89" s="115"/>
      <c r="Q89" s="109"/>
      <c r="AS89" s="108"/>
      <c r="AT89" s="108"/>
      <c r="AU89" s="108"/>
      <c r="AV89" s="108"/>
      <c r="AW89" s="108"/>
      <c r="AX89" s="108"/>
      <c r="AY89" s="108"/>
    </row>
    <row r="90" spans="15:51" x14ac:dyDescent="0.35">
      <c r="O90" s="14"/>
      <c r="P90" s="109"/>
      <c r="Q90" s="109"/>
      <c r="AS90" s="108"/>
      <c r="AT90" s="108"/>
      <c r="AU90" s="108"/>
      <c r="AV90" s="108"/>
      <c r="AW90" s="108"/>
      <c r="AX90" s="108"/>
      <c r="AY90" s="108"/>
    </row>
    <row r="91" spans="15:51" x14ac:dyDescent="0.35">
      <c r="O91" s="14"/>
      <c r="P91" s="109"/>
      <c r="Q91" s="109"/>
      <c r="AS91" s="108"/>
      <c r="AT91" s="108"/>
      <c r="AU91" s="108"/>
      <c r="AV91" s="108"/>
      <c r="AW91" s="108"/>
      <c r="AX91" s="108"/>
      <c r="AY91" s="108"/>
    </row>
    <row r="92" spans="15:51" x14ac:dyDescent="0.35">
      <c r="O92" s="14"/>
      <c r="P92" s="109"/>
      <c r="Q92" s="109"/>
      <c r="AS92" s="108"/>
      <c r="AT92" s="108"/>
      <c r="AU92" s="108"/>
      <c r="AV92" s="108"/>
      <c r="AW92" s="108"/>
      <c r="AX92" s="108"/>
      <c r="AY92" s="108"/>
    </row>
    <row r="93" spans="15:51" x14ac:dyDescent="0.35">
      <c r="O93" s="14"/>
      <c r="P93" s="109"/>
      <c r="Q93" s="109"/>
      <c r="AS93" s="108"/>
      <c r="AT93" s="108"/>
      <c r="AU93" s="108"/>
      <c r="AV93" s="108"/>
      <c r="AW93" s="108"/>
      <c r="AX93" s="108"/>
      <c r="AY93" s="108"/>
    </row>
    <row r="94" spans="15:51" x14ac:dyDescent="0.35">
      <c r="O94" s="14"/>
      <c r="P94" s="109"/>
      <c r="Q94" s="109"/>
      <c r="AS94" s="108"/>
      <c r="AT94" s="108"/>
      <c r="AU94" s="108"/>
      <c r="AV94" s="108"/>
      <c r="AW94" s="108"/>
      <c r="AX94" s="108"/>
      <c r="AY94" s="108"/>
    </row>
    <row r="95" spans="15:51" x14ac:dyDescent="0.35">
      <c r="O95" s="14"/>
      <c r="P95" s="109"/>
      <c r="Q95" s="109"/>
      <c r="AS95" s="108"/>
      <c r="AT95" s="108"/>
      <c r="AU95" s="108"/>
      <c r="AV95" s="108"/>
      <c r="AW95" s="108"/>
      <c r="AX95" s="108"/>
      <c r="AY95" s="108"/>
    </row>
    <row r="96" spans="15:51" x14ac:dyDescent="0.35">
      <c r="O96" s="14"/>
      <c r="P96" s="109"/>
      <c r="Q96" s="109"/>
      <c r="AS96" s="108"/>
      <c r="AT96" s="108"/>
      <c r="AU96" s="108"/>
      <c r="AV96" s="108"/>
      <c r="AW96" s="108"/>
      <c r="AX96" s="108"/>
      <c r="AY96" s="108"/>
    </row>
    <row r="97" spans="15:51" x14ac:dyDescent="0.35">
      <c r="O97" s="14"/>
      <c r="P97" s="109"/>
      <c r="Q97" s="109"/>
      <c r="AS97" s="108"/>
      <c r="AT97" s="108"/>
      <c r="AU97" s="108"/>
      <c r="AV97" s="108"/>
      <c r="AW97" s="108"/>
      <c r="AX97" s="108"/>
      <c r="AY97" s="108"/>
    </row>
    <row r="98" spans="15:51" x14ac:dyDescent="0.35">
      <c r="O98" s="14"/>
      <c r="P98" s="109"/>
      <c r="Q98" s="109"/>
      <c r="AS98" s="108"/>
      <c r="AT98" s="108"/>
      <c r="AU98" s="108"/>
      <c r="AV98" s="108"/>
      <c r="AW98" s="108"/>
      <c r="AX98" s="108"/>
      <c r="AY98" s="108"/>
    </row>
    <row r="99" spans="15:51" x14ac:dyDescent="0.35">
      <c r="O99" s="14"/>
      <c r="P99" s="109"/>
      <c r="Q99" s="109"/>
      <c r="R99" s="109"/>
      <c r="S99" s="109"/>
      <c r="AS99" s="108"/>
      <c r="AT99" s="108"/>
      <c r="AU99" s="108"/>
      <c r="AV99" s="108"/>
      <c r="AW99" s="108"/>
      <c r="AX99" s="108"/>
      <c r="AY99" s="108"/>
    </row>
    <row r="100" spans="15:51" x14ac:dyDescent="0.35">
      <c r="O100" s="14"/>
      <c r="P100" s="109"/>
      <c r="Q100" s="109"/>
      <c r="R100" s="109"/>
      <c r="S100" s="109"/>
      <c r="T100" s="109"/>
      <c r="AS100" s="108"/>
      <c r="AT100" s="108"/>
      <c r="AU100" s="108"/>
      <c r="AV100" s="108"/>
      <c r="AW100" s="108"/>
      <c r="AX100" s="108"/>
      <c r="AY100" s="108"/>
    </row>
    <row r="101" spans="15:51" x14ac:dyDescent="0.35">
      <c r="O101" s="14"/>
      <c r="P101" s="109"/>
      <c r="Q101" s="109"/>
      <c r="R101" s="109"/>
      <c r="S101" s="109"/>
      <c r="T101" s="109"/>
      <c r="AS101" s="108"/>
      <c r="AT101" s="108"/>
      <c r="AU101" s="108"/>
      <c r="AV101" s="108"/>
      <c r="AW101" s="108"/>
      <c r="AX101" s="108"/>
      <c r="AY101" s="108"/>
    </row>
    <row r="102" spans="15:51" x14ac:dyDescent="0.35">
      <c r="O102" s="14"/>
      <c r="P102" s="109"/>
      <c r="T102" s="109"/>
      <c r="AS102" s="108"/>
      <c r="AT102" s="108"/>
      <c r="AU102" s="108"/>
      <c r="AV102" s="108"/>
      <c r="AW102" s="108"/>
      <c r="AX102" s="108"/>
      <c r="AY102" s="108"/>
    </row>
    <row r="103" spans="15:51" x14ac:dyDescent="0.35">
      <c r="O103" s="109"/>
      <c r="Q103" s="109"/>
      <c r="R103" s="109"/>
      <c r="S103" s="109"/>
      <c r="AS103" s="108"/>
      <c r="AT103" s="108"/>
      <c r="AU103" s="108"/>
      <c r="AV103" s="108"/>
      <c r="AW103" s="108"/>
      <c r="AX103" s="108"/>
      <c r="AY103" s="108"/>
    </row>
    <row r="104" spans="15:51" x14ac:dyDescent="0.35">
      <c r="O104" s="14"/>
      <c r="P104" s="109"/>
      <c r="Q104" s="109"/>
      <c r="R104" s="109"/>
      <c r="S104" s="109"/>
      <c r="T104" s="109"/>
      <c r="AS104" s="108"/>
      <c r="AT104" s="108"/>
      <c r="AU104" s="108"/>
      <c r="AV104" s="108"/>
      <c r="AW104" s="108"/>
      <c r="AX104" s="108"/>
      <c r="AY104" s="108"/>
    </row>
    <row r="105" spans="15:51" x14ac:dyDescent="0.35">
      <c r="O105" s="14"/>
      <c r="P105" s="109"/>
      <c r="Q105" s="109"/>
      <c r="R105" s="109"/>
      <c r="S105" s="109"/>
      <c r="T105" s="109"/>
      <c r="U105" s="109"/>
      <c r="AS105" s="108"/>
      <c r="AT105" s="108"/>
      <c r="AU105" s="108"/>
      <c r="AV105" s="108"/>
      <c r="AW105" s="108"/>
      <c r="AX105" s="108"/>
      <c r="AY105" s="108"/>
    </row>
    <row r="106" spans="15:51" x14ac:dyDescent="0.35">
      <c r="O106" s="14"/>
      <c r="P106" s="109"/>
      <c r="T106" s="109"/>
      <c r="U106" s="109"/>
      <c r="AS106" s="108"/>
      <c r="AT106" s="108"/>
      <c r="AU106" s="108"/>
      <c r="AV106" s="108"/>
      <c r="AW106" s="108"/>
      <c r="AX106" s="108"/>
      <c r="AY106" s="108"/>
    </row>
    <row r="118" spans="45:51" x14ac:dyDescent="0.35">
      <c r="AS118" s="108"/>
      <c r="AT118" s="108"/>
      <c r="AU118" s="108"/>
      <c r="AV118" s="108"/>
      <c r="AW118" s="108"/>
      <c r="AX118" s="108"/>
      <c r="AY118" s="108"/>
    </row>
  </sheetData>
  <protectedRanges>
    <protectedRange sqref="N62:R62 B67 S64:T70 B58:B64 T49:T57 S58:T61 T40 T42 N65:R70" name="Range2_12_5_1_1"/>
    <protectedRange sqref="N10 L10 L6 D6 D8 AD8 AF8 O8:U8 AJ8:AR8 AF10 AR11:AR34 L24:N31 E23:E34 G23:G34 N12:N23 N32:N34 N11:U11 E11:G22 O12:U34 V11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8:H68 F69 E68" name="Range2_2_2_9_2_1_1"/>
    <protectedRange sqref="D66 D69:D70" name="Range2_1_1_1_1_1_9_2_1_1"/>
    <protectedRange sqref="Q10" name="Range1_17_1_1_1"/>
    <protectedRange sqref="AG10" name="Range1_18_1_1_1"/>
    <protectedRange sqref="C67 C69" name="Range2_4_1_1_1"/>
    <protectedRange sqref="AS16:AS34" name="Range1_1_1_1"/>
    <protectedRange sqref="P3:U5" name="Range1_16_1_1_1_1"/>
    <protectedRange sqref="C70 C68 C65" name="Range2_1_3_1_1"/>
    <protectedRange sqref="H11:H34" name="Range1_1_1_1_1_1_1"/>
    <protectedRange sqref="B65:B66 J63:R64 D67:D68 I68:I69 Z61:Z62 S62:Y63 AA62:AU63 E69:E70 G69:H70 F70" name="Range2_2_1_10_1_1_1_2"/>
    <protectedRange sqref="C66" name="Range2_2_1_10_2_1_1_1"/>
    <protectedRange sqref="N58:R61 G65:H65 D63 F66 E65" name="Range2_12_1_6_1_1"/>
    <protectedRange sqref="D58:D59 I64:I66 I58:M61 G66:H67 G59:H61 E66:E67 F67:F68 F60:F62 E59:E61" name="Range2_2_12_1_7_1_1"/>
    <protectedRange sqref="D64:D65" name="Range2_1_1_1_1_11_1_2_1_1"/>
    <protectedRange sqref="E62 G62:H62 F63" name="Range2_2_2_9_1_1_1_1"/>
    <protectedRange sqref="D60" name="Range2_1_1_1_1_1_9_1_1_1_1"/>
    <protectedRange sqref="C64 C59" name="Range2_1_1_2_1_1"/>
    <protectedRange sqref="C63" name="Range2_1_2_2_1_1"/>
    <protectedRange sqref="C62" name="Range2_3_2_1_1"/>
    <protectedRange sqref="F58:F59 E58 G58:H58" name="Range2_2_12_1_1_1_1_1"/>
    <protectedRange sqref="C58" name="Range2_1_4_2_1_1_1"/>
    <protectedRange sqref="C60:C61" name="Range2_5_1_1_1"/>
    <protectedRange sqref="E63:E64 F64:F65 G63:H64 I62:I63" name="Range2_2_1_1_1_1"/>
    <protectedRange sqref="D61:D62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S40 B41:B42" name="Range2_12_5_1_1_1"/>
    <protectedRange sqref="N40:R40" name="Range2_12_1_6_1_1_1"/>
    <protectedRange sqref="E41:H41 I40:M40" name="Range2_2_12_1_7_1_1_1"/>
    <protectedRange sqref="D41" name="Range2_3_2_1_3_1_1_2_10_1_1_1_1_1"/>
    <protectedRange sqref="C41" name="Range2_1_1_1_1_11_1_2_1_1_1"/>
    <protectedRange sqref="S38:S39" name="Range2_12_3_1_1_1_1"/>
    <protectedRange sqref="D38:H38 N38:R39" name="Range2_12_1_3_1_1_1_1"/>
    <protectedRange sqref="I38:M38 E39:M39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T48" name="Range2_12_5_1_1_2"/>
    <protectedRange sqref="B40" name="Range2_12_5_1_1_1_1"/>
    <protectedRange sqref="E40:H40" name="Range2_2_12_1_7_1_1_1_1"/>
    <protectedRange sqref="C40:D40" name="Range2_3_2_1_3_1_1_2_10_1_1_1_1_1_1"/>
    <protectedRange sqref="T43:T45" name="Range2_12_5_1_1_3_1_1_1"/>
    <protectedRange sqref="S43:S45" name="Range2_12_5_1_1_2_3_1_1_1_1_1"/>
    <protectedRange sqref="Q43:R45" name="Range2_12_1_6_1_1_1_1_2_1_1_1_1"/>
    <protectedRange sqref="N43:P45" name="Range2_12_1_2_3_1_1_1_1_2_1_1_1_1"/>
    <protectedRange sqref="I43:M45" name="Range2_2_12_1_4_3_1_1_1_1_2_1_1_1_1"/>
    <protectedRange sqref="E43:H45" name="Range2_2_12_1_3_1_2_1_1_1_1_2_1_1_1_1"/>
    <protectedRange sqref="D43:D45" name="Range2_2_12_1_3_1_2_1_1_1_2_1_2_3_1_1"/>
    <protectedRange sqref="T46" name="Range2_12_5_1_1_2_1_1_1_1_1"/>
    <protectedRange sqref="S46" name="Range2_12_4_1_1_1_4_2_1_1_1_1"/>
    <protectedRange sqref="Q46:R46" name="Range2_12_1_6_1_1_1_2_3_2_1_1_1_1"/>
    <protectedRange sqref="N46:P46" name="Range2_12_1_2_3_1_1_1_2_3_2_1_1_1_1"/>
    <protectedRange sqref="J46:M46" name="Range2_2_12_1_4_3_1_1_1_3_3_2_1_1_1_1"/>
    <protectedRange sqref="I46" name="Range2_2_12_1_4_3_1_1_1_2_1_2_2_1_1_1"/>
    <protectedRange sqref="G46:H46 D46:E46" name="Range2_2_12_1_3_1_2_1_1_1_2_1_3_2_1_1_1"/>
    <protectedRange sqref="F46" name="Range2_2_12_1_3_1_2_1_1_1_1_1_2_2_1_1_1"/>
    <protectedRange sqref="T47" name="Range2_12_5_1_1_6_1_1_1_1_1"/>
    <protectedRange sqref="S47" name="Range2_12_5_1_1_5_3_1_1_1_1_1"/>
    <protectedRange sqref="Q47:R47" name="Range2_12_1_6_1_1_1_2_3_2_1_1_2_1_1_1"/>
    <protectedRange sqref="N47:P47" name="Range2_12_1_2_3_1_1_1_2_3_2_1_1_2_1_1_1"/>
    <protectedRange sqref="J47:M47" name="Range2_2_12_1_4_3_1_1_1_3_3_2_1_1_2_1_1_1"/>
    <protectedRange sqref="I47" name="Range2_2_12_1_4_3_1_1_1_2_1_2_2_1_2_1_1_1"/>
    <protectedRange sqref="G47:H47 D47:E47" name="Range2_2_12_1_3_1_2_1_1_1_2_1_3_2_1_2_1_1_1"/>
    <protectedRange sqref="F47" name="Range2_2_12_1_3_1_2_1_1_1_1_1_2_2_1_2_1_1_1"/>
    <protectedRange sqref="B43:B45" name="Range2_12_5_1_1_1_2_2_1_1_1_1_1_1"/>
    <protectedRange sqref="B46" name="Range2_12_5_1_1_1_3_1_1_1_1_1_1_1"/>
    <protectedRange sqref="S52" name="Range2_12_2_1_1_1_2_2"/>
    <protectedRange sqref="N52:R52" name="Range2_12_1_6_1_1_4_1_1_1_1_1_1"/>
    <protectedRange sqref="J52:M52" name="Range2_2_12_1_7_1_1_6_1_1_1_1_1_1"/>
    <protectedRange sqref="I52" name="Range2_2_12_1_4_3_1_1_1_5_1_1_1_1_1_1_1"/>
    <protectedRange sqref="G52:H52" name="Range2_2_12_1_3_1_2_1_1_1_2_1_1_1_1_1_1_2"/>
    <protectedRange sqref="D52:E52" name="Range2_2_12_1_3_1_2_1_1_1_2_1_1_1_1_3_1_1"/>
    <protectedRange sqref="F52" name="Range2_2_12_1_3_1_2_1_1_1_3_1_1_1_1_1_3_1_1"/>
    <protectedRange sqref="B52" name="Range2_12_5_1_1_2_2_1_3_1_1_1_1_2_1_1"/>
    <protectedRange sqref="S48:S51" name="Range2_12_4_1_1_1_4_2_2"/>
    <protectedRange sqref="Q48:R50" name="Range2_12_1_6_1_1_1_2_3_2_1_1"/>
    <protectedRange sqref="N48:P50" name="Range2_12_1_2_3_1_1_1_2_3_2_1_1"/>
    <protectedRange sqref="K48:M50" name="Range2_2_12_1_4_3_1_1_1_3_3_2_1_1"/>
    <protectedRange sqref="Q51:R51" name="Range2_12_1_6_1_1_1_2_3_2_1_1_2"/>
    <protectedRange sqref="N51:P51" name="Range2_12_1_2_3_1_1_1_2_3_2_1_1_2"/>
    <protectedRange sqref="K51:M51" name="Range2_2_12_1_4_3_1_1_1_3_3_2_1_1_2"/>
    <protectedRange sqref="J48:J50" name="Range2_2_12_1_4_3_1_1_1_3_2_1_2"/>
    <protectedRange sqref="D48:E50" name="Range2_2_12_1_3_1_2_1_1_1_2_1_2_3_2"/>
    <protectedRange sqref="I48:I50" name="Range2_2_12_1_4_2_1_1_1_4_1_2_1_1_1_2"/>
    <protectedRange sqref="F48:H50" name="Range2_2_12_1_3_1_1_1_1_1_4_1_2_1_2_1_2"/>
    <protectedRange sqref="J51" name="Range2_2_12_1_4_3_1_1_1_3_3_1"/>
    <protectedRange sqref="I51" name="Range2_2_12_1_4_3_1_1_1_2_1_2"/>
    <protectedRange sqref="D51:E51 G51:H51" name="Range2_2_12_1_3_1_2_1_1_1_2_1_3"/>
    <protectedRange sqref="F51" name="Range2_2_12_1_3_1_2_1_1_1_1_1_2"/>
    <protectedRange sqref="B49" name="Range2_12_5_1_1_1_2_1_1_1_1"/>
    <protectedRange sqref="B50" name="Range2_12_5_1_1_2_2_2_1_1_1"/>
    <protectedRange sqref="S53" name="Range2_12_2_1_1_1_2"/>
    <protectedRange sqref="S57" name="Range2_12_5_1_1_5_1_1"/>
    <protectedRange sqref="S54:S56" name="Range2_12_2_1_1_1_2_1_1"/>
    <protectedRange sqref="N53:R53" name="Range2_12_1_6_1_1_4_1_1_1_1_1_1_1"/>
    <protectedRange sqref="J53:M53" name="Range2_2_12_1_7_1_1_6_1_1_1_1_1_1_1"/>
    <protectedRange sqref="I53" name="Range2_2_12_1_4_3_1_1_1_5_1_1_1_1_1_1_1_1"/>
    <protectedRange sqref="G53:H53" name="Range2_2_12_1_3_1_2_1_1_1_2_1_1_1_1_1_1_2_1"/>
    <protectedRange sqref="D53:E53" name="Range2_2_12_1_3_1_2_1_1_1_2_1_1_1_1_3_1_1_1"/>
    <protectedRange sqref="F53" name="Range2_2_12_1_3_1_2_1_1_1_3_1_1_1_1_1_3_1_1_1"/>
    <protectedRange sqref="N57:R57" name="Range2_12_1_6_1_1_4_1_1_1_1_1_1_1_1_1_1"/>
    <protectedRange sqref="J57:M57" name="Range2_2_12_1_7_1_1_6_1_1_1_1_1_1_1_1_1_1"/>
    <protectedRange sqref="I57" name="Range2_2_12_1_4_3_1_1_1_5_1_1_1_1_1_1_1_1_1_1_1"/>
    <protectedRange sqref="G57:H57" name="Range2_2_12_1_3_1_2_1_1_1_2_1_1_1_1_1_1_2_1_1_1_1"/>
    <protectedRange sqref="Q56:R56" name="Range2_12_1_4_1_1_1_1_1_1_1_1_1_1_1_1_1_1"/>
    <protectedRange sqref="N56:P56" name="Range2_12_1_2_1_1_1_1_1_1_1_1_1_1_1_1_1_1_1"/>
    <protectedRange sqref="J56:M56" name="Range2_2_12_1_4_1_1_1_1_1_1_1_1_1_1_1_1_1_1_1"/>
    <protectedRange sqref="Q54:R55" name="Range2_12_1_6_1_1_1_2_3_1_1_3_1_1_1_1_1_1"/>
    <protectedRange sqref="N54:P55" name="Range2_12_1_2_3_1_1_1_2_3_1_1_3_1_1_1_1_1_1"/>
    <protectedRange sqref="I56 J54:M55" name="Range2_2_12_1_4_3_1_1_1_3_3_1_1_3_1_1_1_1_1_1"/>
    <protectedRange sqref="D56:E56 G56:H56" name="Range2_2_12_1_3_1_2_1_1_1_3_1_1_1_1_1_1_1_2_1_1"/>
    <protectedRange sqref="B53" name="Range2_12_5_1_1_2_2_1_3_1_1_1_1_1_1_1_1"/>
    <protectedRange sqref="I55" name="Range2_2_12_1_7_1_1_5_2_1_1_1_1_1_1_1_1_1_1_1"/>
    <protectedRange sqref="D55:E55 G55:H55 F56" name="Range2_2_12_1_3_3_1_1_1_2_1_1_1_1_1_1_1_1_1_1_1"/>
    <protectedRange sqref="I54" name="Range2_2_12_1_4_3_1_1_1_2_1_2_1_1_3_1_1_1_1_1"/>
    <protectedRange sqref="G54:H54 F54:F55" name="Range2_2_12_1_3_1_2_1_1_1_2_1_3_1_1_3_1_1_1_1_1_1"/>
    <protectedRange sqref="D54:E54" name="Range2_2_12_1_3_1_1_1_1_1_4_1_2_1_3_1_1_1_1_1_1_1_1"/>
    <protectedRange sqref="B57" name="Range2_12_5_1_1_2_2_1_3_1_1_1_1_1_1_1_1_1_1_1_1"/>
    <protectedRange sqref="D57:E57" name="Range2_2_12_1_3_1_2_1_1_1_2_1_1_1_1_3_1_1_1_1_1_1"/>
    <protectedRange sqref="B54" name="Range2_12_5_1_1_2_1_4_1_1_1_2_1_1_1_1_1"/>
    <protectedRange sqref="F57" name="Range2_2_12_1_3_1_2_1_1_1_3_1_1_1_1_1_3_1_1_1_1_1_1"/>
    <protectedRange sqref="B55:B56" name="Range2_12_5_1_1_2_2_1_3_1_1_1_1_2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714" priority="9" operator="containsText" text="N/A">
      <formula>NOT(ISERROR(SEARCH("N/A",X11)))</formula>
    </cfRule>
    <cfRule type="cellIs" dxfId="713" priority="27" operator="equal">
      <formula>0</formula>
    </cfRule>
  </conditionalFormatting>
  <conditionalFormatting sqref="X11:AE34">
    <cfRule type="cellIs" dxfId="712" priority="26" operator="greaterThanOrEqual">
      <formula>1185</formula>
    </cfRule>
  </conditionalFormatting>
  <conditionalFormatting sqref="X11:AE34">
    <cfRule type="cellIs" dxfId="711" priority="25" operator="between">
      <formula>0.1</formula>
      <formula>1184</formula>
    </cfRule>
  </conditionalFormatting>
  <conditionalFormatting sqref="X8">
    <cfRule type="cellIs" dxfId="710" priority="24" operator="equal">
      <formula>0</formula>
    </cfRule>
  </conditionalFormatting>
  <conditionalFormatting sqref="X8">
    <cfRule type="cellIs" dxfId="709" priority="23" operator="greaterThan">
      <formula>1179</formula>
    </cfRule>
  </conditionalFormatting>
  <conditionalFormatting sqref="X8">
    <cfRule type="cellIs" dxfId="708" priority="22" operator="greaterThan">
      <formula>99</formula>
    </cfRule>
  </conditionalFormatting>
  <conditionalFormatting sqref="X8">
    <cfRule type="cellIs" dxfId="707" priority="21" operator="greaterThan">
      <formula>0.99</formula>
    </cfRule>
  </conditionalFormatting>
  <conditionalFormatting sqref="AB8">
    <cfRule type="cellIs" dxfId="706" priority="20" operator="equal">
      <formula>0</formula>
    </cfRule>
  </conditionalFormatting>
  <conditionalFormatting sqref="AB8">
    <cfRule type="cellIs" dxfId="705" priority="19" operator="greaterThan">
      <formula>1179</formula>
    </cfRule>
  </conditionalFormatting>
  <conditionalFormatting sqref="AB8">
    <cfRule type="cellIs" dxfId="704" priority="18" operator="greaterThan">
      <formula>99</formula>
    </cfRule>
  </conditionalFormatting>
  <conditionalFormatting sqref="AB8">
    <cfRule type="cellIs" dxfId="703" priority="17" operator="greaterThan">
      <formula>0.99</formula>
    </cfRule>
  </conditionalFormatting>
  <conditionalFormatting sqref="AQ11:AQ34 AJ24:AJ34 AK24:AK33 AL24:AO34 AJ11:AO23">
    <cfRule type="cellIs" dxfId="702" priority="16" operator="equal">
      <formula>0</formula>
    </cfRule>
  </conditionalFormatting>
  <conditionalFormatting sqref="AQ11:AQ34 AJ24:AJ34 AK24:AK33 AL24:AO34 AJ11:AO23">
    <cfRule type="cellIs" dxfId="701" priority="15" operator="greaterThan">
      <formula>1179</formula>
    </cfRule>
  </conditionalFormatting>
  <conditionalFormatting sqref="AQ11:AQ34 AJ24:AJ34 AK24:AK33 AL24:AO34 AJ11:AO23">
    <cfRule type="cellIs" dxfId="700" priority="14" operator="greaterThan">
      <formula>99</formula>
    </cfRule>
  </conditionalFormatting>
  <conditionalFormatting sqref="AQ11:AQ34 AJ24:AJ34 AK24:AK33 AL24:AO34 AJ11:AO23">
    <cfRule type="cellIs" dxfId="699" priority="13" operator="greaterThan">
      <formula>0.99</formula>
    </cfRule>
  </conditionalFormatting>
  <conditionalFormatting sqref="AI11:AI34">
    <cfRule type="cellIs" dxfId="698" priority="12" operator="greaterThan">
      <formula>$AI$8</formula>
    </cfRule>
  </conditionalFormatting>
  <conditionalFormatting sqref="AH11:AH34">
    <cfRule type="cellIs" dxfId="697" priority="10" operator="greaterThan">
      <formula>$AH$8</formula>
    </cfRule>
    <cfRule type="cellIs" dxfId="696" priority="11" operator="greaterThan">
      <formula>$AH$8</formula>
    </cfRule>
  </conditionalFormatting>
  <conditionalFormatting sqref="AP11:AP34">
    <cfRule type="cellIs" dxfId="695" priority="8" operator="equal">
      <formula>0</formula>
    </cfRule>
  </conditionalFormatting>
  <conditionalFormatting sqref="AP11:AP34">
    <cfRule type="cellIs" dxfId="694" priority="7" operator="greaterThan">
      <formula>1179</formula>
    </cfRule>
  </conditionalFormatting>
  <conditionalFormatting sqref="AP11:AP34">
    <cfRule type="cellIs" dxfId="693" priority="6" operator="greaterThan">
      <formula>99</formula>
    </cfRule>
  </conditionalFormatting>
  <conditionalFormatting sqref="AP11:AP34">
    <cfRule type="cellIs" dxfId="692" priority="5" operator="greaterThan">
      <formula>0.99</formula>
    </cfRule>
  </conditionalFormatting>
  <conditionalFormatting sqref="AK34">
    <cfRule type="cellIs" dxfId="691" priority="4" operator="equal">
      <formula>0</formula>
    </cfRule>
  </conditionalFormatting>
  <conditionalFormatting sqref="AK34">
    <cfRule type="cellIs" dxfId="690" priority="3" operator="greaterThan">
      <formula>1179</formula>
    </cfRule>
  </conditionalFormatting>
  <conditionalFormatting sqref="AK34">
    <cfRule type="cellIs" dxfId="689" priority="2" operator="greaterThan">
      <formula>99</formula>
    </cfRule>
  </conditionalFormatting>
  <conditionalFormatting sqref="AK34">
    <cfRule type="cellIs" dxfId="688" priority="1" operator="greaterThan">
      <formula>0.99</formula>
    </cfRule>
  </conditionalFormatting>
  <dataValidations count="4">
    <dataValidation type="list" allowBlank="1" showInputMessage="1" showErrorMessage="1" sqref="P3:P5" xr:uid="{00000000-0002-0000-0200-000000000000}">
      <formula1>$AY$10:$AY$39</formula1>
    </dataValidation>
    <dataValidation type="list" allowBlank="1" showInputMessage="1" showErrorMessage="1" sqref="AP8:AQ8 N10 L10 D8 O8:T8" xr:uid="{00000000-0002-0000-0200-000001000000}">
      <formula1>#REF!</formula1>
    </dataValidation>
    <dataValidation type="list" allowBlank="1" showInputMessage="1" showErrorMessage="1" sqref="H11:H34" xr:uid="{00000000-0002-0000-0200-000002000000}">
      <formula1>$AV$10:$AV$19</formula1>
    </dataValidation>
    <dataValidation type="list" allowBlank="1" showInputMessage="1" showErrorMessage="1" sqref="AV31:AW31" xr:uid="{00000000-0002-0000-0200-000003000000}">
      <formula1>$AV$24:$AV$28</formula1>
    </dataValidation>
  </dataValidations>
  <hyperlinks>
    <hyperlink ref="H9:H10" location="'1'!AH8" display="Plant Status" xr:uid="{00000000-0004-0000-02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2:AY119"/>
  <sheetViews>
    <sheetView showGridLines="0" topLeftCell="A33" zoomScaleNormal="100" workbookViewId="0">
      <selection activeCell="B56" sqref="B56"/>
    </sheetView>
  </sheetViews>
  <sheetFormatPr defaultColWidth="9.1796875" defaultRowHeight="14.5" x14ac:dyDescent="0.35"/>
  <cols>
    <col min="1" max="1" width="7.1796875" style="108" customWidth="1"/>
    <col min="2" max="2" width="10.26953125" style="108" customWidth="1"/>
    <col min="3" max="3" width="11.7265625" style="108" customWidth="1"/>
    <col min="4" max="7" width="9.1796875" style="108"/>
    <col min="8" max="8" width="20.453125" style="108" customWidth="1"/>
    <col min="9" max="10" width="9.1796875" style="108"/>
    <col min="11" max="11" width="9" style="108" customWidth="1"/>
    <col min="12" max="14" width="9.1796875" style="108" hidden="1" customWidth="1"/>
    <col min="15" max="16" width="9.1796875" style="108"/>
    <col min="17" max="18" width="9.1796875" style="108" customWidth="1"/>
    <col min="19" max="32" width="9.1796875" style="108"/>
    <col min="33" max="33" width="10.453125" style="108" bestFit="1" customWidth="1"/>
    <col min="34" max="44" width="9.1796875" style="108"/>
    <col min="45" max="45" width="83.81640625" style="14" customWidth="1"/>
    <col min="46" max="47" width="9.1796875" style="109"/>
    <col min="48" max="48" width="29.7265625" style="109" customWidth="1"/>
    <col min="49" max="49" width="22" style="109" customWidth="1"/>
    <col min="50" max="50" width="9.1796875" style="109"/>
    <col min="51" max="51" width="38.54296875" style="109" bestFit="1" customWidth="1"/>
    <col min="52" max="16384" width="9.1796875" style="108"/>
  </cols>
  <sheetData>
    <row r="2" spans="2:51" ht="21" x14ac:dyDescent="0.35">
      <c r="B2" s="4"/>
      <c r="C2" s="109"/>
      <c r="D2" s="109"/>
      <c r="E2" s="5"/>
      <c r="F2" s="5"/>
      <c r="G2" s="109"/>
      <c r="H2" s="6"/>
      <c r="I2" s="6"/>
      <c r="J2" s="109"/>
      <c r="K2" s="6"/>
      <c r="L2" s="6"/>
      <c r="M2" s="109"/>
      <c r="N2" s="109"/>
      <c r="O2" s="7"/>
      <c r="P2" s="8" t="s">
        <v>0</v>
      </c>
      <c r="Q2" s="8"/>
      <c r="R2" s="9"/>
      <c r="S2" s="10"/>
      <c r="T2" s="11"/>
      <c r="U2" s="11"/>
      <c r="V2" s="12"/>
      <c r="W2" s="13"/>
      <c r="X2" s="11"/>
      <c r="Y2" s="11"/>
      <c r="Z2" s="11"/>
      <c r="AA2" s="11"/>
      <c r="AB2" s="11"/>
      <c r="AC2" s="11"/>
      <c r="AD2" s="11"/>
      <c r="AE2" s="11"/>
      <c r="AM2" s="109"/>
      <c r="AN2" s="109"/>
      <c r="AO2" s="109"/>
      <c r="AP2" s="109"/>
      <c r="AQ2" s="109"/>
      <c r="AR2" s="109"/>
    </row>
    <row r="3" spans="2:51" ht="21" x14ac:dyDescent="0.35">
      <c r="B3" s="15" t="s">
        <v>1</v>
      </c>
      <c r="C3" s="15"/>
      <c r="D3" s="15"/>
      <c r="E3" s="109"/>
      <c r="F3" s="6"/>
      <c r="G3" s="6"/>
      <c r="H3" s="109"/>
      <c r="I3" s="109"/>
      <c r="J3" s="109"/>
      <c r="K3" s="16"/>
      <c r="L3" s="17"/>
      <c r="M3" s="109"/>
      <c r="N3" s="109"/>
      <c r="O3" s="18" t="s">
        <v>2</v>
      </c>
      <c r="P3" s="412" t="s">
        <v>136</v>
      </c>
      <c r="Q3" s="413"/>
      <c r="R3" s="413"/>
      <c r="S3" s="413"/>
      <c r="T3" s="413"/>
      <c r="U3" s="414"/>
      <c r="V3" s="19"/>
      <c r="W3" s="19"/>
      <c r="X3" s="19"/>
      <c r="Y3" s="19"/>
      <c r="Z3" s="19"/>
      <c r="AH3" s="109"/>
      <c r="AI3" s="109"/>
      <c r="AJ3" s="109"/>
      <c r="AK3" s="109"/>
      <c r="AL3" s="14"/>
      <c r="AM3" s="109"/>
      <c r="AN3" s="109"/>
      <c r="AO3" s="109"/>
      <c r="AP3" s="109"/>
      <c r="AQ3" s="109"/>
      <c r="AR3" s="109"/>
      <c r="AS3" s="109"/>
    </row>
    <row r="4" spans="2:51" x14ac:dyDescent="0.35">
      <c r="B4" s="20" t="s">
        <v>4</v>
      </c>
      <c r="C4" s="20"/>
      <c r="D4" s="20"/>
      <c r="E4" s="109"/>
      <c r="F4" s="21"/>
      <c r="G4" s="109"/>
      <c r="H4" s="109"/>
      <c r="I4" s="109"/>
      <c r="J4" s="109"/>
      <c r="K4" s="109"/>
      <c r="L4" s="109"/>
      <c r="M4" s="109"/>
      <c r="N4" s="109"/>
      <c r="O4" s="18" t="s">
        <v>5</v>
      </c>
      <c r="P4" s="412" t="s">
        <v>134</v>
      </c>
      <c r="Q4" s="413"/>
      <c r="R4" s="413"/>
      <c r="S4" s="413"/>
      <c r="T4" s="413"/>
      <c r="U4" s="414"/>
      <c r="V4" s="19"/>
      <c r="W4" s="19"/>
      <c r="X4" s="19"/>
      <c r="Y4" s="19"/>
      <c r="Z4" s="19"/>
      <c r="AH4" s="109"/>
      <c r="AI4" s="109"/>
      <c r="AJ4" s="109"/>
      <c r="AK4" s="109"/>
      <c r="AL4" s="14"/>
      <c r="AM4" s="109"/>
      <c r="AN4" s="109"/>
      <c r="AO4" s="109"/>
      <c r="AP4" s="109"/>
      <c r="AQ4" s="109"/>
      <c r="AR4" s="109"/>
      <c r="AS4" s="109"/>
    </row>
    <row r="5" spans="2:51" x14ac:dyDescent="0.35">
      <c r="B5" s="109"/>
      <c r="C5" s="109"/>
      <c r="D5" s="109"/>
      <c r="E5" s="22"/>
      <c r="F5" s="22"/>
      <c r="G5" s="109"/>
      <c r="H5" s="109"/>
      <c r="I5" s="109"/>
      <c r="J5" s="109"/>
      <c r="K5" s="109"/>
      <c r="L5" s="109"/>
      <c r="M5" s="109"/>
      <c r="N5" s="109"/>
      <c r="O5" s="18" t="s">
        <v>6</v>
      </c>
      <c r="P5" s="412" t="s">
        <v>134</v>
      </c>
      <c r="Q5" s="413"/>
      <c r="R5" s="413"/>
      <c r="S5" s="413"/>
      <c r="T5" s="413"/>
      <c r="U5" s="414"/>
      <c r="V5" s="19"/>
      <c r="W5" s="19"/>
      <c r="X5" s="19"/>
      <c r="Y5" s="19"/>
      <c r="Z5" s="19"/>
      <c r="AH5" s="109"/>
      <c r="AI5" s="109"/>
      <c r="AJ5" s="109"/>
      <c r="AK5" s="109"/>
      <c r="AL5" s="14"/>
      <c r="AM5" s="109"/>
      <c r="AN5" s="109"/>
      <c r="AO5" s="109"/>
      <c r="AP5" s="109"/>
      <c r="AQ5" s="109"/>
      <c r="AR5" s="109"/>
      <c r="AS5" s="109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109"/>
      <c r="J6" s="109"/>
      <c r="K6" s="18"/>
      <c r="L6" s="418">
        <v>41686</v>
      </c>
      <c r="M6" s="418"/>
      <c r="N6" s="23"/>
      <c r="O6" s="23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5"/>
      <c r="AJ6" s="26"/>
      <c r="AM6" s="27"/>
      <c r="AN6" s="27"/>
      <c r="AO6" s="27"/>
      <c r="AP6" s="27"/>
      <c r="AQ6" s="27"/>
      <c r="AR6" s="27"/>
      <c r="AS6" s="28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153" t="s">
        <v>11</v>
      </c>
      <c r="I7" s="152" t="s">
        <v>12</v>
      </c>
      <c r="J7" s="152" t="s">
        <v>13</v>
      </c>
      <c r="K7" s="152" t="s">
        <v>14</v>
      </c>
      <c r="L7" s="14"/>
      <c r="M7" s="14"/>
      <c r="N7" s="14"/>
      <c r="O7" s="153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152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152" t="s">
        <v>23</v>
      </c>
      <c r="AG7" s="152" t="s">
        <v>24</v>
      </c>
      <c r="AH7" s="152" t="s">
        <v>25</v>
      </c>
      <c r="AI7" s="152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152" t="s">
        <v>29</v>
      </c>
      <c r="AS7" s="29"/>
      <c r="AT7" s="14"/>
      <c r="AU7" s="14"/>
      <c r="AV7" s="14"/>
      <c r="AW7" s="14"/>
      <c r="AX7" s="14"/>
      <c r="AY7" s="14"/>
    </row>
    <row r="8" spans="2:51" x14ac:dyDescent="0.35">
      <c r="B8" s="404">
        <v>41916</v>
      </c>
      <c r="C8" s="405"/>
      <c r="D8" s="406" t="s">
        <v>30</v>
      </c>
      <c r="E8" s="407"/>
      <c r="F8" s="407"/>
      <c r="G8" s="408"/>
      <c r="H8" s="30"/>
      <c r="I8" s="406" t="s">
        <v>30</v>
      </c>
      <c r="J8" s="407"/>
      <c r="K8" s="408"/>
      <c r="L8" s="31"/>
      <c r="M8" s="31"/>
      <c r="N8" s="31"/>
      <c r="O8" s="30" t="s">
        <v>31</v>
      </c>
      <c r="P8" s="30" t="s">
        <v>31</v>
      </c>
      <c r="Q8" s="30" t="s">
        <v>32</v>
      </c>
      <c r="R8" s="30" t="s">
        <v>32</v>
      </c>
      <c r="S8" s="30" t="s">
        <v>31</v>
      </c>
      <c r="T8" s="30" t="s">
        <v>33</v>
      </c>
      <c r="U8" s="409" t="s">
        <v>34</v>
      </c>
      <c r="V8" s="409"/>
      <c r="W8" s="32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30"/>
      <c r="AG8" s="32">
        <f>AG34-AG10</f>
        <v>24822</v>
      </c>
      <c r="AH8" s="33"/>
      <c r="AI8" s="33"/>
      <c r="AJ8" s="30" t="s">
        <v>37</v>
      </c>
      <c r="AK8" s="30" t="s">
        <v>37</v>
      </c>
      <c r="AL8" s="30" t="s">
        <v>37</v>
      </c>
      <c r="AM8" s="30" t="s">
        <v>37</v>
      </c>
      <c r="AN8" s="30" t="s">
        <v>37</v>
      </c>
      <c r="AO8" s="30" t="s">
        <v>37</v>
      </c>
      <c r="AP8" s="30" t="s">
        <v>32</v>
      </c>
      <c r="AQ8" s="30" t="s">
        <v>32</v>
      </c>
      <c r="AR8" s="30" t="s">
        <v>38</v>
      </c>
      <c r="AS8" s="29"/>
      <c r="AV8" s="34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152" t="s">
        <v>45</v>
      </c>
      <c r="M9" s="400" t="s">
        <v>46</v>
      </c>
      <c r="N9" s="35" t="s">
        <v>47</v>
      </c>
      <c r="O9" s="390" t="s">
        <v>48</v>
      </c>
      <c r="P9" s="390" t="s">
        <v>49</v>
      </c>
      <c r="Q9" s="36" t="s">
        <v>50</v>
      </c>
      <c r="R9" s="378" t="s">
        <v>51</v>
      </c>
      <c r="S9" s="379"/>
      <c r="T9" s="380"/>
      <c r="U9" s="150" t="s">
        <v>52</v>
      </c>
      <c r="V9" s="150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149" t="s">
        <v>56</v>
      </c>
      <c r="AG9" s="149" t="s">
        <v>57</v>
      </c>
      <c r="AH9" s="373" t="s">
        <v>58</v>
      </c>
      <c r="AI9" s="388" t="s">
        <v>59</v>
      </c>
      <c r="AJ9" s="150" t="s">
        <v>60</v>
      </c>
      <c r="AK9" s="150" t="s">
        <v>61</v>
      </c>
      <c r="AL9" s="150" t="s">
        <v>62</v>
      </c>
      <c r="AM9" s="150" t="s">
        <v>63</v>
      </c>
      <c r="AN9" s="150" t="s">
        <v>64</v>
      </c>
      <c r="AO9" s="150" t="s">
        <v>65</v>
      </c>
      <c r="AP9" s="150" t="s">
        <v>66</v>
      </c>
      <c r="AQ9" s="390" t="s">
        <v>67</v>
      </c>
      <c r="AR9" s="150" t="s">
        <v>68</v>
      </c>
      <c r="AS9" s="373" t="s">
        <v>69</v>
      </c>
      <c r="AV9" s="37" t="s">
        <v>70</v>
      </c>
      <c r="AW9" s="37" t="s">
        <v>71</v>
      </c>
      <c r="AY9" s="38" t="s">
        <v>72</v>
      </c>
    </row>
    <row r="10" spans="2:51" x14ac:dyDescent="0.35">
      <c r="B10" s="150" t="s">
        <v>73</v>
      </c>
      <c r="C10" s="150" t="s">
        <v>74</v>
      </c>
      <c r="D10" s="150" t="s">
        <v>75</v>
      </c>
      <c r="E10" s="150" t="s">
        <v>76</v>
      </c>
      <c r="F10" s="150" t="s">
        <v>75</v>
      </c>
      <c r="G10" s="150" t="s">
        <v>76</v>
      </c>
      <c r="H10" s="399"/>
      <c r="I10" s="150" t="s">
        <v>76</v>
      </c>
      <c r="J10" s="150" t="s">
        <v>76</v>
      </c>
      <c r="K10" s="150" t="s">
        <v>76</v>
      </c>
      <c r="L10" s="30" t="s">
        <v>30</v>
      </c>
      <c r="M10" s="400"/>
      <c r="N10" s="30" t="s">
        <v>30</v>
      </c>
      <c r="O10" s="391"/>
      <c r="P10" s="391"/>
      <c r="Q10" s="3">
        <v>9010047</v>
      </c>
      <c r="R10" s="381"/>
      <c r="S10" s="382"/>
      <c r="T10" s="383"/>
      <c r="U10" s="150" t="s">
        <v>76</v>
      </c>
      <c r="V10" s="150" t="s">
        <v>76</v>
      </c>
      <c r="W10" s="384"/>
      <c r="X10" s="39" t="s">
        <v>77</v>
      </c>
      <c r="Y10" s="39" t="s">
        <v>78</v>
      </c>
      <c r="Z10" s="39" t="s">
        <v>79</v>
      </c>
      <c r="AA10" s="39" t="s">
        <v>80</v>
      </c>
      <c r="AB10" s="39" t="s">
        <v>81</v>
      </c>
      <c r="AC10" s="39" t="s">
        <v>82</v>
      </c>
      <c r="AD10" s="39" t="s">
        <v>83</v>
      </c>
      <c r="AE10" s="39" t="s">
        <v>84</v>
      </c>
      <c r="AF10" s="40"/>
      <c r="AG10" s="1">
        <v>31349728</v>
      </c>
      <c r="AH10" s="373"/>
      <c r="AI10" s="389"/>
      <c r="AJ10" s="150" t="s">
        <v>85</v>
      </c>
      <c r="AK10" s="150" t="s">
        <v>85</v>
      </c>
      <c r="AL10" s="150" t="s">
        <v>85</v>
      </c>
      <c r="AM10" s="150" t="s">
        <v>85</v>
      </c>
      <c r="AN10" s="150" t="s">
        <v>85</v>
      </c>
      <c r="AO10" s="150" t="s">
        <v>85</v>
      </c>
      <c r="AP10" s="2">
        <v>6904149</v>
      </c>
      <c r="AQ10" s="391"/>
      <c r="AR10" s="151" t="s">
        <v>86</v>
      </c>
      <c r="AS10" s="373"/>
      <c r="AV10" s="41" t="s">
        <v>87</v>
      </c>
      <c r="AW10" s="41" t="s">
        <v>88</v>
      </c>
      <c r="AY10" s="42"/>
    </row>
    <row r="11" spans="2:51" x14ac:dyDescent="0.35">
      <c r="B11" s="43">
        <v>2</v>
      </c>
      <c r="C11" s="43">
        <v>4.1666666666666664E-2</v>
      </c>
      <c r="D11" s="44">
        <v>12</v>
      </c>
      <c r="E11" s="45">
        <f>D11/1.42</f>
        <v>8.4507042253521139</v>
      </c>
      <c r="F11" s="110">
        <v>66</v>
      </c>
      <c r="G11" s="45">
        <f>F11/1.42</f>
        <v>46.478873239436624</v>
      </c>
      <c r="H11" s="46" t="s">
        <v>89</v>
      </c>
      <c r="I11" s="46">
        <f>J11-(2/1.42)</f>
        <v>41.549295774647888</v>
      </c>
      <c r="J11" s="47">
        <f>(F11-5)/1.42</f>
        <v>42.95774647887324</v>
      </c>
      <c r="K11" s="46">
        <f>J11+(6/1.42)</f>
        <v>47.183098591549296</v>
      </c>
      <c r="L11" s="48">
        <v>14</v>
      </c>
      <c r="M11" s="49" t="s">
        <v>90</v>
      </c>
      <c r="N11" s="49">
        <v>11.4</v>
      </c>
      <c r="O11" s="50">
        <v>98</v>
      </c>
      <c r="P11" s="50">
        <v>90</v>
      </c>
      <c r="Q11" s="50">
        <v>9013801</v>
      </c>
      <c r="R11" s="51">
        <f>Q11-Q10</f>
        <v>3754</v>
      </c>
      <c r="S11" s="52">
        <f>R11*24/1000</f>
        <v>90.096000000000004</v>
      </c>
      <c r="T11" s="52">
        <f>R11/1000</f>
        <v>3.754</v>
      </c>
      <c r="U11" s="53">
        <v>5.7</v>
      </c>
      <c r="V11" s="53">
        <f t="shared" ref="V11:V34" si="0">U11</f>
        <v>5.7</v>
      </c>
      <c r="W11" s="117" t="s">
        <v>132</v>
      </c>
      <c r="X11" s="111">
        <v>0</v>
      </c>
      <c r="Y11" s="111">
        <v>0</v>
      </c>
      <c r="Z11" s="111">
        <v>1035</v>
      </c>
      <c r="AA11" s="111">
        <v>0</v>
      </c>
      <c r="AB11" s="111">
        <v>1048</v>
      </c>
      <c r="AC11" s="54" t="s">
        <v>91</v>
      </c>
      <c r="AD11" s="54" t="s">
        <v>91</v>
      </c>
      <c r="AE11" s="54" t="s">
        <v>91</v>
      </c>
      <c r="AF11" s="55" t="s">
        <v>91</v>
      </c>
      <c r="AG11" s="55">
        <v>31350318</v>
      </c>
      <c r="AH11" s="56">
        <f>IF(ISBLANK(AG11),"-",AG11-AG10)</f>
        <v>590</v>
      </c>
      <c r="AI11" s="57">
        <f>AH11/T11</f>
        <v>157.16568993074054</v>
      </c>
      <c r="AJ11" s="58">
        <v>0</v>
      </c>
      <c r="AK11" s="58">
        <v>0</v>
      </c>
      <c r="AL11" s="58">
        <v>1</v>
      </c>
      <c r="AM11" s="58">
        <v>0</v>
      </c>
      <c r="AN11" s="58">
        <v>1</v>
      </c>
      <c r="AO11" s="58">
        <v>0.35</v>
      </c>
      <c r="AP11" s="111">
        <v>6905173</v>
      </c>
      <c r="AQ11" s="111">
        <f t="shared" ref="AQ11:AQ34" si="1">AP11-AP10</f>
        <v>1024</v>
      </c>
      <c r="AR11" s="59"/>
      <c r="AS11" s="60" t="s">
        <v>114</v>
      </c>
      <c r="AV11" s="41" t="s">
        <v>89</v>
      </c>
      <c r="AW11" s="41" t="s">
        <v>92</v>
      </c>
      <c r="AY11" s="106" t="s">
        <v>134</v>
      </c>
    </row>
    <row r="12" spans="2:51" x14ac:dyDescent="0.35">
      <c r="B12" s="43">
        <v>2.0416666666666701</v>
      </c>
      <c r="C12" s="43">
        <v>8.3333333333333329E-2</v>
      </c>
      <c r="D12" s="44">
        <v>14</v>
      </c>
      <c r="E12" s="45">
        <f t="shared" ref="E12:E34" si="2">D12/1.42</f>
        <v>9.8591549295774659</v>
      </c>
      <c r="F12" s="110">
        <v>66</v>
      </c>
      <c r="G12" s="45">
        <f t="shared" ref="G12:G34" si="3">F12/1.42</f>
        <v>46.478873239436624</v>
      </c>
      <c r="H12" s="46" t="s">
        <v>89</v>
      </c>
      <c r="I12" s="46">
        <f t="shared" ref="I12:I34" si="4">J12-(2/1.42)</f>
        <v>41.549295774647888</v>
      </c>
      <c r="J12" s="47">
        <f>(F12-5)/1.42</f>
        <v>42.95774647887324</v>
      </c>
      <c r="K12" s="46">
        <f>J12+(6/1.42)</f>
        <v>47.183098591549296</v>
      </c>
      <c r="L12" s="48">
        <v>14</v>
      </c>
      <c r="M12" s="49" t="s">
        <v>90</v>
      </c>
      <c r="N12" s="49">
        <v>11.2</v>
      </c>
      <c r="O12" s="50">
        <v>95</v>
      </c>
      <c r="P12" s="50">
        <v>88</v>
      </c>
      <c r="Q12" s="50">
        <v>9017490</v>
      </c>
      <c r="R12" s="51">
        <f t="shared" ref="R12:R34" si="5">Q12-Q11</f>
        <v>3689</v>
      </c>
      <c r="S12" s="52">
        <f t="shared" ref="S12:S34" si="6">R12*24/1000</f>
        <v>88.536000000000001</v>
      </c>
      <c r="T12" s="52">
        <f t="shared" ref="T12:T34" si="7">R12/1000</f>
        <v>3.6890000000000001</v>
      </c>
      <c r="U12" s="53">
        <v>7</v>
      </c>
      <c r="V12" s="53">
        <f t="shared" si="0"/>
        <v>7</v>
      </c>
      <c r="W12" s="117" t="s">
        <v>132</v>
      </c>
      <c r="X12" s="111">
        <v>0</v>
      </c>
      <c r="Y12" s="111">
        <v>0</v>
      </c>
      <c r="Z12" s="111">
        <v>1035</v>
      </c>
      <c r="AA12" s="111">
        <v>0</v>
      </c>
      <c r="AB12" s="111">
        <v>1048</v>
      </c>
      <c r="AC12" s="54" t="s">
        <v>91</v>
      </c>
      <c r="AD12" s="54" t="s">
        <v>91</v>
      </c>
      <c r="AE12" s="54" t="s">
        <v>91</v>
      </c>
      <c r="AF12" s="55" t="s">
        <v>91</v>
      </c>
      <c r="AG12" s="55">
        <v>31350880</v>
      </c>
      <c r="AH12" s="56">
        <f>IF(ISBLANK(AG12),"-",AG12-AG11)</f>
        <v>562</v>
      </c>
      <c r="AI12" s="57">
        <f t="shared" ref="AI12:AI34" si="8">AH12/T12</f>
        <v>152.34480889129844</v>
      </c>
      <c r="AJ12" s="58">
        <v>0</v>
      </c>
      <c r="AK12" s="58">
        <v>0</v>
      </c>
      <c r="AL12" s="58">
        <v>1</v>
      </c>
      <c r="AM12" s="58">
        <v>0</v>
      </c>
      <c r="AN12" s="58">
        <v>1</v>
      </c>
      <c r="AO12" s="58">
        <v>0.35</v>
      </c>
      <c r="AP12" s="111">
        <v>6906341</v>
      </c>
      <c r="AQ12" s="111">
        <f t="shared" si="1"/>
        <v>1168</v>
      </c>
      <c r="AR12" s="61">
        <v>0.95</v>
      </c>
      <c r="AS12" s="60" t="s">
        <v>114</v>
      </c>
      <c r="AV12" s="41" t="s">
        <v>93</v>
      </c>
      <c r="AW12" s="41" t="s">
        <v>94</v>
      </c>
      <c r="AY12" s="106" t="s">
        <v>3</v>
      </c>
    </row>
    <row r="13" spans="2:51" x14ac:dyDescent="0.35">
      <c r="B13" s="43">
        <v>2.0833333333333299</v>
      </c>
      <c r="C13" s="43">
        <v>0.125</v>
      </c>
      <c r="D13" s="44">
        <v>16</v>
      </c>
      <c r="E13" s="45">
        <f t="shared" si="2"/>
        <v>11.267605633802818</v>
      </c>
      <c r="F13" s="110">
        <v>66</v>
      </c>
      <c r="G13" s="45">
        <f t="shared" si="3"/>
        <v>46.478873239436624</v>
      </c>
      <c r="H13" s="46" t="s">
        <v>89</v>
      </c>
      <c r="I13" s="46">
        <f t="shared" si="4"/>
        <v>41.549295774647888</v>
      </c>
      <c r="J13" s="47">
        <f>(F13-5)/1.42</f>
        <v>42.95774647887324</v>
      </c>
      <c r="K13" s="46">
        <f>J13+(6/1.42)</f>
        <v>47.183098591549296</v>
      </c>
      <c r="L13" s="48">
        <v>14</v>
      </c>
      <c r="M13" s="49" t="s">
        <v>90</v>
      </c>
      <c r="N13" s="49">
        <v>11.2</v>
      </c>
      <c r="O13" s="50">
        <v>90</v>
      </c>
      <c r="P13" s="50">
        <v>85</v>
      </c>
      <c r="Q13" s="50">
        <v>9021006</v>
      </c>
      <c r="R13" s="51">
        <f t="shared" si="5"/>
        <v>3516</v>
      </c>
      <c r="S13" s="52">
        <f t="shared" si="6"/>
        <v>84.384</v>
      </c>
      <c r="T13" s="52">
        <f t="shared" si="7"/>
        <v>3.516</v>
      </c>
      <c r="U13" s="53">
        <v>8.5</v>
      </c>
      <c r="V13" s="53">
        <f t="shared" si="0"/>
        <v>8.5</v>
      </c>
      <c r="W13" s="117" t="s">
        <v>132</v>
      </c>
      <c r="X13" s="111">
        <v>0</v>
      </c>
      <c r="Y13" s="111">
        <v>0</v>
      </c>
      <c r="Z13" s="111">
        <v>996</v>
      </c>
      <c r="AA13" s="111">
        <v>0</v>
      </c>
      <c r="AB13" s="111">
        <v>978</v>
      </c>
      <c r="AC13" s="54" t="s">
        <v>91</v>
      </c>
      <c r="AD13" s="54" t="s">
        <v>91</v>
      </c>
      <c r="AE13" s="54" t="s">
        <v>91</v>
      </c>
      <c r="AF13" s="55" t="s">
        <v>91</v>
      </c>
      <c r="AG13" s="55">
        <v>31351428</v>
      </c>
      <c r="AH13" s="56">
        <f>IF(ISBLANK(AG13),"-",AG13-AG12)</f>
        <v>548</v>
      </c>
      <c r="AI13" s="57">
        <f t="shared" si="8"/>
        <v>155.85893060295791</v>
      </c>
      <c r="AJ13" s="58">
        <v>0</v>
      </c>
      <c r="AK13" s="58">
        <v>0</v>
      </c>
      <c r="AL13" s="58">
        <v>1</v>
      </c>
      <c r="AM13" s="58">
        <v>0</v>
      </c>
      <c r="AN13" s="58">
        <v>1</v>
      </c>
      <c r="AO13" s="58">
        <v>0.35</v>
      </c>
      <c r="AP13" s="111">
        <v>6907695</v>
      </c>
      <c r="AQ13" s="111">
        <f t="shared" si="1"/>
        <v>1354</v>
      </c>
      <c r="AR13" s="59"/>
      <c r="AS13" s="60" t="s">
        <v>114</v>
      </c>
      <c r="AV13" s="41" t="s">
        <v>95</v>
      </c>
      <c r="AW13" s="41" t="s">
        <v>96</v>
      </c>
      <c r="AY13" s="106" t="s">
        <v>136</v>
      </c>
    </row>
    <row r="14" spans="2:51" x14ac:dyDescent="0.35">
      <c r="B14" s="43">
        <v>2.125</v>
      </c>
      <c r="C14" s="43">
        <v>0.16666666666666699</v>
      </c>
      <c r="D14" s="44">
        <v>18</v>
      </c>
      <c r="E14" s="45">
        <f t="shared" si="2"/>
        <v>12.67605633802817</v>
      </c>
      <c r="F14" s="110">
        <v>66</v>
      </c>
      <c r="G14" s="45">
        <f t="shared" si="3"/>
        <v>46.478873239436624</v>
      </c>
      <c r="H14" s="46" t="s">
        <v>89</v>
      </c>
      <c r="I14" s="46">
        <f t="shared" si="4"/>
        <v>41.549295774647888</v>
      </c>
      <c r="J14" s="47">
        <f>(F14-5)/1.42</f>
        <v>42.95774647887324</v>
      </c>
      <c r="K14" s="46">
        <f>J14+(6/1.42)</f>
        <v>47.183098591549296</v>
      </c>
      <c r="L14" s="48">
        <v>14</v>
      </c>
      <c r="M14" s="49" t="s">
        <v>90</v>
      </c>
      <c r="N14" s="49">
        <v>12.8</v>
      </c>
      <c r="O14" s="50">
        <v>85</v>
      </c>
      <c r="P14" s="50">
        <v>83</v>
      </c>
      <c r="Q14" s="50">
        <v>9024281</v>
      </c>
      <c r="R14" s="51">
        <f t="shared" si="5"/>
        <v>3275</v>
      </c>
      <c r="S14" s="52">
        <f t="shared" si="6"/>
        <v>78.599999999999994</v>
      </c>
      <c r="T14" s="52">
        <f t="shared" si="7"/>
        <v>3.2749999999999999</v>
      </c>
      <c r="U14" s="53">
        <v>9.5</v>
      </c>
      <c r="V14" s="53">
        <f t="shared" si="0"/>
        <v>9.5</v>
      </c>
      <c r="W14" s="117" t="s">
        <v>132</v>
      </c>
      <c r="X14" s="111">
        <v>0</v>
      </c>
      <c r="Y14" s="111">
        <v>0</v>
      </c>
      <c r="Z14" s="111">
        <v>996</v>
      </c>
      <c r="AA14" s="111">
        <v>0</v>
      </c>
      <c r="AB14" s="111">
        <v>978</v>
      </c>
      <c r="AC14" s="54" t="s">
        <v>91</v>
      </c>
      <c r="AD14" s="54" t="s">
        <v>91</v>
      </c>
      <c r="AE14" s="54" t="s">
        <v>91</v>
      </c>
      <c r="AF14" s="55" t="s">
        <v>91</v>
      </c>
      <c r="AG14" s="55">
        <v>31351922</v>
      </c>
      <c r="AH14" s="56">
        <f t="shared" ref="AH14:AH34" si="9">IF(ISBLANK(AG14),"-",AG14-AG13)</f>
        <v>494</v>
      </c>
      <c r="AI14" s="57">
        <f t="shared" si="8"/>
        <v>150.83969465648855</v>
      </c>
      <c r="AJ14" s="58">
        <v>0</v>
      </c>
      <c r="AK14" s="58">
        <v>0</v>
      </c>
      <c r="AL14" s="58">
        <v>1</v>
      </c>
      <c r="AM14" s="58">
        <v>0</v>
      </c>
      <c r="AN14" s="58">
        <v>1</v>
      </c>
      <c r="AO14" s="58">
        <v>0.35</v>
      </c>
      <c r="AP14" s="111">
        <v>6908810</v>
      </c>
      <c r="AQ14" s="111">
        <f t="shared" si="1"/>
        <v>1115</v>
      </c>
      <c r="AR14" s="59"/>
      <c r="AS14" s="60" t="s">
        <v>114</v>
      </c>
      <c r="AT14" s="62"/>
      <c r="AV14" s="41" t="s">
        <v>97</v>
      </c>
      <c r="AW14" s="41" t="s">
        <v>98</v>
      </c>
      <c r="AY14" s="106" t="s">
        <v>135</v>
      </c>
    </row>
    <row r="15" spans="2:51" x14ac:dyDescent="0.35">
      <c r="B15" s="43">
        <v>2.1666666666666701</v>
      </c>
      <c r="C15" s="43">
        <v>0.20833333333333301</v>
      </c>
      <c r="D15" s="44">
        <v>29</v>
      </c>
      <c r="E15" s="45">
        <f t="shared" si="2"/>
        <v>20.422535211267608</v>
      </c>
      <c r="F15" s="110">
        <v>66</v>
      </c>
      <c r="G15" s="45">
        <f t="shared" si="3"/>
        <v>46.478873239436624</v>
      </c>
      <c r="H15" s="46" t="s">
        <v>89</v>
      </c>
      <c r="I15" s="46">
        <f t="shared" si="4"/>
        <v>41.549295774647888</v>
      </c>
      <c r="J15" s="47">
        <f>(F15-5)/1.42</f>
        <v>42.95774647887324</v>
      </c>
      <c r="K15" s="46">
        <f>J15+(6/1.42)</f>
        <v>47.183098591549296</v>
      </c>
      <c r="L15" s="48">
        <v>18</v>
      </c>
      <c r="M15" s="49" t="s">
        <v>90</v>
      </c>
      <c r="N15" s="49">
        <v>13.1</v>
      </c>
      <c r="O15" s="50">
        <v>95</v>
      </c>
      <c r="P15" s="50">
        <v>93</v>
      </c>
      <c r="Q15" s="50">
        <v>9028037</v>
      </c>
      <c r="R15" s="51">
        <f t="shared" si="5"/>
        <v>3756</v>
      </c>
      <c r="S15" s="52">
        <f t="shared" si="6"/>
        <v>90.144000000000005</v>
      </c>
      <c r="T15" s="52">
        <f t="shared" si="7"/>
        <v>3.7559999999999998</v>
      </c>
      <c r="U15" s="53">
        <v>9.5</v>
      </c>
      <c r="V15" s="53">
        <f t="shared" si="0"/>
        <v>9.5</v>
      </c>
      <c r="W15" s="117" t="s">
        <v>132</v>
      </c>
      <c r="X15" s="111">
        <v>0</v>
      </c>
      <c r="Y15" s="111">
        <v>0</v>
      </c>
      <c r="Z15" s="111">
        <v>922</v>
      </c>
      <c r="AA15" s="111">
        <v>0</v>
      </c>
      <c r="AB15" s="111">
        <v>908</v>
      </c>
      <c r="AC15" s="54" t="s">
        <v>91</v>
      </c>
      <c r="AD15" s="54" t="s">
        <v>91</v>
      </c>
      <c r="AE15" s="54" t="s">
        <v>91</v>
      </c>
      <c r="AF15" s="55" t="s">
        <v>91</v>
      </c>
      <c r="AG15" s="55">
        <v>31352410</v>
      </c>
      <c r="AH15" s="56">
        <f t="shared" si="9"/>
        <v>488</v>
      </c>
      <c r="AI15" s="57">
        <f t="shared" si="8"/>
        <v>129.9254526091587</v>
      </c>
      <c r="AJ15" s="58">
        <v>0</v>
      </c>
      <c r="AK15" s="58">
        <v>0</v>
      </c>
      <c r="AL15" s="58">
        <v>1</v>
      </c>
      <c r="AM15" s="58">
        <v>0</v>
      </c>
      <c r="AN15" s="58">
        <v>1</v>
      </c>
      <c r="AO15" s="58">
        <v>0</v>
      </c>
      <c r="AP15" s="111">
        <v>6908810</v>
      </c>
      <c r="AQ15" s="111">
        <f t="shared" si="1"/>
        <v>0</v>
      </c>
      <c r="AR15" s="59"/>
      <c r="AS15" s="60" t="s">
        <v>114</v>
      </c>
      <c r="AV15" s="41" t="s">
        <v>99</v>
      </c>
      <c r="AW15" s="41" t="s">
        <v>100</v>
      </c>
      <c r="AY15" s="106" t="s">
        <v>143</v>
      </c>
    </row>
    <row r="16" spans="2:51" x14ac:dyDescent="0.35">
      <c r="B16" s="43">
        <v>2.2083333333333299</v>
      </c>
      <c r="C16" s="43">
        <v>0.25</v>
      </c>
      <c r="D16" s="44">
        <v>22</v>
      </c>
      <c r="E16" s="45">
        <f t="shared" si="2"/>
        <v>15.492957746478874</v>
      </c>
      <c r="F16" s="63">
        <v>68</v>
      </c>
      <c r="G16" s="45">
        <f t="shared" si="3"/>
        <v>47.887323943661976</v>
      </c>
      <c r="H16" s="46" t="s">
        <v>89</v>
      </c>
      <c r="I16" s="46">
        <f t="shared" si="4"/>
        <v>46.478873239436624</v>
      </c>
      <c r="J16" s="47">
        <f t="shared" ref="J16:J25" si="10">F16/1.42</f>
        <v>47.887323943661976</v>
      </c>
      <c r="K16" s="46">
        <f>J16+1.42</f>
        <v>49.307323943661977</v>
      </c>
      <c r="L16" s="48">
        <v>19</v>
      </c>
      <c r="M16" s="49" t="s">
        <v>101</v>
      </c>
      <c r="N16" s="49">
        <v>13.1</v>
      </c>
      <c r="O16" s="50">
        <v>115</v>
      </c>
      <c r="P16" s="50">
        <v>111</v>
      </c>
      <c r="Q16" s="50">
        <v>9032124</v>
      </c>
      <c r="R16" s="51">
        <f t="shared" si="5"/>
        <v>4087</v>
      </c>
      <c r="S16" s="52">
        <f t="shared" si="6"/>
        <v>98.087999999999994</v>
      </c>
      <c r="T16" s="52">
        <f t="shared" si="7"/>
        <v>4.0869999999999997</v>
      </c>
      <c r="U16" s="53">
        <v>9.5</v>
      </c>
      <c r="V16" s="53">
        <f t="shared" si="0"/>
        <v>9.5</v>
      </c>
      <c r="W16" s="117" t="s">
        <v>132</v>
      </c>
      <c r="X16" s="111">
        <v>0</v>
      </c>
      <c r="Y16" s="111">
        <v>0</v>
      </c>
      <c r="Z16" s="111">
        <v>1083</v>
      </c>
      <c r="AA16" s="111">
        <v>0</v>
      </c>
      <c r="AB16" s="111">
        <v>1089</v>
      </c>
      <c r="AC16" s="54" t="s">
        <v>91</v>
      </c>
      <c r="AD16" s="54" t="s">
        <v>91</v>
      </c>
      <c r="AE16" s="54" t="s">
        <v>91</v>
      </c>
      <c r="AF16" s="55" t="s">
        <v>91</v>
      </c>
      <c r="AG16" s="55">
        <v>31352982</v>
      </c>
      <c r="AH16" s="56">
        <f t="shared" si="9"/>
        <v>572</v>
      </c>
      <c r="AI16" s="57">
        <f t="shared" si="8"/>
        <v>139.95595791534134</v>
      </c>
      <c r="AJ16" s="58">
        <v>0</v>
      </c>
      <c r="AK16" s="58">
        <v>0</v>
      </c>
      <c r="AL16" s="58">
        <v>1</v>
      </c>
      <c r="AM16" s="58">
        <v>0</v>
      </c>
      <c r="AN16" s="58">
        <v>1</v>
      </c>
      <c r="AO16" s="58">
        <v>0</v>
      </c>
      <c r="AP16" s="111">
        <v>6908810</v>
      </c>
      <c r="AQ16" s="111">
        <f t="shared" si="1"/>
        <v>0</v>
      </c>
      <c r="AR16" s="61">
        <v>0.89</v>
      </c>
      <c r="AS16" s="60" t="s">
        <v>102</v>
      </c>
      <c r="AV16" s="41" t="s">
        <v>103</v>
      </c>
      <c r="AW16" s="41" t="s">
        <v>104</v>
      </c>
      <c r="AY16" s="106" t="s">
        <v>133</v>
      </c>
    </row>
    <row r="17" spans="1:51" x14ac:dyDescent="0.35">
      <c r="B17" s="43">
        <v>2.25</v>
      </c>
      <c r="C17" s="43">
        <v>0.29166666666666702</v>
      </c>
      <c r="D17" s="44">
        <v>11</v>
      </c>
      <c r="E17" s="45">
        <f t="shared" si="2"/>
        <v>7.746478873239437</v>
      </c>
      <c r="F17" s="63">
        <v>83</v>
      </c>
      <c r="G17" s="45">
        <f t="shared" si="3"/>
        <v>58.450704225352112</v>
      </c>
      <c r="H17" s="46" t="s">
        <v>89</v>
      </c>
      <c r="I17" s="46">
        <f t="shared" si="4"/>
        <v>57.04225352112676</v>
      </c>
      <c r="J17" s="47">
        <f t="shared" si="10"/>
        <v>58.450704225352112</v>
      </c>
      <c r="K17" s="46">
        <f t="shared" ref="K17:K22" si="11">J17+1.42</f>
        <v>59.870704225352114</v>
      </c>
      <c r="L17" s="48">
        <v>19</v>
      </c>
      <c r="M17" s="49" t="s">
        <v>101</v>
      </c>
      <c r="N17" s="49">
        <v>16.7</v>
      </c>
      <c r="O17" s="50">
        <v>143</v>
      </c>
      <c r="P17" s="50">
        <v>145</v>
      </c>
      <c r="Q17" s="50">
        <v>9037888</v>
      </c>
      <c r="R17" s="51">
        <f t="shared" si="5"/>
        <v>5764</v>
      </c>
      <c r="S17" s="52">
        <f t="shared" si="6"/>
        <v>138.33600000000001</v>
      </c>
      <c r="T17" s="52">
        <f t="shared" si="7"/>
        <v>5.7640000000000002</v>
      </c>
      <c r="U17" s="53">
        <v>9.5</v>
      </c>
      <c r="V17" s="53">
        <f t="shared" si="0"/>
        <v>9.5</v>
      </c>
      <c r="W17" s="117" t="s">
        <v>151</v>
      </c>
      <c r="X17" s="111">
        <v>0</v>
      </c>
      <c r="Y17" s="111">
        <v>0</v>
      </c>
      <c r="Z17" s="111">
        <v>1196</v>
      </c>
      <c r="AA17" s="111">
        <v>1185</v>
      </c>
      <c r="AB17" s="111">
        <v>1199</v>
      </c>
      <c r="AC17" s="54" t="s">
        <v>91</v>
      </c>
      <c r="AD17" s="54" t="s">
        <v>91</v>
      </c>
      <c r="AE17" s="54" t="s">
        <v>91</v>
      </c>
      <c r="AF17" s="55" t="s">
        <v>91</v>
      </c>
      <c r="AG17" s="55">
        <v>31354206</v>
      </c>
      <c r="AH17" s="56">
        <f t="shared" si="9"/>
        <v>1224</v>
      </c>
      <c r="AI17" s="57">
        <f t="shared" si="8"/>
        <v>212.35253296321997</v>
      </c>
      <c r="AJ17" s="58">
        <v>0</v>
      </c>
      <c r="AK17" s="58">
        <v>1</v>
      </c>
      <c r="AL17" s="58">
        <v>1</v>
      </c>
      <c r="AM17" s="58">
        <v>1</v>
      </c>
      <c r="AN17" s="58">
        <v>1</v>
      </c>
      <c r="AO17" s="58">
        <v>0</v>
      </c>
      <c r="AP17" s="111">
        <v>6908810</v>
      </c>
      <c r="AQ17" s="111">
        <f t="shared" si="1"/>
        <v>0</v>
      </c>
      <c r="AR17" s="59"/>
      <c r="AS17" s="60" t="s">
        <v>102</v>
      </c>
      <c r="AT17" s="62"/>
      <c r="AV17" s="41" t="s">
        <v>105</v>
      </c>
      <c r="AW17" s="41" t="s">
        <v>106</v>
      </c>
      <c r="AY17" s="112"/>
    </row>
    <row r="18" spans="1:51" x14ac:dyDescent="0.35">
      <c r="B18" s="43">
        <v>2.2916666666666701</v>
      </c>
      <c r="C18" s="43">
        <v>0.33333333333333298</v>
      </c>
      <c r="D18" s="44">
        <v>11</v>
      </c>
      <c r="E18" s="45">
        <f t="shared" si="2"/>
        <v>7.746478873239437</v>
      </c>
      <c r="F18" s="63">
        <v>83</v>
      </c>
      <c r="G18" s="45">
        <f t="shared" si="3"/>
        <v>58.450704225352112</v>
      </c>
      <c r="H18" s="46" t="s">
        <v>89</v>
      </c>
      <c r="I18" s="46">
        <f t="shared" si="4"/>
        <v>57.04225352112676</v>
      </c>
      <c r="J18" s="47">
        <f t="shared" si="10"/>
        <v>58.450704225352112</v>
      </c>
      <c r="K18" s="46">
        <f t="shared" si="11"/>
        <v>59.870704225352114</v>
      </c>
      <c r="L18" s="48">
        <v>19</v>
      </c>
      <c r="M18" s="49" t="s">
        <v>101</v>
      </c>
      <c r="N18" s="49">
        <v>17.3</v>
      </c>
      <c r="O18" s="50">
        <v>140</v>
      </c>
      <c r="P18" s="50">
        <v>147</v>
      </c>
      <c r="Q18" s="50">
        <v>9044133</v>
      </c>
      <c r="R18" s="51">
        <f t="shared" si="5"/>
        <v>6245</v>
      </c>
      <c r="S18" s="52">
        <f t="shared" si="6"/>
        <v>149.88</v>
      </c>
      <c r="T18" s="52">
        <f t="shared" si="7"/>
        <v>6.2450000000000001</v>
      </c>
      <c r="U18" s="53">
        <v>9</v>
      </c>
      <c r="V18" s="53">
        <f t="shared" si="0"/>
        <v>9</v>
      </c>
      <c r="W18" s="117" t="s">
        <v>148</v>
      </c>
      <c r="X18" s="111">
        <v>0</v>
      </c>
      <c r="Y18" s="111">
        <v>1080</v>
      </c>
      <c r="Z18" s="111">
        <v>1196</v>
      </c>
      <c r="AA18" s="111">
        <v>1185</v>
      </c>
      <c r="AB18" s="111">
        <v>1199</v>
      </c>
      <c r="AC18" s="54" t="s">
        <v>91</v>
      </c>
      <c r="AD18" s="54" t="s">
        <v>91</v>
      </c>
      <c r="AE18" s="54" t="s">
        <v>91</v>
      </c>
      <c r="AF18" s="55" t="s">
        <v>91</v>
      </c>
      <c r="AG18" s="55">
        <v>31355574</v>
      </c>
      <c r="AH18" s="56">
        <f t="shared" si="9"/>
        <v>1368</v>
      </c>
      <c r="AI18" s="57">
        <f t="shared" si="8"/>
        <v>219.05524419535629</v>
      </c>
      <c r="AJ18" s="58">
        <v>0</v>
      </c>
      <c r="AK18" s="58">
        <v>1</v>
      </c>
      <c r="AL18" s="58">
        <v>1</v>
      </c>
      <c r="AM18" s="58">
        <v>1</v>
      </c>
      <c r="AN18" s="58">
        <v>1</v>
      </c>
      <c r="AO18" s="58">
        <v>0</v>
      </c>
      <c r="AP18" s="111">
        <v>6908810</v>
      </c>
      <c r="AQ18" s="111">
        <f t="shared" si="1"/>
        <v>0</v>
      </c>
      <c r="AR18" s="59"/>
      <c r="AS18" s="60" t="s">
        <v>102</v>
      </c>
      <c r="AV18" s="41" t="s">
        <v>107</v>
      </c>
      <c r="AW18" s="41" t="s">
        <v>108</v>
      </c>
      <c r="AY18" s="112"/>
    </row>
    <row r="19" spans="1:51" x14ac:dyDescent="0.35">
      <c r="B19" s="43">
        <v>2.3333333333333299</v>
      </c>
      <c r="C19" s="43">
        <v>0.375</v>
      </c>
      <c r="D19" s="44">
        <v>10</v>
      </c>
      <c r="E19" s="45">
        <f t="shared" si="2"/>
        <v>7.042253521126761</v>
      </c>
      <c r="F19" s="63">
        <v>83</v>
      </c>
      <c r="G19" s="45">
        <f t="shared" si="3"/>
        <v>58.450704225352112</v>
      </c>
      <c r="H19" s="46" t="s">
        <v>89</v>
      </c>
      <c r="I19" s="46">
        <f t="shared" si="4"/>
        <v>57.04225352112676</v>
      </c>
      <c r="J19" s="47">
        <f t="shared" si="10"/>
        <v>58.450704225352112</v>
      </c>
      <c r="K19" s="46">
        <f t="shared" si="11"/>
        <v>59.870704225352114</v>
      </c>
      <c r="L19" s="48">
        <v>19</v>
      </c>
      <c r="M19" s="49" t="s">
        <v>101</v>
      </c>
      <c r="N19" s="49">
        <v>18.399999999999999</v>
      </c>
      <c r="O19" s="50">
        <v>141</v>
      </c>
      <c r="P19" s="50">
        <v>149</v>
      </c>
      <c r="Q19" s="50">
        <v>9050483</v>
      </c>
      <c r="R19" s="51">
        <f t="shared" si="5"/>
        <v>6350</v>
      </c>
      <c r="S19" s="52">
        <f t="shared" si="6"/>
        <v>152.4</v>
      </c>
      <c r="T19" s="52">
        <f t="shared" si="7"/>
        <v>6.35</v>
      </c>
      <c r="U19" s="53">
        <v>8.1</v>
      </c>
      <c r="V19" s="53">
        <f t="shared" si="0"/>
        <v>8.1</v>
      </c>
      <c r="W19" s="117" t="s">
        <v>148</v>
      </c>
      <c r="X19" s="111">
        <v>0</v>
      </c>
      <c r="Y19" s="111">
        <v>1160</v>
      </c>
      <c r="Z19" s="111">
        <v>1196</v>
      </c>
      <c r="AA19" s="111">
        <v>1185</v>
      </c>
      <c r="AB19" s="111">
        <v>1199</v>
      </c>
      <c r="AC19" s="54" t="s">
        <v>91</v>
      </c>
      <c r="AD19" s="54" t="s">
        <v>91</v>
      </c>
      <c r="AE19" s="54" t="s">
        <v>91</v>
      </c>
      <c r="AF19" s="55" t="s">
        <v>91</v>
      </c>
      <c r="AG19" s="55">
        <v>31356958</v>
      </c>
      <c r="AH19" s="56">
        <f t="shared" si="9"/>
        <v>1384</v>
      </c>
      <c r="AI19" s="57">
        <f t="shared" si="8"/>
        <v>217.95275590551182</v>
      </c>
      <c r="AJ19" s="58">
        <v>0</v>
      </c>
      <c r="AK19" s="58">
        <v>1</v>
      </c>
      <c r="AL19" s="58">
        <v>1</v>
      </c>
      <c r="AM19" s="58">
        <v>1</v>
      </c>
      <c r="AN19" s="58">
        <v>1</v>
      </c>
      <c r="AO19" s="58">
        <v>0</v>
      </c>
      <c r="AP19" s="111">
        <v>6908810</v>
      </c>
      <c r="AQ19" s="111">
        <f t="shared" si="1"/>
        <v>0</v>
      </c>
      <c r="AR19" s="59"/>
      <c r="AS19" s="60" t="s">
        <v>102</v>
      </c>
      <c r="AV19" s="41" t="s">
        <v>109</v>
      </c>
      <c r="AW19" s="41" t="s">
        <v>110</v>
      </c>
      <c r="AY19" s="112"/>
    </row>
    <row r="20" spans="1:51" x14ac:dyDescent="0.35">
      <c r="B20" s="43">
        <v>2.375</v>
      </c>
      <c r="C20" s="43">
        <v>0.41666666666666669</v>
      </c>
      <c r="D20" s="44">
        <v>8</v>
      </c>
      <c r="E20" s="45">
        <f t="shared" si="2"/>
        <v>5.6338028169014089</v>
      </c>
      <c r="F20" s="63">
        <v>83</v>
      </c>
      <c r="G20" s="45">
        <f t="shared" si="3"/>
        <v>58.450704225352112</v>
      </c>
      <c r="H20" s="46" t="s">
        <v>89</v>
      </c>
      <c r="I20" s="46">
        <f t="shared" si="4"/>
        <v>57.04225352112676</v>
      </c>
      <c r="J20" s="47">
        <f t="shared" si="10"/>
        <v>58.450704225352112</v>
      </c>
      <c r="K20" s="46">
        <f t="shared" si="11"/>
        <v>59.870704225352114</v>
      </c>
      <c r="L20" s="48">
        <v>19</v>
      </c>
      <c r="M20" s="49" t="s">
        <v>101</v>
      </c>
      <c r="N20" s="49">
        <v>17.7</v>
      </c>
      <c r="O20" s="50">
        <v>134</v>
      </c>
      <c r="P20" s="50">
        <v>147</v>
      </c>
      <c r="Q20" s="50">
        <v>9056446</v>
      </c>
      <c r="R20" s="51">
        <f t="shared" si="5"/>
        <v>5963</v>
      </c>
      <c r="S20" s="52">
        <f t="shared" si="6"/>
        <v>143.11199999999999</v>
      </c>
      <c r="T20" s="52">
        <f t="shared" si="7"/>
        <v>5.9630000000000001</v>
      </c>
      <c r="U20" s="53">
        <v>7.4</v>
      </c>
      <c r="V20" s="53">
        <f t="shared" si="0"/>
        <v>7.4</v>
      </c>
      <c r="W20" s="117" t="s">
        <v>148</v>
      </c>
      <c r="X20" s="111">
        <v>0</v>
      </c>
      <c r="Y20" s="111">
        <v>1128</v>
      </c>
      <c r="Z20" s="111">
        <v>1196</v>
      </c>
      <c r="AA20" s="111">
        <v>1185</v>
      </c>
      <c r="AB20" s="111">
        <v>1199</v>
      </c>
      <c r="AC20" s="54" t="s">
        <v>91</v>
      </c>
      <c r="AD20" s="54" t="s">
        <v>91</v>
      </c>
      <c r="AE20" s="54" t="s">
        <v>91</v>
      </c>
      <c r="AF20" s="55" t="s">
        <v>91</v>
      </c>
      <c r="AG20" s="55">
        <v>31358342</v>
      </c>
      <c r="AH20" s="56">
        <f t="shared" si="9"/>
        <v>1384</v>
      </c>
      <c r="AI20" s="57">
        <f t="shared" si="8"/>
        <v>232.09793727989268</v>
      </c>
      <c r="AJ20" s="58">
        <v>0</v>
      </c>
      <c r="AK20" s="58">
        <v>1</v>
      </c>
      <c r="AL20" s="58">
        <v>1</v>
      </c>
      <c r="AM20" s="58">
        <v>1</v>
      </c>
      <c r="AN20" s="58">
        <v>1</v>
      </c>
      <c r="AO20" s="58">
        <v>0</v>
      </c>
      <c r="AP20" s="111">
        <v>6908810</v>
      </c>
      <c r="AQ20" s="111">
        <f t="shared" si="1"/>
        <v>0</v>
      </c>
      <c r="AR20" s="61">
        <v>0.9</v>
      </c>
      <c r="AS20" s="60" t="s">
        <v>102</v>
      </c>
      <c r="AY20" s="112"/>
    </row>
    <row r="21" spans="1:51" x14ac:dyDescent="0.35">
      <c r="B21" s="43">
        <v>2.4166666666666701</v>
      </c>
      <c r="C21" s="43">
        <v>0.45833333333333298</v>
      </c>
      <c r="D21" s="44">
        <v>10</v>
      </c>
      <c r="E21" s="45">
        <f t="shared" si="2"/>
        <v>7.042253521126761</v>
      </c>
      <c r="F21" s="63">
        <v>83</v>
      </c>
      <c r="G21" s="45">
        <f t="shared" si="3"/>
        <v>58.450704225352112</v>
      </c>
      <c r="H21" s="46" t="s">
        <v>89</v>
      </c>
      <c r="I21" s="46">
        <f t="shared" si="4"/>
        <v>57.04225352112676</v>
      </c>
      <c r="J21" s="47">
        <f t="shared" si="10"/>
        <v>58.450704225352112</v>
      </c>
      <c r="K21" s="46">
        <f t="shared" si="11"/>
        <v>59.870704225352114</v>
      </c>
      <c r="L21" s="48">
        <v>19</v>
      </c>
      <c r="M21" s="49" t="s">
        <v>101</v>
      </c>
      <c r="N21" s="49">
        <v>17.7</v>
      </c>
      <c r="O21" s="50">
        <v>138</v>
      </c>
      <c r="P21" s="50">
        <v>146</v>
      </c>
      <c r="Q21" s="50">
        <v>9062786</v>
      </c>
      <c r="R21" s="51">
        <f>Q21-Q20</f>
        <v>6340</v>
      </c>
      <c r="S21" s="52">
        <f t="shared" si="6"/>
        <v>152.16</v>
      </c>
      <c r="T21" s="52">
        <f t="shared" si="7"/>
        <v>6.34</v>
      </c>
      <c r="U21" s="53">
        <v>6.8</v>
      </c>
      <c r="V21" s="53">
        <f t="shared" si="0"/>
        <v>6.8</v>
      </c>
      <c r="W21" s="117" t="s">
        <v>148</v>
      </c>
      <c r="X21" s="111">
        <v>0</v>
      </c>
      <c r="Y21" s="111">
        <v>1060</v>
      </c>
      <c r="Z21" s="111">
        <v>1196</v>
      </c>
      <c r="AA21" s="111">
        <v>1185</v>
      </c>
      <c r="AB21" s="111">
        <v>1199</v>
      </c>
      <c r="AC21" s="54" t="s">
        <v>91</v>
      </c>
      <c r="AD21" s="54" t="s">
        <v>91</v>
      </c>
      <c r="AE21" s="54" t="s">
        <v>91</v>
      </c>
      <c r="AF21" s="55" t="s">
        <v>91</v>
      </c>
      <c r="AG21" s="55">
        <v>31359746</v>
      </c>
      <c r="AH21" s="56">
        <f t="shared" si="9"/>
        <v>1404</v>
      </c>
      <c r="AI21" s="57">
        <f t="shared" si="8"/>
        <v>221.45110410094637</v>
      </c>
      <c r="AJ21" s="58">
        <v>0</v>
      </c>
      <c r="AK21" s="58">
        <v>1</v>
      </c>
      <c r="AL21" s="58">
        <v>1</v>
      </c>
      <c r="AM21" s="58">
        <v>1</v>
      </c>
      <c r="AN21" s="58">
        <v>1</v>
      </c>
      <c r="AO21" s="58">
        <v>0</v>
      </c>
      <c r="AP21" s="111">
        <v>6908810</v>
      </c>
      <c r="AQ21" s="111">
        <f t="shared" si="1"/>
        <v>0</v>
      </c>
      <c r="AR21" s="59"/>
      <c r="AS21" s="60" t="s">
        <v>102</v>
      </c>
      <c r="AY21" s="112"/>
    </row>
    <row r="22" spans="1:51" x14ac:dyDescent="0.35">
      <c r="B22" s="43">
        <v>2.4583333333333299</v>
      </c>
      <c r="C22" s="43">
        <v>0.5</v>
      </c>
      <c r="D22" s="44">
        <v>9</v>
      </c>
      <c r="E22" s="45">
        <f t="shared" si="2"/>
        <v>6.3380281690140849</v>
      </c>
      <c r="F22" s="63">
        <v>83</v>
      </c>
      <c r="G22" s="45">
        <f t="shared" si="3"/>
        <v>58.450704225352112</v>
      </c>
      <c r="H22" s="46" t="s">
        <v>89</v>
      </c>
      <c r="I22" s="46">
        <f t="shared" si="4"/>
        <v>57.04225352112676</v>
      </c>
      <c r="J22" s="47">
        <f t="shared" si="10"/>
        <v>58.450704225352112</v>
      </c>
      <c r="K22" s="46">
        <f t="shared" si="11"/>
        <v>59.870704225352114</v>
      </c>
      <c r="L22" s="48">
        <v>19</v>
      </c>
      <c r="M22" s="49" t="s">
        <v>101</v>
      </c>
      <c r="N22" s="49">
        <v>17.3</v>
      </c>
      <c r="O22" s="50">
        <v>133</v>
      </c>
      <c r="P22" s="50">
        <v>146</v>
      </c>
      <c r="Q22" s="50">
        <v>9068727</v>
      </c>
      <c r="R22" s="51">
        <f t="shared" si="5"/>
        <v>5941</v>
      </c>
      <c r="S22" s="52">
        <f t="shared" si="6"/>
        <v>142.584</v>
      </c>
      <c r="T22" s="52">
        <f t="shared" si="7"/>
        <v>5.9409999999999998</v>
      </c>
      <c r="U22" s="53">
        <v>6.1</v>
      </c>
      <c r="V22" s="53">
        <f t="shared" si="0"/>
        <v>6.1</v>
      </c>
      <c r="W22" s="117" t="s">
        <v>148</v>
      </c>
      <c r="X22" s="111">
        <v>0</v>
      </c>
      <c r="Y22" s="111">
        <v>1100</v>
      </c>
      <c r="Z22" s="111">
        <v>1196</v>
      </c>
      <c r="AA22" s="111">
        <v>1185</v>
      </c>
      <c r="AB22" s="111">
        <v>1199</v>
      </c>
      <c r="AC22" s="54" t="s">
        <v>91</v>
      </c>
      <c r="AD22" s="54" t="s">
        <v>91</v>
      </c>
      <c r="AE22" s="54" t="s">
        <v>91</v>
      </c>
      <c r="AF22" s="55" t="s">
        <v>91</v>
      </c>
      <c r="AG22" s="55">
        <v>31361144</v>
      </c>
      <c r="AH22" s="56">
        <f t="shared" si="9"/>
        <v>1398</v>
      </c>
      <c r="AI22" s="57">
        <f t="shared" si="8"/>
        <v>235.31392021545196</v>
      </c>
      <c r="AJ22" s="58">
        <v>0</v>
      </c>
      <c r="AK22" s="58">
        <v>1</v>
      </c>
      <c r="AL22" s="58">
        <v>1</v>
      </c>
      <c r="AM22" s="58">
        <v>1</v>
      </c>
      <c r="AN22" s="58">
        <v>1</v>
      </c>
      <c r="AO22" s="58">
        <v>0</v>
      </c>
      <c r="AP22" s="111">
        <v>6908810</v>
      </c>
      <c r="AQ22" s="111">
        <f t="shared" si="1"/>
        <v>0</v>
      </c>
      <c r="AR22" s="59"/>
      <c r="AS22" s="60" t="s">
        <v>102</v>
      </c>
      <c r="AV22" s="64" t="s">
        <v>111</v>
      </c>
      <c r="AY22" s="112"/>
    </row>
    <row r="23" spans="1:51" x14ac:dyDescent="0.35">
      <c r="A23" s="108" t="s">
        <v>144</v>
      </c>
      <c r="B23" s="43">
        <v>2.5</v>
      </c>
      <c r="C23" s="43">
        <v>0.54166666666666696</v>
      </c>
      <c r="D23" s="44">
        <v>8</v>
      </c>
      <c r="E23" s="45">
        <f t="shared" si="2"/>
        <v>5.6338028169014089</v>
      </c>
      <c r="F23" s="110">
        <v>81</v>
      </c>
      <c r="G23" s="45">
        <f t="shared" si="3"/>
        <v>57.04225352112676</v>
      </c>
      <c r="H23" s="46" t="s">
        <v>89</v>
      </c>
      <c r="I23" s="46">
        <f t="shared" si="4"/>
        <v>55.633802816901408</v>
      </c>
      <c r="J23" s="47">
        <f t="shared" si="10"/>
        <v>57.04225352112676</v>
      </c>
      <c r="K23" s="46">
        <f>J23+(6/1.42)</f>
        <v>61.267605633802816</v>
      </c>
      <c r="L23" s="48">
        <v>19</v>
      </c>
      <c r="M23" s="49" t="s">
        <v>101</v>
      </c>
      <c r="N23" s="49">
        <v>17.5</v>
      </c>
      <c r="O23" s="50">
        <v>138</v>
      </c>
      <c r="P23" s="50">
        <v>143</v>
      </c>
      <c r="Q23" s="50">
        <v>9074578</v>
      </c>
      <c r="R23" s="51">
        <f t="shared" si="5"/>
        <v>5851</v>
      </c>
      <c r="S23" s="52">
        <f t="shared" si="6"/>
        <v>140.42400000000001</v>
      </c>
      <c r="T23" s="52">
        <f t="shared" si="7"/>
        <v>5.851</v>
      </c>
      <c r="U23" s="53">
        <v>5.7</v>
      </c>
      <c r="V23" s="53">
        <f t="shared" si="0"/>
        <v>5.7</v>
      </c>
      <c r="W23" s="117" t="s">
        <v>148</v>
      </c>
      <c r="X23" s="111">
        <v>0</v>
      </c>
      <c r="Y23" s="111">
        <v>1009</v>
      </c>
      <c r="Z23" s="111">
        <v>1196</v>
      </c>
      <c r="AA23" s="111">
        <v>1185</v>
      </c>
      <c r="AB23" s="111">
        <v>1199</v>
      </c>
      <c r="AC23" s="54" t="s">
        <v>91</v>
      </c>
      <c r="AD23" s="54" t="s">
        <v>91</v>
      </c>
      <c r="AE23" s="54" t="s">
        <v>91</v>
      </c>
      <c r="AF23" s="55" t="s">
        <v>91</v>
      </c>
      <c r="AG23" s="55">
        <v>31362474</v>
      </c>
      <c r="AH23" s="56">
        <f t="shared" si="9"/>
        <v>1330</v>
      </c>
      <c r="AI23" s="57">
        <f t="shared" si="8"/>
        <v>227.31157067168004</v>
      </c>
      <c r="AJ23" s="58">
        <v>0</v>
      </c>
      <c r="AK23" s="58">
        <v>1</v>
      </c>
      <c r="AL23" s="58">
        <v>1</v>
      </c>
      <c r="AM23" s="58">
        <v>1</v>
      </c>
      <c r="AN23" s="58">
        <v>1</v>
      </c>
      <c r="AO23" s="58">
        <v>0</v>
      </c>
      <c r="AP23" s="111">
        <v>6908810</v>
      </c>
      <c r="AQ23" s="111">
        <f t="shared" si="1"/>
        <v>0</v>
      </c>
      <c r="AR23" s="59"/>
      <c r="AS23" s="60" t="s">
        <v>114</v>
      </c>
      <c r="AT23" s="62"/>
      <c r="AV23" s="65" t="s">
        <v>112</v>
      </c>
      <c r="AW23" s="66" t="s">
        <v>113</v>
      </c>
      <c r="AY23" s="112"/>
    </row>
    <row r="24" spans="1:51" x14ac:dyDescent="0.35">
      <c r="B24" s="43">
        <v>2.5416666666666701</v>
      </c>
      <c r="C24" s="43">
        <v>0.58333333333333404</v>
      </c>
      <c r="D24" s="44">
        <v>6</v>
      </c>
      <c r="E24" s="45">
        <f t="shared" si="2"/>
        <v>4.2253521126760569</v>
      </c>
      <c r="F24" s="110">
        <v>81</v>
      </c>
      <c r="G24" s="45">
        <f t="shared" si="3"/>
        <v>57.04225352112676</v>
      </c>
      <c r="H24" s="46" t="s">
        <v>89</v>
      </c>
      <c r="I24" s="46">
        <f t="shared" si="4"/>
        <v>55.633802816901408</v>
      </c>
      <c r="J24" s="47">
        <f t="shared" si="10"/>
        <v>57.04225352112676</v>
      </c>
      <c r="K24" s="46">
        <f t="shared" ref="K24:K34" si="12">J24+(6/1.42)</f>
        <v>61.267605633802816</v>
      </c>
      <c r="L24" s="48">
        <v>18</v>
      </c>
      <c r="M24" s="49" t="s">
        <v>101</v>
      </c>
      <c r="N24" s="49">
        <v>17.3</v>
      </c>
      <c r="O24" s="50">
        <v>136</v>
      </c>
      <c r="P24" s="50">
        <v>114</v>
      </c>
      <c r="Q24" s="50">
        <v>9080342</v>
      </c>
      <c r="R24" s="51">
        <f t="shared" si="5"/>
        <v>5764</v>
      </c>
      <c r="S24" s="52">
        <f t="shared" si="6"/>
        <v>138.33600000000001</v>
      </c>
      <c r="T24" s="52">
        <f t="shared" si="7"/>
        <v>5.7640000000000002</v>
      </c>
      <c r="U24" s="53">
        <v>5.4</v>
      </c>
      <c r="V24" s="53">
        <f t="shared" si="0"/>
        <v>5.4</v>
      </c>
      <c r="W24" s="117" t="s">
        <v>148</v>
      </c>
      <c r="X24" s="111">
        <v>0</v>
      </c>
      <c r="Y24" s="111">
        <v>1008</v>
      </c>
      <c r="Z24" s="111">
        <v>1195</v>
      </c>
      <c r="AA24" s="111">
        <v>1185</v>
      </c>
      <c r="AB24" s="111">
        <v>1198</v>
      </c>
      <c r="AC24" s="54" t="s">
        <v>91</v>
      </c>
      <c r="AD24" s="54" t="s">
        <v>91</v>
      </c>
      <c r="AE24" s="54" t="s">
        <v>91</v>
      </c>
      <c r="AF24" s="55" t="s">
        <v>91</v>
      </c>
      <c r="AG24" s="55">
        <v>31363803</v>
      </c>
      <c r="AH24" s="56">
        <f t="shared" si="9"/>
        <v>1329</v>
      </c>
      <c r="AI24" s="57">
        <f t="shared" si="8"/>
        <v>230.56904927133934</v>
      </c>
      <c r="AJ24" s="58">
        <v>0</v>
      </c>
      <c r="AK24" s="58">
        <v>1</v>
      </c>
      <c r="AL24" s="58">
        <v>1</v>
      </c>
      <c r="AM24" s="58">
        <v>1</v>
      </c>
      <c r="AN24" s="58">
        <v>1</v>
      </c>
      <c r="AO24" s="58">
        <v>0</v>
      </c>
      <c r="AP24" s="111">
        <v>6908810</v>
      </c>
      <c r="AQ24" s="111">
        <f t="shared" si="1"/>
        <v>0</v>
      </c>
      <c r="AR24" s="61">
        <v>0.94</v>
      </c>
      <c r="AS24" s="60" t="s">
        <v>114</v>
      </c>
      <c r="AV24" s="67" t="s">
        <v>30</v>
      </c>
      <c r="AW24" s="67">
        <v>14.7</v>
      </c>
      <c r="AY24" s="112"/>
    </row>
    <row r="25" spans="1:51" x14ac:dyDescent="0.35">
      <c r="B25" s="43">
        <v>2.5833333333333299</v>
      </c>
      <c r="C25" s="43">
        <v>0.625</v>
      </c>
      <c r="D25" s="44">
        <v>7</v>
      </c>
      <c r="E25" s="45">
        <f t="shared" si="2"/>
        <v>4.9295774647887329</v>
      </c>
      <c r="F25" s="110">
        <v>81</v>
      </c>
      <c r="G25" s="45">
        <f t="shared" si="3"/>
        <v>57.04225352112676</v>
      </c>
      <c r="H25" s="46" t="s">
        <v>89</v>
      </c>
      <c r="I25" s="46">
        <f t="shared" si="4"/>
        <v>55.633802816901408</v>
      </c>
      <c r="J25" s="47">
        <f t="shared" si="10"/>
        <v>57.04225352112676</v>
      </c>
      <c r="K25" s="46">
        <f t="shared" si="12"/>
        <v>61.267605633802816</v>
      </c>
      <c r="L25" s="48">
        <v>18</v>
      </c>
      <c r="M25" s="49" t="s">
        <v>101</v>
      </c>
      <c r="N25" s="49">
        <v>16.899999999999999</v>
      </c>
      <c r="O25" s="50">
        <v>130</v>
      </c>
      <c r="P25" s="50">
        <v>136</v>
      </c>
      <c r="Q25" s="50">
        <v>9086091</v>
      </c>
      <c r="R25" s="51">
        <f t="shared" si="5"/>
        <v>5749</v>
      </c>
      <c r="S25" s="52">
        <f t="shared" si="6"/>
        <v>137.976</v>
      </c>
      <c r="T25" s="52">
        <f t="shared" si="7"/>
        <v>5.7489999999999997</v>
      </c>
      <c r="U25" s="53">
        <v>5.2</v>
      </c>
      <c r="V25" s="53">
        <f t="shared" si="0"/>
        <v>5.2</v>
      </c>
      <c r="W25" s="117" t="s">
        <v>148</v>
      </c>
      <c r="X25" s="111">
        <v>0</v>
      </c>
      <c r="Y25" s="111">
        <v>1008</v>
      </c>
      <c r="Z25" s="111">
        <v>1195</v>
      </c>
      <c r="AA25" s="111">
        <v>1185</v>
      </c>
      <c r="AB25" s="111">
        <v>1198</v>
      </c>
      <c r="AC25" s="54" t="s">
        <v>91</v>
      </c>
      <c r="AD25" s="54" t="s">
        <v>91</v>
      </c>
      <c r="AE25" s="54" t="s">
        <v>91</v>
      </c>
      <c r="AF25" s="55" t="s">
        <v>91</v>
      </c>
      <c r="AG25" s="55">
        <v>31365124</v>
      </c>
      <c r="AH25" s="56">
        <f t="shared" si="9"/>
        <v>1321</v>
      </c>
      <c r="AI25" s="57">
        <f t="shared" si="8"/>
        <v>229.77909201600281</v>
      </c>
      <c r="AJ25" s="58">
        <v>0</v>
      </c>
      <c r="AK25" s="58">
        <v>1</v>
      </c>
      <c r="AL25" s="58">
        <v>1</v>
      </c>
      <c r="AM25" s="58">
        <v>1</v>
      </c>
      <c r="AN25" s="58">
        <v>1</v>
      </c>
      <c r="AO25" s="58">
        <v>0</v>
      </c>
      <c r="AP25" s="111">
        <v>6908810</v>
      </c>
      <c r="AQ25" s="111">
        <f t="shared" si="1"/>
        <v>0</v>
      </c>
      <c r="AR25" s="59"/>
      <c r="AS25" s="60" t="s">
        <v>114</v>
      </c>
      <c r="AV25" s="67" t="s">
        <v>75</v>
      </c>
      <c r="AW25" s="67">
        <v>10.36</v>
      </c>
      <c r="AY25" s="112"/>
    </row>
    <row r="26" spans="1:51" x14ac:dyDescent="0.35">
      <c r="B26" s="43">
        <v>2.625</v>
      </c>
      <c r="C26" s="43">
        <v>0.66666666666666696</v>
      </c>
      <c r="D26" s="44">
        <v>9</v>
      </c>
      <c r="E26" s="45">
        <f t="shared" si="2"/>
        <v>6.3380281690140849</v>
      </c>
      <c r="F26" s="110">
        <v>81</v>
      </c>
      <c r="G26" s="45">
        <f t="shared" si="3"/>
        <v>57.04225352112676</v>
      </c>
      <c r="H26" s="46" t="s">
        <v>89</v>
      </c>
      <c r="I26" s="46">
        <f t="shared" si="4"/>
        <v>53.521126760563384</v>
      </c>
      <c r="J26" s="47">
        <f>(F26-3)/1.42</f>
        <v>54.929577464788736</v>
      </c>
      <c r="K26" s="46">
        <f t="shared" si="12"/>
        <v>59.154929577464792</v>
      </c>
      <c r="L26" s="48">
        <v>18</v>
      </c>
      <c r="M26" s="49" t="s">
        <v>101</v>
      </c>
      <c r="N26" s="49">
        <v>16.7</v>
      </c>
      <c r="O26" s="50">
        <v>134</v>
      </c>
      <c r="P26" s="50">
        <v>134</v>
      </c>
      <c r="Q26" s="50">
        <v>9091842</v>
      </c>
      <c r="R26" s="51">
        <f t="shared" si="5"/>
        <v>5751</v>
      </c>
      <c r="S26" s="52">
        <f t="shared" si="6"/>
        <v>138.024</v>
      </c>
      <c r="T26" s="52">
        <f t="shared" si="7"/>
        <v>5.7510000000000003</v>
      </c>
      <c r="U26" s="53">
        <v>5.0999999999999996</v>
      </c>
      <c r="V26" s="53">
        <f t="shared" si="0"/>
        <v>5.0999999999999996</v>
      </c>
      <c r="W26" s="117" t="s">
        <v>148</v>
      </c>
      <c r="X26" s="111">
        <v>0</v>
      </c>
      <c r="Y26" s="111">
        <v>1008</v>
      </c>
      <c r="Z26" s="111">
        <v>1195</v>
      </c>
      <c r="AA26" s="111">
        <v>1185</v>
      </c>
      <c r="AB26" s="111">
        <v>1198</v>
      </c>
      <c r="AC26" s="54" t="s">
        <v>91</v>
      </c>
      <c r="AD26" s="54" t="s">
        <v>91</v>
      </c>
      <c r="AE26" s="54" t="s">
        <v>91</v>
      </c>
      <c r="AF26" s="55" t="s">
        <v>91</v>
      </c>
      <c r="AG26" s="55">
        <v>31366466</v>
      </c>
      <c r="AH26" s="56">
        <f t="shared" si="9"/>
        <v>1342</v>
      </c>
      <c r="AI26" s="57">
        <f t="shared" si="8"/>
        <v>233.3507216136324</v>
      </c>
      <c r="AJ26" s="58">
        <v>0</v>
      </c>
      <c r="AK26" s="58">
        <v>1</v>
      </c>
      <c r="AL26" s="58">
        <v>1</v>
      </c>
      <c r="AM26" s="58">
        <v>1</v>
      </c>
      <c r="AN26" s="58">
        <v>1</v>
      </c>
      <c r="AO26" s="58">
        <v>0</v>
      </c>
      <c r="AP26" s="111">
        <v>6908810</v>
      </c>
      <c r="AQ26" s="111">
        <f t="shared" si="1"/>
        <v>0</v>
      </c>
      <c r="AR26" s="59"/>
      <c r="AS26" s="60" t="s">
        <v>114</v>
      </c>
      <c r="AV26" s="67" t="s">
        <v>115</v>
      </c>
      <c r="AW26" s="67">
        <v>1.01325</v>
      </c>
      <c r="AY26" s="112"/>
    </row>
    <row r="27" spans="1:51" x14ac:dyDescent="0.35">
      <c r="B27" s="43">
        <v>2.6666666666666701</v>
      </c>
      <c r="C27" s="43">
        <v>0.70833333333333404</v>
      </c>
      <c r="D27" s="44">
        <v>7</v>
      </c>
      <c r="E27" s="45">
        <f t="shared" si="2"/>
        <v>4.9295774647887329</v>
      </c>
      <c r="F27" s="110">
        <v>81</v>
      </c>
      <c r="G27" s="45">
        <f t="shared" si="3"/>
        <v>57.04225352112676</v>
      </c>
      <c r="H27" s="46" t="s">
        <v>89</v>
      </c>
      <c r="I27" s="46">
        <f t="shared" si="4"/>
        <v>53.521126760563384</v>
      </c>
      <c r="J27" s="47">
        <f t="shared" ref="J27:J32" si="13">(F27-3)/1.42</f>
        <v>54.929577464788736</v>
      </c>
      <c r="K27" s="46">
        <f t="shared" si="12"/>
        <v>59.154929577464792</v>
      </c>
      <c r="L27" s="48">
        <v>18</v>
      </c>
      <c r="M27" s="49" t="s">
        <v>101</v>
      </c>
      <c r="N27" s="49">
        <v>16.7</v>
      </c>
      <c r="O27" s="50">
        <v>131</v>
      </c>
      <c r="P27" s="50">
        <v>137</v>
      </c>
      <c r="Q27" s="50">
        <v>9097629</v>
      </c>
      <c r="R27" s="51">
        <f t="shared" si="5"/>
        <v>5787</v>
      </c>
      <c r="S27" s="52">
        <f t="shared" si="6"/>
        <v>138.88800000000001</v>
      </c>
      <c r="T27" s="52">
        <f t="shared" si="7"/>
        <v>5.7869999999999999</v>
      </c>
      <c r="U27" s="53">
        <v>4.8</v>
      </c>
      <c r="V27" s="53">
        <f t="shared" si="0"/>
        <v>4.8</v>
      </c>
      <c r="W27" s="117" t="s">
        <v>148</v>
      </c>
      <c r="X27" s="111">
        <v>0</v>
      </c>
      <c r="Y27" s="111">
        <v>1036</v>
      </c>
      <c r="Z27" s="111">
        <v>1195</v>
      </c>
      <c r="AA27" s="111">
        <v>1185</v>
      </c>
      <c r="AB27" s="111">
        <v>1198</v>
      </c>
      <c r="AC27" s="54" t="s">
        <v>91</v>
      </c>
      <c r="AD27" s="54" t="s">
        <v>91</v>
      </c>
      <c r="AE27" s="54" t="s">
        <v>91</v>
      </c>
      <c r="AF27" s="55" t="s">
        <v>91</v>
      </c>
      <c r="AG27" s="55">
        <v>31367816</v>
      </c>
      <c r="AH27" s="56">
        <f t="shared" si="9"/>
        <v>1350</v>
      </c>
      <c r="AI27" s="57">
        <f t="shared" si="8"/>
        <v>233.28149300155522</v>
      </c>
      <c r="AJ27" s="58">
        <v>0</v>
      </c>
      <c r="AK27" s="58">
        <v>1</v>
      </c>
      <c r="AL27" s="58">
        <v>1</v>
      </c>
      <c r="AM27" s="58">
        <v>1</v>
      </c>
      <c r="AN27" s="58">
        <v>1</v>
      </c>
      <c r="AO27" s="58">
        <v>0</v>
      </c>
      <c r="AP27" s="111">
        <v>6908810</v>
      </c>
      <c r="AQ27" s="111">
        <f t="shared" si="1"/>
        <v>0</v>
      </c>
      <c r="AR27" s="59"/>
      <c r="AS27" s="60" t="s">
        <v>114</v>
      </c>
      <c r="AV27" s="67" t="s">
        <v>116</v>
      </c>
      <c r="AW27" s="67">
        <v>1</v>
      </c>
      <c r="AY27" s="112"/>
    </row>
    <row r="28" spans="1:51" x14ac:dyDescent="0.35">
      <c r="B28" s="43">
        <v>2.7083333333333299</v>
      </c>
      <c r="C28" s="43">
        <v>0.750000000000002</v>
      </c>
      <c r="D28" s="44">
        <v>7</v>
      </c>
      <c r="E28" s="45">
        <f t="shared" si="2"/>
        <v>4.9295774647887329</v>
      </c>
      <c r="F28" s="110">
        <v>78</v>
      </c>
      <c r="G28" s="45">
        <f t="shared" si="3"/>
        <v>54.929577464788736</v>
      </c>
      <c r="H28" s="46" t="s">
        <v>89</v>
      </c>
      <c r="I28" s="46">
        <f t="shared" si="4"/>
        <v>51.408450704225352</v>
      </c>
      <c r="J28" s="47">
        <f t="shared" si="13"/>
        <v>52.816901408450704</v>
      </c>
      <c r="K28" s="46">
        <f t="shared" si="12"/>
        <v>57.04225352112676</v>
      </c>
      <c r="L28" s="48">
        <v>18</v>
      </c>
      <c r="M28" s="49" t="s">
        <v>101</v>
      </c>
      <c r="N28" s="49">
        <v>16.7</v>
      </c>
      <c r="O28" s="50">
        <v>133</v>
      </c>
      <c r="P28" s="50">
        <v>129</v>
      </c>
      <c r="Q28" s="50">
        <v>9103051</v>
      </c>
      <c r="R28" s="51">
        <f t="shared" si="5"/>
        <v>5422</v>
      </c>
      <c r="S28" s="52">
        <f t="shared" si="6"/>
        <v>130.12799999999999</v>
      </c>
      <c r="T28" s="52">
        <f t="shared" si="7"/>
        <v>5.4219999999999997</v>
      </c>
      <c r="U28" s="53">
        <v>4.5</v>
      </c>
      <c r="V28" s="53">
        <f t="shared" si="0"/>
        <v>4.5</v>
      </c>
      <c r="W28" s="117" t="s">
        <v>148</v>
      </c>
      <c r="X28" s="111">
        <v>0</v>
      </c>
      <c r="Y28" s="111">
        <v>1003</v>
      </c>
      <c r="Z28" s="111">
        <v>1155</v>
      </c>
      <c r="AA28" s="111">
        <v>1185</v>
      </c>
      <c r="AB28" s="111">
        <v>1159</v>
      </c>
      <c r="AC28" s="54" t="s">
        <v>91</v>
      </c>
      <c r="AD28" s="54" t="s">
        <v>91</v>
      </c>
      <c r="AE28" s="54" t="s">
        <v>91</v>
      </c>
      <c r="AF28" s="55" t="s">
        <v>91</v>
      </c>
      <c r="AG28" s="55">
        <v>31369053</v>
      </c>
      <c r="AH28" s="56">
        <f t="shared" si="9"/>
        <v>1237</v>
      </c>
      <c r="AI28" s="57">
        <f t="shared" si="8"/>
        <v>228.14459609000369</v>
      </c>
      <c r="AJ28" s="58">
        <v>0</v>
      </c>
      <c r="AK28" s="58">
        <v>1</v>
      </c>
      <c r="AL28" s="58">
        <v>1</v>
      </c>
      <c r="AM28" s="58">
        <v>1</v>
      </c>
      <c r="AN28" s="58">
        <v>1</v>
      </c>
      <c r="AO28" s="58">
        <v>0</v>
      </c>
      <c r="AP28" s="111">
        <v>6908810</v>
      </c>
      <c r="AQ28" s="111">
        <f t="shared" si="1"/>
        <v>0</v>
      </c>
      <c r="AR28" s="61">
        <v>0.88</v>
      </c>
      <c r="AS28" s="60" t="s">
        <v>114</v>
      </c>
      <c r="AV28" s="67" t="s">
        <v>117</v>
      </c>
      <c r="AW28" s="67">
        <v>101.325</v>
      </c>
      <c r="AY28" s="112"/>
    </row>
    <row r="29" spans="1:51" x14ac:dyDescent="0.35">
      <c r="B29" s="43">
        <v>2.75</v>
      </c>
      <c r="C29" s="43">
        <v>0.79166666666666896</v>
      </c>
      <c r="D29" s="44">
        <v>8</v>
      </c>
      <c r="E29" s="45">
        <f t="shared" si="2"/>
        <v>5.6338028169014089</v>
      </c>
      <c r="F29" s="110">
        <v>78</v>
      </c>
      <c r="G29" s="45">
        <f t="shared" si="3"/>
        <v>54.929577464788736</v>
      </c>
      <c r="H29" s="46" t="s">
        <v>89</v>
      </c>
      <c r="I29" s="46">
        <f t="shared" si="4"/>
        <v>51.408450704225352</v>
      </c>
      <c r="J29" s="47">
        <f t="shared" si="13"/>
        <v>52.816901408450704</v>
      </c>
      <c r="K29" s="46">
        <f t="shared" si="12"/>
        <v>57.04225352112676</v>
      </c>
      <c r="L29" s="48">
        <v>18</v>
      </c>
      <c r="M29" s="49" t="s">
        <v>101</v>
      </c>
      <c r="N29" s="49">
        <v>16.600000000000001</v>
      </c>
      <c r="O29" s="50">
        <v>129</v>
      </c>
      <c r="P29" s="50">
        <v>127</v>
      </c>
      <c r="Q29" s="50">
        <v>9108435</v>
      </c>
      <c r="R29" s="51">
        <f t="shared" si="5"/>
        <v>5384</v>
      </c>
      <c r="S29" s="52">
        <f t="shared" si="6"/>
        <v>129.21600000000001</v>
      </c>
      <c r="T29" s="52">
        <f t="shared" si="7"/>
        <v>5.3840000000000003</v>
      </c>
      <c r="U29" s="53">
        <v>4.3</v>
      </c>
      <c r="V29" s="53">
        <f t="shared" si="0"/>
        <v>4.3</v>
      </c>
      <c r="W29" s="117" t="s">
        <v>148</v>
      </c>
      <c r="X29" s="111">
        <v>0</v>
      </c>
      <c r="Y29" s="111">
        <v>989</v>
      </c>
      <c r="Z29" s="111">
        <v>1155</v>
      </c>
      <c r="AA29" s="111">
        <v>1185</v>
      </c>
      <c r="AB29" s="111">
        <v>1159</v>
      </c>
      <c r="AC29" s="54" t="s">
        <v>91</v>
      </c>
      <c r="AD29" s="54" t="s">
        <v>91</v>
      </c>
      <c r="AE29" s="54" t="s">
        <v>91</v>
      </c>
      <c r="AF29" s="55" t="s">
        <v>91</v>
      </c>
      <c r="AG29" s="55">
        <v>31370274</v>
      </c>
      <c r="AH29" s="56">
        <f t="shared" si="9"/>
        <v>1221</v>
      </c>
      <c r="AI29" s="57">
        <f t="shared" si="8"/>
        <v>226.78306092124814</v>
      </c>
      <c r="AJ29" s="58">
        <v>0</v>
      </c>
      <c r="AK29" s="58">
        <v>1</v>
      </c>
      <c r="AL29" s="58">
        <v>1</v>
      </c>
      <c r="AM29" s="58">
        <v>1</v>
      </c>
      <c r="AN29" s="58">
        <v>1</v>
      </c>
      <c r="AO29" s="58">
        <v>0</v>
      </c>
      <c r="AP29" s="111">
        <v>6908810</v>
      </c>
      <c r="AQ29" s="111">
        <f t="shared" si="1"/>
        <v>0</v>
      </c>
      <c r="AR29" s="59"/>
      <c r="AS29" s="60" t="s">
        <v>114</v>
      </c>
      <c r="AY29" s="112"/>
    </row>
    <row r="30" spans="1:51" x14ac:dyDescent="0.35">
      <c r="B30" s="43">
        <v>2.7916666666666701</v>
      </c>
      <c r="C30" s="43">
        <v>0.83333333333333703</v>
      </c>
      <c r="D30" s="44">
        <v>10</v>
      </c>
      <c r="E30" s="45">
        <f t="shared" si="2"/>
        <v>7.042253521126761</v>
      </c>
      <c r="F30" s="110">
        <v>76</v>
      </c>
      <c r="G30" s="45">
        <f t="shared" si="3"/>
        <v>53.521126760563384</v>
      </c>
      <c r="H30" s="46" t="s">
        <v>89</v>
      </c>
      <c r="I30" s="46">
        <f t="shared" si="4"/>
        <v>50</v>
      </c>
      <c r="J30" s="47">
        <f t="shared" si="13"/>
        <v>51.408450704225352</v>
      </c>
      <c r="K30" s="46">
        <f t="shared" si="12"/>
        <v>55.633802816901408</v>
      </c>
      <c r="L30" s="48">
        <v>18</v>
      </c>
      <c r="M30" s="49" t="s">
        <v>101</v>
      </c>
      <c r="N30" s="49">
        <v>16.600000000000001</v>
      </c>
      <c r="O30" s="50">
        <v>124</v>
      </c>
      <c r="P30" s="50">
        <v>122</v>
      </c>
      <c r="Q30" s="50">
        <v>9113547</v>
      </c>
      <c r="R30" s="51">
        <f t="shared" si="5"/>
        <v>5112</v>
      </c>
      <c r="S30" s="52">
        <f t="shared" si="6"/>
        <v>122.688</v>
      </c>
      <c r="T30" s="52">
        <f t="shared" si="7"/>
        <v>5.1120000000000001</v>
      </c>
      <c r="U30" s="53">
        <v>3.7</v>
      </c>
      <c r="V30" s="53">
        <f t="shared" si="0"/>
        <v>3.7</v>
      </c>
      <c r="W30" s="117" t="s">
        <v>151</v>
      </c>
      <c r="X30" s="111">
        <v>0</v>
      </c>
      <c r="Y30" s="111">
        <v>1054</v>
      </c>
      <c r="Z30" s="111">
        <v>1195</v>
      </c>
      <c r="AA30" s="111">
        <v>0</v>
      </c>
      <c r="AB30" s="111">
        <v>1198</v>
      </c>
      <c r="AC30" s="54" t="s">
        <v>91</v>
      </c>
      <c r="AD30" s="54" t="s">
        <v>91</v>
      </c>
      <c r="AE30" s="54" t="s">
        <v>91</v>
      </c>
      <c r="AF30" s="55" t="s">
        <v>91</v>
      </c>
      <c r="AG30" s="55">
        <v>31371287</v>
      </c>
      <c r="AH30" s="56">
        <f t="shared" si="9"/>
        <v>1013</v>
      </c>
      <c r="AI30" s="57">
        <f t="shared" si="8"/>
        <v>198.16118935837244</v>
      </c>
      <c r="AJ30" s="58">
        <v>0</v>
      </c>
      <c r="AK30" s="58">
        <v>1</v>
      </c>
      <c r="AL30" s="58">
        <v>1</v>
      </c>
      <c r="AM30" s="58">
        <v>0</v>
      </c>
      <c r="AN30" s="58">
        <v>1</v>
      </c>
      <c r="AO30" s="58">
        <v>0</v>
      </c>
      <c r="AP30" s="111">
        <v>6908810</v>
      </c>
      <c r="AQ30" s="111">
        <f t="shared" si="1"/>
        <v>0</v>
      </c>
      <c r="AR30" s="59"/>
      <c r="AS30" s="60" t="s">
        <v>114</v>
      </c>
      <c r="AV30" s="374" t="s">
        <v>118</v>
      </c>
      <c r="AW30" s="374"/>
      <c r="AY30" s="112"/>
    </row>
    <row r="31" spans="1:51" x14ac:dyDescent="0.35">
      <c r="B31" s="43">
        <v>2.8333333333333299</v>
      </c>
      <c r="C31" s="43">
        <v>0.875000000000004</v>
      </c>
      <c r="D31" s="44">
        <v>16</v>
      </c>
      <c r="E31" s="45">
        <f>D31/1.42</f>
        <v>11.267605633802818</v>
      </c>
      <c r="F31" s="110">
        <v>76</v>
      </c>
      <c r="G31" s="45">
        <f t="shared" si="3"/>
        <v>53.521126760563384</v>
      </c>
      <c r="H31" s="46" t="s">
        <v>89</v>
      </c>
      <c r="I31" s="46">
        <f t="shared" si="4"/>
        <v>50</v>
      </c>
      <c r="J31" s="47">
        <f t="shared" si="13"/>
        <v>51.408450704225352</v>
      </c>
      <c r="K31" s="46">
        <f t="shared" si="12"/>
        <v>55.633802816901408</v>
      </c>
      <c r="L31" s="48">
        <v>18</v>
      </c>
      <c r="M31" s="49" t="s">
        <v>101</v>
      </c>
      <c r="N31" s="49">
        <v>16.100000000000001</v>
      </c>
      <c r="O31" s="50">
        <v>121</v>
      </c>
      <c r="P31" s="50">
        <v>118</v>
      </c>
      <c r="Q31" s="50">
        <v>9118581</v>
      </c>
      <c r="R31" s="51">
        <f t="shared" si="5"/>
        <v>5034</v>
      </c>
      <c r="S31" s="52">
        <f t="shared" si="6"/>
        <v>120.816</v>
      </c>
      <c r="T31" s="52">
        <f t="shared" si="7"/>
        <v>5.0339999999999998</v>
      </c>
      <c r="U31" s="53">
        <v>3.4</v>
      </c>
      <c r="V31" s="53">
        <f t="shared" si="0"/>
        <v>3.4</v>
      </c>
      <c r="W31" s="117" t="s">
        <v>151</v>
      </c>
      <c r="X31" s="111">
        <v>0</v>
      </c>
      <c r="Y31" s="111">
        <v>989</v>
      </c>
      <c r="Z31" s="111">
        <v>1195</v>
      </c>
      <c r="AA31" s="111">
        <v>0</v>
      </c>
      <c r="AB31" s="111">
        <v>1198</v>
      </c>
      <c r="AC31" s="54" t="s">
        <v>91</v>
      </c>
      <c r="AD31" s="54" t="s">
        <v>91</v>
      </c>
      <c r="AE31" s="54" t="s">
        <v>91</v>
      </c>
      <c r="AF31" s="55" t="s">
        <v>91</v>
      </c>
      <c r="AG31" s="55">
        <v>31372273</v>
      </c>
      <c r="AH31" s="56">
        <f t="shared" si="9"/>
        <v>986</v>
      </c>
      <c r="AI31" s="57">
        <f t="shared" si="8"/>
        <v>195.86809694080256</v>
      </c>
      <c r="AJ31" s="58">
        <v>0</v>
      </c>
      <c r="AK31" s="58">
        <v>1</v>
      </c>
      <c r="AL31" s="58">
        <v>1</v>
      </c>
      <c r="AM31" s="58">
        <v>0</v>
      </c>
      <c r="AN31" s="58">
        <v>1</v>
      </c>
      <c r="AO31" s="58">
        <v>0</v>
      </c>
      <c r="AP31" s="111">
        <v>6908810</v>
      </c>
      <c r="AQ31" s="111">
        <f t="shared" si="1"/>
        <v>0</v>
      </c>
      <c r="AR31" s="59"/>
      <c r="AS31" s="60" t="s">
        <v>114</v>
      </c>
      <c r="AV31" s="68" t="s">
        <v>30</v>
      </c>
      <c r="AW31" s="68" t="s">
        <v>75</v>
      </c>
      <c r="AY31" s="112"/>
    </row>
    <row r="32" spans="1:51" x14ac:dyDescent="0.35">
      <c r="B32" s="43">
        <v>2.875</v>
      </c>
      <c r="C32" s="43">
        <v>0.91666666666667096</v>
      </c>
      <c r="D32" s="44">
        <v>23</v>
      </c>
      <c r="E32" s="45">
        <f t="shared" si="2"/>
        <v>16.197183098591552</v>
      </c>
      <c r="F32" s="110">
        <v>76</v>
      </c>
      <c r="G32" s="45">
        <f t="shared" si="3"/>
        <v>53.521126760563384</v>
      </c>
      <c r="H32" s="46" t="s">
        <v>89</v>
      </c>
      <c r="I32" s="46">
        <f t="shared" si="4"/>
        <v>50</v>
      </c>
      <c r="J32" s="47">
        <f t="shared" si="13"/>
        <v>51.408450704225352</v>
      </c>
      <c r="K32" s="46">
        <f t="shared" si="12"/>
        <v>55.633802816901408</v>
      </c>
      <c r="L32" s="48">
        <v>14</v>
      </c>
      <c r="M32" s="49" t="s">
        <v>119</v>
      </c>
      <c r="N32" s="49">
        <v>12.6</v>
      </c>
      <c r="O32" s="50">
        <v>117</v>
      </c>
      <c r="P32" s="50">
        <v>112</v>
      </c>
      <c r="Q32" s="50">
        <v>9123537</v>
      </c>
      <c r="R32" s="51">
        <f t="shared" si="5"/>
        <v>4956</v>
      </c>
      <c r="S32" s="52">
        <f t="shared" si="6"/>
        <v>118.944</v>
      </c>
      <c r="T32" s="52">
        <f t="shared" si="7"/>
        <v>4.9560000000000004</v>
      </c>
      <c r="U32" s="53">
        <v>3.1</v>
      </c>
      <c r="V32" s="53">
        <f t="shared" si="0"/>
        <v>3.1</v>
      </c>
      <c r="W32" s="117" t="s">
        <v>151</v>
      </c>
      <c r="X32" s="111">
        <v>0</v>
      </c>
      <c r="Y32" s="111">
        <v>1081</v>
      </c>
      <c r="Z32" s="111">
        <v>1061</v>
      </c>
      <c r="AA32" s="111">
        <v>0</v>
      </c>
      <c r="AB32" s="111">
        <v>1079</v>
      </c>
      <c r="AC32" s="54" t="s">
        <v>91</v>
      </c>
      <c r="AD32" s="54" t="s">
        <v>91</v>
      </c>
      <c r="AE32" s="54" t="s">
        <v>91</v>
      </c>
      <c r="AF32" s="55" t="s">
        <v>91</v>
      </c>
      <c r="AG32" s="55">
        <v>31373252</v>
      </c>
      <c r="AH32" s="56">
        <f t="shared" si="9"/>
        <v>979</v>
      </c>
      <c r="AI32" s="57">
        <f t="shared" si="8"/>
        <v>197.53833736884582</v>
      </c>
      <c r="AJ32" s="58">
        <v>0</v>
      </c>
      <c r="AK32" s="58">
        <v>1</v>
      </c>
      <c r="AL32" s="58">
        <v>1</v>
      </c>
      <c r="AM32" s="58">
        <v>0</v>
      </c>
      <c r="AN32" s="58">
        <v>1</v>
      </c>
      <c r="AO32" s="58">
        <v>0</v>
      </c>
      <c r="AP32" s="111">
        <v>6908810</v>
      </c>
      <c r="AQ32" s="111">
        <f t="shared" si="1"/>
        <v>0</v>
      </c>
      <c r="AR32" s="61">
        <v>0.91</v>
      </c>
      <c r="AS32" s="60" t="s">
        <v>114</v>
      </c>
      <c r="AV32" s="69">
        <v>1</v>
      </c>
      <c r="AW32" s="69">
        <f>IFERROR(AV32*VLOOKUP(AV31,AV24:AW28,2,FALSE)/VLOOKUP(AW31,AV24:AW28,2,FALSE),"Enter Unit and Value")</f>
        <v>1.4189189189189189</v>
      </c>
      <c r="AY32" s="112"/>
    </row>
    <row r="33" spans="2:51" x14ac:dyDescent="0.35">
      <c r="B33" s="43">
        <v>2.9166666666666701</v>
      </c>
      <c r="C33" s="43">
        <v>0.95833333333333803</v>
      </c>
      <c r="D33" s="44">
        <v>14</v>
      </c>
      <c r="E33" s="45">
        <f t="shared" si="2"/>
        <v>9.8591549295774659</v>
      </c>
      <c r="F33" s="110">
        <v>66</v>
      </c>
      <c r="G33" s="45">
        <f t="shared" si="3"/>
        <v>46.478873239436624</v>
      </c>
      <c r="H33" s="46" t="s">
        <v>89</v>
      </c>
      <c r="I33" s="46">
        <f t="shared" si="4"/>
        <v>41.549295774647888</v>
      </c>
      <c r="J33" s="47">
        <f t="shared" ref="J33:J34" si="14">(F33-5)/1.42</f>
        <v>42.95774647887324</v>
      </c>
      <c r="K33" s="46">
        <f t="shared" si="12"/>
        <v>47.183098591549296</v>
      </c>
      <c r="L33" s="48">
        <v>14</v>
      </c>
      <c r="M33" s="49" t="s">
        <v>119</v>
      </c>
      <c r="N33" s="49">
        <v>11.9</v>
      </c>
      <c r="O33" s="50">
        <v>113</v>
      </c>
      <c r="P33" s="50">
        <v>99</v>
      </c>
      <c r="Q33" s="50">
        <v>9127724</v>
      </c>
      <c r="R33" s="51">
        <f t="shared" si="5"/>
        <v>4187</v>
      </c>
      <c r="S33" s="52">
        <f t="shared" si="6"/>
        <v>100.488</v>
      </c>
      <c r="T33" s="52">
        <f t="shared" si="7"/>
        <v>4.1870000000000003</v>
      </c>
      <c r="U33" s="53">
        <v>3.5</v>
      </c>
      <c r="V33" s="53">
        <f t="shared" si="0"/>
        <v>3.5</v>
      </c>
      <c r="W33" s="117" t="s">
        <v>132</v>
      </c>
      <c r="X33" s="111">
        <v>0</v>
      </c>
      <c r="Y33" s="111">
        <v>0</v>
      </c>
      <c r="Z33" s="111">
        <v>1052</v>
      </c>
      <c r="AA33" s="111">
        <v>0</v>
      </c>
      <c r="AB33" s="111">
        <v>1088</v>
      </c>
      <c r="AC33" s="54" t="s">
        <v>91</v>
      </c>
      <c r="AD33" s="54" t="s">
        <v>91</v>
      </c>
      <c r="AE33" s="54" t="s">
        <v>91</v>
      </c>
      <c r="AF33" s="55" t="s">
        <v>91</v>
      </c>
      <c r="AG33" s="55">
        <v>31373942</v>
      </c>
      <c r="AH33" s="56">
        <f t="shared" si="9"/>
        <v>690</v>
      </c>
      <c r="AI33" s="57">
        <f t="shared" si="8"/>
        <v>164.79579651301646</v>
      </c>
      <c r="AJ33" s="58">
        <v>0</v>
      </c>
      <c r="AK33" s="58">
        <v>0</v>
      </c>
      <c r="AL33" s="58">
        <v>1</v>
      </c>
      <c r="AM33" s="58">
        <v>0</v>
      </c>
      <c r="AN33" s="58">
        <v>1</v>
      </c>
      <c r="AO33" s="58">
        <v>0.25</v>
      </c>
      <c r="AP33" s="111">
        <v>6909386</v>
      </c>
      <c r="AQ33" s="111">
        <f t="shared" si="1"/>
        <v>576</v>
      </c>
      <c r="AR33" s="59"/>
      <c r="AS33" s="60" t="s">
        <v>114</v>
      </c>
      <c r="AY33" s="112"/>
    </row>
    <row r="34" spans="2:51" x14ac:dyDescent="0.35">
      <c r="B34" s="43">
        <v>2.9583333333333299</v>
      </c>
      <c r="C34" s="43">
        <v>1</v>
      </c>
      <c r="D34" s="44">
        <v>18</v>
      </c>
      <c r="E34" s="45">
        <f t="shared" si="2"/>
        <v>12.67605633802817</v>
      </c>
      <c r="F34" s="110">
        <v>66</v>
      </c>
      <c r="G34" s="45">
        <f t="shared" si="3"/>
        <v>46.478873239436624</v>
      </c>
      <c r="H34" s="46" t="s">
        <v>89</v>
      </c>
      <c r="I34" s="46">
        <f t="shared" si="4"/>
        <v>41.549295774647888</v>
      </c>
      <c r="J34" s="47">
        <f t="shared" si="14"/>
        <v>42.95774647887324</v>
      </c>
      <c r="K34" s="46">
        <f t="shared" si="12"/>
        <v>47.183098591549296</v>
      </c>
      <c r="L34" s="48">
        <v>14</v>
      </c>
      <c r="M34" s="49" t="s">
        <v>119</v>
      </c>
      <c r="N34" s="70">
        <v>11.5</v>
      </c>
      <c r="O34" s="50">
        <v>109</v>
      </c>
      <c r="P34" s="50">
        <v>91</v>
      </c>
      <c r="Q34" s="50">
        <v>9131525</v>
      </c>
      <c r="R34" s="51">
        <f t="shared" si="5"/>
        <v>3801</v>
      </c>
      <c r="S34" s="52">
        <f t="shared" si="6"/>
        <v>91.224000000000004</v>
      </c>
      <c r="T34" s="52">
        <f t="shared" si="7"/>
        <v>3.8010000000000002</v>
      </c>
      <c r="U34" s="53">
        <v>4.3</v>
      </c>
      <c r="V34" s="53">
        <f t="shared" si="0"/>
        <v>4.3</v>
      </c>
      <c r="W34" s="117" t="s">
        <v>132</v>
      </c>
      <c r="X34" s="111">
        <v>0</v>
      </c>
      <c r="Y34" s="111">
        <v>0</v>
      </c>
      <c r="Z34" s="111">
        <v>1024</v>
      </c>
      <c r="AA34" s="111">
        <v>0</v>
      </c>
      <c r="AB34" s="111">
        <v>1028</v>
      </c>
      <c r="AC34" s="54" t="s">
        <v>91</v>
      </c>
      <c r="AD34" s="54" t="s">
        <v>91</v>
      </c>
      <c r="AE34" s="54" t="s">
        <v>91</v>
      </c>
      <c r="AF34" s="55" t="s">
        <v>91</v>
      </c>
      <c r="AG34" s="55">
        <v>31374550</v>
      </c>
      <c r="AH34" s="56">
        <f t="shared" si="9"/>
        <v>608</v>
      </c>
      <c r="AI34" s="57">
        <f t="shared" si="8"/>
        <v>159.95790581425939</v>
      </c>
      <c r="AJ34" s="58">
        <v>0</v>
      </c>
      <c r="AK34" s="58">
        <v>0</v>
      </c>
      <c r="AL34" s="58">
        <v>1</v>
      </c>
      <c r="AM34" s="58">
        <v>0</v>
      </c>
      <c r="AN34" s="58">
        <v>1</v>
      </c>
      <c r="AO34" s="58">
        <v>0.25</v>
      </c>
      <c r="AP34" s="111">
        <v>6910027</v>
      </c>
      <c r="AQ34" s="111">
        <f t="shared" si="1"/>
        <v>641</v>
      </c>
      <c r="AR34" s="59"/>
      <c r="AS34" s="60" t="s">
        <v>114</v>
      </c>
      <c r="AV34" s="65" t="s">
        <v>120</v>
      </c>
      <c r="AW34" s="71" t="s">
        <v>31</v>
      </c>
      <c r="AY34" s="112"/>
    </row>
    <row r="35" spans="2:51" x14ac:dyDescent="0.35">
      <c r="B35" s="72"/>
      <c r="C35" s="73"/>
      <c r="D35" s="72"/>
      <c r="E35" s="74"/>
      <c r="F35" s="74"/>
      <c r="G35" s="75"/>
      <c r="H35" s="76"/>
      <c r="I35" s="74"/>
      <c r="J35" s="74"/>
      <c r="K35" s="75"/>
      <c r="L35" s="375" t="s">
        <v>121</v>
      </c>
      <c r="M35" s="376"/>
      <c r="N35" s="377"/>
      <c r="O35" s="77"/>
      <c r="P35" s="77">
        <f>AVERAGE(P11:P34)</f>
        <v>120.5</v>
      </c>
      <c r="Q35" s="78">
        <f>Q34-Q10</f>
        <v>121478</v>
      </c>
      <c r="R35" s="79">
        <f>SUM(R11:R34)</f>
        <v>121478</v>
      </c>
      <c r="S35" s="80">
        <f>AVERAGE(S11:S34)</f>
        <v>121.47799999999999</v>
      </c>
      <c r="T35" s="80">
        <f>SUM(T11:T34)</f>
        <v>121.47800000000001</v>
      </c>
      <c r="U35" s="76"/>
      <c r="V35" s="76"/>
      <c r="W35" s="66"/>
      <c r="X35" s="81"/>
      <c r="Y35" s="82"/>
      <c r="Z35" s="82"/>
      <c r="AA35" s="82"/>
      <c r="AB35" s="83"/>
      <c r="AC35" s="81"/>
      <c r="AD35" s="82"/>
      <c r="AE35" s="83"/>
      <c r="AF35" s="84"/>
      <c r="AG35" s="85">
        <f>AG34-AG10</f>
        <v>24822</v>
      </c>
      <c r="AH35" s="86">
        <f>SUM(AH11:AH34)</f>
        <v>24822</v>
      </c>
      <c r="AI35" s="87">
        <f>$AH$35/$T35</f>
        <v>204.33329491759824</v>
      </c>
      <c r="AJ35" s="84"/>
      <c r="AK35" s="88"/>
      <c r="AL35" s="88"/>
      <c r="AM35" s="88"/>
      <c r="AN35" s="89"/>
      <c r="AO35" s="90"/>
      <c r="AP35" s="91">
        <f>AP34-AP10</f>
        <v>5878</v>
      </c>
      <c r="AQ35" s="92">
        <f>SUM(AQ11:AQ34)</f>
        <v>5878</v>
      </c>
      <c r="AR35" s="93">
        <f>AVERAGE(AR11:AR34)</f>
        <v>0.91166666666666663</v>
      </c>
      <c r="AS35" s="90"/>
      <c r="AV35" s="94" t="s">
        <v>31</v>
      </c>
      <c r="AW35" s="94">
        <v>1</v>
      </c>
      <c r="AY35" s="112"/>
    </row>
    <row r="36" spans="2:51" x14ac:dyDescent="0.35">
      <c r="B36" s="95"/>
      <c r="C36" s="95"/>
      <c r="D36" s="95"/>
      <c r="E36" s="96"/>
      <c r="F36" s="96"/>
      <c r="G36" s="96"/>
      <c r="H36" s="96"/>
      <c r="I36" s="97"/>
      <c r="J36" s="97"/>
      <c r="K36" s="97"/>
      <c r="L36" s="109"/>
      <c r="M36" s="109"/>
      <c r="N36" s="109"/>
      <c r="O36" s="109"/>
      <c r="P36" s="109"/>
      <c r="Q36" s="109"/>
      <c r="R36" s="109"/>
      <c r="S36" s="109"/>
      <c r="T36" s="109"/>
      <c r="U36" s="98"/>
      <c r="V36" s="98"/>
      <c r="W36" s="109"/>
      <c r="X36" s="109"/>
      <c r="Y36" s="109"/>
      <c r="Z36" s="113"/>
      <c r="AA36" s="109"/>
      <c r="AB36" s="109"/>
      <c r="AC36" s="109"/>
      <c r="AD36" s="109"/>
      <c r="AE36" s="109"/>
      <c r="AH36" s="99"/>
      <c r="AM36" s="109"/>
      <c r="AN36" s="109"/>
      <c r="AO36" s="109"/>
      <c r="AP36" s="109"/>
      <c r="AQ36" s="109"/>
      <c r="AR36" s="109"/>
      <c r="AV36" s="94" t="s">
        <v>122</v>
      </c>
      <c r="AW36" s="94">
        <v>41.67</v>
      </c>
      <c r="AY36" s="112"/>
    </row>
    <row r="37" spans="2:51" x14ac:dyDescent="0.35">
      <c r="B37" s="130" t="s">
        <v>123</v>
      </c>
      <c r="C37" s="130"/>
      <c r="D37" s="130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3"/>
      <c r="X37" s="113"/>
      <c r="Y37" s="113"/>
      <c r="Z37" s="113"/>
      <c r="AA37" s="113"/>
      <c r="AB37" s="113"/>
      <c r="AC37" s="113"/>
      <c r="AD37" s="113"/>
      <c r="AE37" s="113"/>
      <c r="AM37" s="22"/>
      <c r="AN37" s="109"/>
      <c r="AO37" s="109"/>
      <c r="AP37" s="109"/>
      <c r="AQ37" s="109"/>
      <c r="AR37" s="113"/>
      <c r="AV37" s="94" t="s">
        <v>124</v>
      </c>
      <c r="AW37" s="94">
        <v>11.574999999999999</v>
      </c>
      <c r="AY37" s="112"/>
    </row>
    <row r="38" spans="2:51" x14ac:dyDescent="0.35">
      <c r="B38" s="128" t="s">
        <v>131</v>
      </c>
      <c r="C38" s="119"/>
      <c r="D38" s="119"/>
      <c r="E38" s="119"/>
      <c r="F38" s="119"/>
      <c r="G38" s="119"/>
      <c r="H38" s="119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18"/>
      <c r="T38" s="118"/>
      <c r="U38" s="118"/>
      <c r="V38" s="118"/>
      <c r="W38" s="113"/>
      <c r="X38" s="113"/>
      <c r="Y38" s="113"/>
      <c r="Z38" s="113"/>
      <c r="AA38" s="113"/>
      <c r="AB38" s="113"/>
      <c r="AC38" s="113"/>
      <c r="AD38" s="113"/>
      <c r="AE38" s="113"/>
      <c r="AM38" s="22"/>
      <c r="AN38" s="109"/>
      <c r="AO38" s="109"/>
      <c r="AP38" s="109"/>
      <c r="AQ38" s="109"/>
      <c r="AR38" s="113"/>
      <c r="AV38" s="100"/>
      <c r="AW38" s="100"/>
      <c r="AY38" s="112"/>
    </row>
    <row r="39" spans="2:51" x14ac:dyDescent="0.35">
      <c r="B39" s="138" t="s">
        <v>141</v>
      </c>
      <c r="C39" s="119"/>
      <c r="D39" s="119"/>
      <c r="E39" s="119"/>
      <c r="F39" s="119"/>
      <c r="G39" s="119"/>
      <c r="H39" s="119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18"/>
      <c r="T39" s="118"/>
      <c r="U39" s="118"/>
      <c r="V39" s="118"/>
      <c r="W39" s="113"/>
      <c r="X39" s="113"/>
      <c r="Y39" s="113"/>
      <c r="Z39" s="113"/>
      <c r="AA39" s="113"/>
      <c r="AB39" s="113"/>
      <c r="AC39" s="113"/>
      <c r="AD39" s="113"/>
      <c r="AE39" s="113"/>
      <c r="AM39" s="22"/>
      <c r="AN39" s="109"/>
      <c r="AO39" s="109"/>
      <c r="AP39" s="109"/>
      <c r="AQ39" s="109"/>
      <c r="AR39" s="113"/>
      <c r="AV39" s="100"/>
      <c r="AW39" s="100"/>
      <c r="AY39" s="112"/>
    </row>
    <row r="40" spans="2:51" x14ac:dyDescent="0.35">
      <c r="B40" s="121" t="s">
        <v>125</v>
      </c>
      <c r="C40" s="122"/>
      <c r="D40" s="122"/>
      <c r="E40" s="122"/>
      <c r="F40" s="122"/>
      <c r="G40" s="122"/>
      <c r="H40" s="122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4"/>
      <c r="T40" s="124"/>
      <c r="U40" s="124"/>
      <c r="V40" s="124"/>
      <c r="W40" s="113"/>
      <c r="X40" s="113"/>
      <c r="Y40" s="113"/>
      <c r="Z40" s="113"/>
      <c r="AA40" s="113"/>
      <c r="AB40" s="113"/>
      <c r="AC40" s="113"/>
      <c r="AD40" s="113"/>
      <c r="AE40" s="113"/>
      <c r="AM40" s="114"/>
      <c r="AN40" s="114"/>
      <c r="AO40" s="114"/>
      <c r="AP40" s="114"/>
      <c r="AQ40" s="114"/>
      <c r="AR40" s="114"/>
      <c r="AS40" s="115"/>
      <c r="AV40" s="112"/>
      <c r="AW40" s="108"/>
      <c r="AX40" s="108"/>
      <c r="AY40" s="108"/>
    </row>
    <row r="41" spans="2:51" x14ac:dyDescent="0.35">
      <c r="B41" s="123" t="s">
        <v>161</v>
      </c>
      <c r="C41" s="119"/>
      <c r="D41" s="119"/>
      <c r="E41" s="119"/>
      <c r="F41" s="119"/>
      <c r="G41" s="119"/>
      <c r="H41" s="119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4"/>
      <c r="T41" s="124"/>
      <c r="U41" s="124"/>
      <c r="V41" s="124"/>
      <c r="W41" s="113"/>
      <c r="X41" s="113"/>
      <c r="Y41" s="113"/>
      <c r="Z41" s="113"/>
      <c r="AA41" s="113"/>
      <c r="AB41" s="113"/>
      <c r="AC41" s="113"/>
      <c r="AD41" s="113"/>
      <c r="AE41" s="113"/>
      <c r="AM41" s="114"/>
      <c r="AN41" s="114"/>
      <c r="AO41" s="114"/>
      <c r="AP41" s="114"/>
      <c r="AQ41" s="114"/>
      <c r="AR41" s="114"/>
      <c r="AS41" s="115"/>
      <c r="AV41" s="112"/>
      <c r="AW41" s="108"/>
      <c r="AX41" s="108"/>
      <c r="AY41" s="108"/>
    </row>
    <row r="42" spans="2:51" x14ac:dyDescent="0.35">
      <c r="B42" s="138" t="s">
        <v>126</v>
      </c>
      <c r="C42" s="119"/>
      <c r="D42" s="119"/>
      <c r="E42" s="129"/>
      <c r="F42" s="129"/>
      <c r="G42" s="129"/>
      <c r="H42" s="119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4"/>
      <c r="T42" s="124"/>
      <c r="U42" s="124"/>
      <c r="V42" s="124"/>
      <c r="W42" s="113"/>
      <c r="X42" s="113"/>
      <c r="Y42" s="113"/>
      <c r="Z42" s="113"/>
      <c r="AA42" s="113"/>
      <c r="AB42" s="113"/>
      <c r="AC42" s="113"/>
      <c r="AD42" s="113"/>
      <c r="AE42" s="113"/>
      <c r="AM42" s="114"/>
      <c r="AN42" s="114"/>
      <c r="AO42" s="114"/>
      <c r="AP42" s="114"/>
      <c r="AQ42" s="114"/>
      <c r="AR42" s="114"/>
      <c r="AS42" s="115"/>
      <c r="AV42" s="112"/>
      <c r="AW42" s="108"/>
      <c r="AX42" s="108"/>
      <c r="AY42" s="108"/>
    </row>
    <row r="43" spans="2:51" x14ac:dyDescent="0.35">
      <c r="B43" s="125" t="s">
        <v>149</v>
      </c>
      <c r="C43" s="119"/>
      <c r="D43" s="119"/>
      <c r="E43" s="119"/>
      <c r="F43" s="119"/>
      <c r="G43" s="119"/>
      <c r="H43" s="119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4"/>
      <c r="T43" s="124"/>
      <c r="U43" s="124"/>
      <c r="V43" s="124"/>
      <c r="W43" s="113"/>
      <c r="X43" s="113"/>
      <c r="Y43" s="113"/>
      <c r="Z43" s="113"/>
      <c r="AA43" s="113"/>
      <c r="AB43" s="113"/>
      <c r="AC43" s="113"/>
      <c r="AD43" s="113"/>
      <c r="AE43" s="113"/>
      <c r="AM43" s="114"/>
      <c r="AN43" s="114"/>
      <c r="AO43" s="114"/>
      <c r="AP43" s="114"/>
      <c r="AQ43" s="114"/>
      <c r="AR43" s="114"/>
      <c r="AS43" s="115"/>
      <c r="AV43" s="112"/>
      <c r="AW43" s="108"/>
      <c r="AX43" s="108"/>
      <c r="AY43" s="108"/>
    </row>
    <row r="44" spans="2:51" x14ac:dyDescent="0.35">
      <c r="B44" s="138" t="s">
        <v>127</v>
      </c>
      <c r="C44" s="119"/>
      <c r="D44" s="119"/>
      <c r="E44" s="119"/>
      <c r="F44" s="119"/>
      <c r="G44" s="119"/>
      <c r="H44" s="119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4"/>
      <c r="T44" s="124"/>
      <c r="U44" s="124"/>
      <c r="V44" s="124"/>
      <c r="W44" s="113"/>
      <c r="X44" s="113"/>
      <c r="Y44" s="113"/>
      <c r="Z44" s="113"/>
      <c r="AA44" s="113"/>
      <c r="AB44" s="113"/>
      <c r="AC44" s="113"/>
      <c r="AD44" s="113"/>
      <c r="AE44" s="113"/>
      <c r="AM44" s="114"/>
      <c r="AN44" s="114"/>
      <c r="AO44" s="114"/>
      <c r="AP44" s="114"/>
      <c r="AQ44" s="114"/>
      <c r="AR44" s="114"/>
      <c r="AS44" s="115"/>
      <c r="AV44" s="112"/>
      <c r="AW44" s="108"/>
      <c r="AX44" s="108"/>
      <c r="AY44" s="108"/>
    </row>
    <row r="45" spans="2:51" x14ac:dyDescent="0.35">
      <c r="B45" s="122" t="s">
        <v>128</v>
      </c>
      <c r="C45" s="119"/>
      <c r="D45" s="119"/>
      <c r="E45" s="119"/>
      <c r="F45" s="119"/>
      <c r="G45" s="119"/>
      <c r="H45" s="119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4"/>
      <c r="T45" s="124"/>
      <c r="U45" s="124"/>
      <c r="V45" s="124"/>
      <c r="W45" s="113"/>
      <c r="X45" s="113"/>
      <c r="Y45" s="113"/>
      <c r="Z45" s="113"/>
      <c r="AA45" s="113"/>
      <c r="AB45" s="113"/>
      <c r="AC45" s="113"/>
      <c r="AD45" s="113"/>
      <c r="AE45" s="113"/>
      <c r="AM45" s="114"/>
      <c r="AN45" s="114"/>
      <c r="AO45" s="114"/>
      <c r="AP45" s="114"/>
      <c r="AQ45" s="114"/>
      <c r="AR45" s="114"/>
      <c r="AS45" s="115"/>
      <c r="AV45" s="112"/>
      <c r="AW45" s="108"/>
      <c r="AX45" s="108"/>
      <c r="AY45" s="108"/>
    </row>
    <row r="46" spans="2:51" x14ac:dyDescent="0.35">
      <c r="B46" s="122" t="s">
        <v>145</v>
      </c>
      <c r="C46" s="119"/>
      <c r="D46" s="119"/>
      <c r="E46" s="119"/>
      <c r="F46" s="119"/>
      <c r="G46" s="119"/>
      <c r="H46" s="119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4"/>
      <c r="T46" s="124"/>
      <c r="U46" s="124"/>
      <c r="V46" s="124"/>
      <c r="W46" s="113"/>
      <c r="X46" s="113"/>
      <c r="Y46" s="113"/>
      <c r="Z46" s="113"/>
      <c r="AA46" s="113"/>
      <c r="AB46" s="113"/>
      <c r="AC46" s="113"/>
      <c r="AD46" s="113"/>
      <c r="AE46" s="113"/>
      <c r="AM46" s="114"/>
      <c r="AN46" s="114"/>
      <c r="AO46" s="114"/>
      <c r="AP46" s="114"/>
      <c r="AQ46" s="114"/>
      <c r="AR46" s="114"/>
      <c r="AS46" s="115"/>
      <c r="AV46" s="112"/>
      <c r="AW46" s="108"/>
      <c r="AX46" s="108"/>
      <c r="AY46" s="108"/>
    </row>
    <row r="47" spans="2:51" x14ac:dyDescent="0.35">
      <c r="B47" s="138" t="s">
        <v>169</v>
      </c>
      <c r="C47" s="119"/>
      <c r="D47" s="119"/>
      <c r="E47" s="119"/>
      <c r="F47" s="119"/>
      <c r="G47" s="119"/>
      <c r="H47" s="119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4"/>
      <c r="U47" s="124"/>
      <c r="V47" s="124"/>
      <c r="W47" s="113"/>
      <c r="X47" s="113"/>
      <c r="Y47" s="113"/>
      <c r="Z47" s="113"/>
      <c r="AA47" s="113"/>
      <c r="AB47" s="113"/>
      <c r="AC47" s="113"/>
      <c r="AD47" s="113"/>
      <c r="AE47" s="113"/>
      <c r="AM47" s="114"/>
      <c r="AN47" s="114"/>
      <c r="AO47" s="114"/>
      <c r="AP47" s="114"/>
      <c r="AQ47" s="114"/>
      <c r="AR47" s="114"/>
      <c r="AS47" s="115"/>
      <c r="AV47" s="112"/>
      <c r="AW47" s="108"/>
      <c r="AX47" s="108"/>
      <c r="AY47" s="108"/>
    </row>
    <row r="48" spans="2:51" x14ac:dyDescent="0.35">
      <c r="B48" s="138" t="s">
        <v>137</v>
      </c>
      <c r="C48" s="119"/>
      <c r="D48" s="119"/>
      <c r="E48" s="119"/>
      <c r="F48" s="119"/>
      <c r="G48" s="119"/>
      <c r="H48" s="119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6"/>
      <c r="T48" s="124"/>
      <c r="U48" s="124"/>
      <c r="V48" s="124"/>
      <c r="W48" s="113"/>
      <c r="X48" s="113"/>
      <c r="Y48" s="113"/>
      <c r="Z48" s="113"/>
      <c r="AA48" s="113"/>
      <c r="AB48" s="113"/>
      <c r="AC48" s="113"/>
      <c r="AD48" s="113"/>
      <c r="AE48" s="113"/>
      <c r="AM48" s="114"/>
      <c r="AN48" s="114"/>
      <c r="AO48" s="114"/>
      <c r="AP48" s="114"/>
      <c r="AQ48" s="114"/>
      <c r="AR48" s="114"/>
      <c r="AS48" s="115"/>
      <c r="AV48" s="112"/>
      <c r="AW48" s="108"/>
      <c r="AX48" s="108"/>
      <c r="AY48" s="108"/>
    </row>
    <row r="49" spans="2:51" x14ac:dyDescent="0.35">
      <c r="B49" s="125" t="s">
        <v>167</v>
      </c>
      <c r="C49" s="119"/>
      <c r="D49" s="119"/>
      <c r="E49" s="119"/>
      <c r="F49" s="119"/>
      <c r="G49" s="119"/>
      <c r="H49" s="119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6"/>
      <c r="T49" s="124"/>
      <c r="U49" s="124"/>
      <c r="V49" s="124"/>
      <c r="W49" s="113"/>
      <c r="X49" s="113"/>
      <c r="Y49" s="113"/>
      <c r="Z49" s="113"/>
      <c r="AA49" s="113"/>
      <c r="AB49" s="113"/>
      <c r="AC49" s="113"/>
      <c r="AD49" s="113"/>
      <c r="AE49" s="113"/>
      <c r="AM49" s="114"/>
      <c r="AN49" s="114"/>
      <c r="AO49" s="114"/>
      <c r="AP49" s="114"/>
      <c r="AQ49" s="114"/>
      <c r="AR49" s="114"/>
      <c r="AS49" s="115"/>
      <c r="AV49" s="112"/>
      <c r="AW49" s="108"/>
      <c r="AX49" s="108"/>
      <c r="AY49" s="108"/>
    </row>
    <row r="50" spans="2:51" x14ac:dyDescent="0.35">
      <c r="B50" s="127" t="s">
        <v>138</v>
      </c>
      <c r="C50" s="119"/>
      <c r="D50" s="119"/>
      <c r="E50" s="119"/>
      <c r="F50" s="119"/>
      <c r="G50" s="119"/>
      <c r="H50" s="119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6"/>
      <c r="T50" s="124"/>
      <c r="U50" s="124"/>
      <c r="V50" s="124"/>
      <c r="W50" s="113"/>
      <c r="X50" s="113"/>
      <c r="Y50" s="113"/>
      <c r="Z50" s="113"/>
      <c r="AA50" s="113"/>
      <c r="AB50" s="113"/>
      <c r="AC50" s="113"/>
      <c r="AD50" s="113"/>
      <c r="AE50" s="113"/>
      <c r="AM50" s="114"/>
      <c r="AN50" s="114"/>
      <c r="AO50" s="114"/>
      <c r="AP50" s="114"/>
      <c r="AQ50" s="114"/>
      <c r="AR50" s="114"/>
      <c r="AS50" s="115"/>
      <c r="AV50" s="112"/>
      <c r="AW50" s="108"/>
      <c r="AX50" s="108"/>
      <c r="AY50" s="108"/>
    </row>
    <row r="51" spans="2:51" x14ac:dyDescent="0.35">
      <c r="B51" s="138" t="s">
        <v>139</v>
      </c>
      <c r="C51" s="119"/>
      <c r="D51" s="119"/>
      <c r="E51" s="119"/>
      <c r="F51" s="119"/>
      <c r="G51" s="119"/>
      <c r="H51" s="119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6"/>
      <c r="T51" s="124"/>
      <c r="U51" s="124"/>
      <c r="V51" s="124"/>
      <c r="W51" s="113"/>
      <c r="X51" s="113"/>
      <c r="Y51" s="113"/>
      <c r="Z51" s="113"/>
      <c r="AA51" s="113"/>
      <c r="AB51" s="113"/>
      <c r="AC51" s="113"/>
      <c r="AD51" s="113"/>
      <c r="AE51" s="113"/>
      <c r="AM51" s="114"/>
      <c r="AN51" s="114"/>
      <c r="AO51" s="114"/>
      <c r="AP51" s="114"/>
      <c r="AQ51" s="114"/>
      <c r="AR51" s="114"/>
      <c r="AS51" s="115"/>
      <c r="AV51" s="112"/>
      <c r="AW51" s="108"/>
      <c r="AX51" s="108"/>
      <c r="AY51" s="108"/>
    </row>
    <row r="52" spans="2:51" x14ac:dyDescent="0.35">
      <c r="B52" s="122" t="s">
        <v>142</v>
      </c>
      <c r="C52" s="119"/>
      <c r="D52" s="119"/>
      <c r="E52" s="119"/>
      <c r="F52" s="119"/>
      <c r="G52" s="119"/>
      <c r="H52" s="119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4"/>
      <c r="U52" s="124"/>
      <c r="V52" s="124"/>
      <c r="W52" s="113"/>
      <c r="X52" s="113"/>
      <c r="Y52" s="113"/>
      <c r="Z52" s="113"/>
      <c r="AA52" s="113"/>
      <c r="AB52" s="113"/>
      <c r="AC52" s="113"/>
      <c r="AD52" s="113"/>
      <c r="AE52" s="113"/>
      <c r="AM52" s="114"/>
      <c r="AN52" s="114"/>
      <c r="AO52" s="114"/>
      <c r="AP52" s="114"/>
      <c r="AQ52" s="114"/>
      <c r="AR52" s="114"/>
      <c r="AS52" s="115"/>
      <c r="AV52" s="112"/>
      <c r="AW52" s="108"/>
      <c r="AX52" s="108"/>
      <c r="AY52" s="108"/>
    </row>
    <row r="53" spans="2:51" x14ac:dyDescent="0.35">
      <c r="B53" s="122" t="s">
        <v>170</v>
      </c>
      <c r="C53" s="119"/>
      <c r="D53" s="119"/>
      <c r="E53" s="119"/>
      <c r="F53" s="119"/>
      <c r="G53" s="119"/>
      <c r="H53" s="119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4"/>
      <c r="U53" s="124"/>
      <c r="V53" s="124"/>
      <c r="W53" s="113"/>
      <c r="X53" s="113"/>
      <c r="Y53" s="113"/>
      <c r="Z53" s="113"/>
      <c r="AA53" s="113"/>
      <c r="AB53" s="113"/>
      <c r="AC53" s="113"/>
      <c r="AD53" s="113"/>
      <c r="AE53" s="113"/>
      <c r="AM53" s="114"/>
      <c r="AN53" s="114"/>
      <c r="AO53" s="114"/>
      <c r="AP53" s="114"/>
      <c r="AQ53" s="114"/>
      <c r="AR53" s="114"/>
      <c r="AS53" s="115"/>
      <c r="AV53" s="112"/>
      <c r="AW53" s="108"/>
      <c r="AX53" s="108"/>
      <c r="AY53" s="108"/>
    </row>
    <row r="54" spans="2:51" x14ac:dyDescent="0.35">
      <c r="B54" s="138" t="s">
        <v>168</v>
      </c>
      <c r="C54" s="119"/>
      <c r="D54" s="119"/>
      <c r="E54" s="119"/>
      <c r="F54" s="119"/>
      <c r="G54" s="119"/>
      <c r="H54" s="119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4"/>
      <c r="U54" s="124"/>
      <c r="V54" s="124"/>
      <c r="W54" s="113"/>
      <c r="X54" s="113"/>
      <c r="Y54" s="113"/>
      <c r="Z54" s="113"/>
      <c r="AA54" s="113"/>
      <c r="AB54" s="113"/>
      <c r="AC54" s="113"/>
      <c r="AD54" s="113"/>
      <c r="AE54" s="113"/>
      <c r="AM54" s="114"/>
      <c r="AN54" s="114"/>
      <c r="AO54" s="114"/>
      <c r="AP54" s="114"/>
      <c r="AQ54" s="114"/>
      <c r="AR54" s="114"/>
      <c r="AS54" s="115"/>
      <c r="AV54" s="112"/>
      <c r="AW54" s="108"/>
      <c r="AX54" s="108"/>
      <c r="AY54" s="108"/>
    </row>
    <row r="55" spans="2:51" x14ac:dyDescent="0.35">
      <c r="B55" s="127" t="s">
        <v>140</v>
      </c>
      <c r="C55" s="119"/>
      <c r="D55" s="119"/>
      <c r="E55" s="119"/>
      <c r="F55" s="119"/>
      <c r="G55" s="119"/>
      <c r="H55" s="119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4"/>
      <c r="U55" s="124"/>
      <c r="V55" s="124"/>
      <c r="W55" s="113"/>
      <c r="X55" s="113"/>
      <c r="Y55" s="113"/>
      <c r="Z55" s="113"/>
      <c r="AA55" s="113"/>
      <c r="AB55" s="113"/>
      <c r="AC55" s="113"/>
      <c r="AD55" s="113"/>
      <c r="AE55" s="113"/>
      <c r="AM55" s="114"/>
      <c r="AN55" s="114"/>
      <c r="AO55" s="114"/>
      <c r="AP55" s="114"/>
      <c r="AQ55" s="114"/>
      <c r="AR55" s="114"/>
      <c r="AS55" s="115"/>
      <c r="AV55" s="112"/>
      <c r="AW55" s="108"/>
      <c r="AX55" s="108"/>
      <c r="AY55" s="108"/>
    </row>
    <row r="56" spans="2:51" x14ac:dyDescent="0.35">
      <c r="B56" s="122" t="s">
        <v>129</v>
      </c>
      <c r="C56" s="119"/>
      <c r="D56" s="119"/>
      <c r="E56" s="119"/>
      <c r="F56" s="119"/>
      <c r="G56" s="119"/>
      <c r="H56" s="119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4"/>
      <c r="U56" s="124"/>
      <c r="V56" s="124"/>
      <c r="W56" s="113"/>
      <c r="X56" s="113"/>
      <c r="Y56" s="113"/>
      <c r="Z56" s="113"/>
      <c r="AA56" s="113"/>
      <c r="AB56" s="113"/>
      <c r="AC56" s="113"/>
      <c r="AD56" s="113"/>
      <c r="AE56" s="113"/>
      <c r="AM56" s="114"/>
      <c r="AN56" s="114"/>
      <c r="AO56" s="114"/>
      <c r="AP56" s="114"/>
      <c r="AQ56" s="114"/>
      <c r="AR56" s="114"/>
      <c r="AS56" s="115"/>
      <c r="AV56" s="112"/>
      <c r="AW56" s="108"/>
      <c r="AX56" s="108"/>
      <c r="AY56" s="108"/>
    </row>
    <row r="57" spans="2:51" x14ac:dyDescent="0.35">
      <c r="B57" s="122" t="s">
        <v>146</v>
      </c>
      <c r="C57" s="119"/>
      <c r="D57" s="119"/>
      <c r="E57" s="119"/>
      <c r="F57" s="119"/>
      <c r="G57" s="119"/>
      <c r="H57" s="119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6"/>
      <c r="U57" s="126"/>
      <c r="V57" s="126"/>
      <c r="W57" s="113"/>
      <c r="X57" s="113"/>
      <c r="Y57" s="113"/>
      <c r="Z57" s="113"/>
      <c r="AA57" s="113"/>
      <c r="AB57" s="113"/>
      <c r="AC57" s="113"/>
      <c r="AD57" s="113"/>
      <c r="AE57" s="113"/>
      <c r="AM57" s="114"/>
      <c r="AN57" s="114"/>
      <c r="AO57" s="114"/>
      <c r="AP57" s="114"/>
      <c r="AQ57" s="114"/>
      <c r="AR57" s="114"/>
      <c r="AS57" s="115"/>
      <c r="AV57" s="112"/>
      <c r="AW57" s="108"/>
      <c r="AX57" s="108"/>
      <c r="AY57" s="108"/>
    </row>
    <row r="58" spans="2:51" x14ac:dyDescent="0.35">
      <c r="B58" s="122" t="s">
        <v>130</v>
      </c>
      <c r="C58" s="119"/>
      <c r="D58" s="119"/>
      <c r="E58" s="119"/>
      <c r="F58" s="119"/>
      <c r="G58" s="119"/>
      <c r="H58" s="119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6"/>
      <c r="U58" s="103"/>
      <c r="V58" s="103"/>
      <c r="W58" s="113"/>
      <c r="X58" s="113"/>
      <c r="Y58" s="113"/>
      <c r="Z58" s="113"/>
      <c r="AA58" s="113"/>
      <c r="AB58" s="113"/>
      <c r="AC58" s="113"/>
      <c r="AD58" s="113"/>
      <c r="AE58" s="113"/>
      <c r="AM58" s="114"/>
      <c r="AN58" s="114"/>
      <c r="AO58" s="114"/>
      <c r="AP58" s="114"/>
      <c r="AQ58" s="114"/>
      <c r="AR58" s="114"/>
      <c r="AS58" s="115"/>
      <c r="AV58" s="112"/>
      <c r="AW58" s="108"/>
      <c r="AX58" s="108"/>
      <c r="AY58" s="108"/>
    </row>
    <row r="59" spans="2:51" x14ac:dyDescent="0.35">
      <c r="B59" s="107"/>
      <c r="C59" s="122"/>
      <c r="D59" s="119"/>
      <c r="E59" s="119"/>
      <c r="F59" s="119"/>
      <c r="G59" s="119"/>
      <c r="H59" s="119"/>
      <c r="I59" s="119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6"/>
      <c r="U59" s="103"/>
      <c r="V59" s="103"/>
      <c r="W59" s="113"/>
      <c r="X59" s="113"/>
      <c r="Y59" s="113"/>
      <c r="Z59" s="113"/>
      <c r="AA59" s="113"/>
      <c r="AB59" s="113"/>
      <c r="AC59" s="113"/>
      <c r="AD59" s="113"/>
      <c r="AE59" s="113"/>
      <c r="AM59" s="114"/>
      <c r="AN59" s="114"/>
      <c r="AO59" s="114"/>
      <c r="AP59" s="114"/>
      <c r="AQ59" s="114"/>
      <c r="AR59" s="114"/>
      <c r="AS59" s="115"/>
      <c r="AV59" s="112"/>
      <c r="AW59" s="108"/>
      <c r="AX59" s="108"/>
      <c r="AY59" s="108"/>
    </row>
    <row r="60" spans="2:51" x14ac:dyDescent="0.35">
      <c r="B60" s="107"/>
      <c r="C60" s="122"/>
      <c r="D60" s="119"/>
      <c r="E60" s="119"/>
      <c r="F60" s="119"/>
      <c r="G60" s="119"/>
      <c r="H60" s="119"/>
      <c r="I60" s="119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6"/>
      <c r="U60" s="103"/>
      <c r="V60" s="103"/>
      <c r="W60" s="113"/>
      <c r="X60" s="113"/>
      <c r="Y60" s="113"/>
      <c r="Z60" s="113"/>
      <c r="AA60" s="113"/>
      <c r="AB60" s="113"/>
      <c r="AC60" s="113"/>
      <c r="AD60" s="113"/>
      <c r="AE60" s="113"/>
      <c r="AM60" s="114"/>
      <c r="AN60" s="114"/>
      <c r="AO60" s="114"/>
      <c r="AP60" s="114"/>
      <c r="AQ60" s="114"/>
      <c r="AR60" s="114"/>
      <c r="AS60" s="115"/>
      <c r="AV60" s="112"/>
      <c r="AW60" s="108"/>
      <c r="AX60" s="108"/>
      <c r="AY60" s="108"/>
    </row>
    <row r="61" spans="2:51" x14ac:dyDescent="0.35">
      <c r="B61" s="102"/>
      <c r="C61" s="116"/>
      <c r="D61" s="119"/>
      <c r="E61" s="119"/>
      <c r="F61" s="119"/>
      <c r="G61" s="119"/>
      <c r="H61" s="119"/>
      <c r="I61" s="119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6"/>
      <c r="U61" s="103"/>
      <c r="V61" s="103"/>
      <c r="W61" s="113"/>
      <c r="X61" s="113"/>
      <c r="Y61" s="113"/>
      <c r="Z61" s="113"/>
      <c r="AA61" s="113"/>
      <c r="AB61" s="113"/>
      <c r="AC61" s="113"/>
      <c r="AD61" s="113"/>
      <c r="AE61" s="113"/>
      <c r="AM61" s="114"/>
      <c r="AN61" s="114"/>
      <c r="AO61" s="114"/>
      <c r="AP61" s="114"/>
      <c r="AQ61" s="114"/>
      <c r="AR61" s="114"/>
      <c r="AS61" s="115"/>
      <c r="AV61" s="112"/>
      <c r="AW61" s="108"/>
      <c r="AX61" s="108"/>
      <c r="AY61" s="108"/>
    </row>
    <row r="62" spans="2:51" x14ac:dyDescent="0.35">
      <c r="B62" s="102"/>
      <c r="C62" s="116"/>
      <c r="D62" s="101"/>
      <c r="E62" s="119"/>
      <c r="F62" s="119"/>
      <c r="G62" s="119"/>
      <c r="H62" s="119"/>
      <c r="I62" s="119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6"/>
      <c r="U62" s="103"/>
      <c r="V62" s="103"/>
      <c r="W62" s="113"/>
      <c r="X62" s="113"/>
      <c r="Y62" s="113"/>
      <c r="Z62" s="105"/>
      <c r="AA62" s="113"/>
      <c r="AB62" s="113"/>
      <c r="AC62" s="113"/>
      <c r="AD62" s="113"/>
      <c r="AE62" s="113"/>
      <c r="AM62" s="114"/>
      <c r="AN62" s="114"/>
      <c r="AO62" s="114"/>
      <c r="AP62" s="114"/>
      <c r="AQ62" s="114"/>
      <c r="AR62" s="114"/>
      <c r="AS62" s="115"/>
      <c r="AV62" s="112"/>
      <c r="AW62" s="108"/>
      <c r="AX62" s="108"/>
      <c r="AY62" s="108"/>
    </row>
    <row r="63" spans="2:51" x14ac:dyDescent="0.35">
      <c r="B63" s="102"/>
      <c r="C63" s="138"/>
      <c r="D63" s="101"/>
      <c r="E63" s="119"/>
      <c r="F63" s="119"/>
      <c r="G63" s="119"/>
      <c r="H63" s="119"/>
      <c r="I63" s="101"/>
      <c r="J63" s="120"/>
      <c r="K63" s="120"/>
      <c r="L63" s="120"/>
      <c r="M63" s="120"/>
      <c r="N63" s="120"/>
      <c r="O63" s="120"/>
      <c r="P63" s="120"/>
      <c r="Q63" s="120"/>
      <c r="R63" s="120"/>
      <c r="S63" s="105"/>
      <c r="T63" s="105"/>
      <c r="U63" s="105"/>
      <c r="V63" s="105"/>
      <c r="W63" s="105"/>
      <c r="X63" s="105"/>
      <c r="Y63" s="105"/>
      <c r="Z63" s="104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12"/>
      <c r="AW63" s="108"/>
      <c r="AX63" s="108"/>
      <c r="AY63" s="108"/>
    </row>
    <row r="64" spans="2:51" x14ac:dyDescent="0.35">
      <c r="B64" s="102"/>
      <c r="C64" s="138"/>
      <c r="D64" s="119"/>
      <c r="E64" s="101"/>
      <c r="F64" s="119"/>
      <c r="G64" s="101"/>
      <c r="H64" s="101"/>
      <c r="I64" s="101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4"/>
      <c r="X64" s="104"/>
      <c r="Y64" s="104"/>
      <c r="Z64" s="113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  <c r="AV64" s="112"/>
      <c r="AW64" s="108"/>
      <c r="AX64" s="108"/>
      <c r="AY64" s="108"/>
    </row>
    <row r="65" spans="1:51" x14ac:dyDescent="0.35">
      <c r="B65" s="102"/>
      <c r="C65" s="122"/>
      <c r="D65" s="119"/>
      <c r="E65" s="101"/>
      <c r="F65" s="101"/>
      <c r="G65" s="101"/>
      <c r="H65" s="101"/>
      <c r="I65" s="119"/>
      <c r="J65" s="105"/>
      <c r="K65" s="105"/>
      <c r="L65" s="105"/>
      <c r="M65" s="105"/>
      <c r="N65" s="105"/>
      <c r="O65" s="105"/>
      <c r="P65" s="105"/>
      <c r="Q65" s="105"/>
      <c r="R65" s="105"/>
      <c r="S65" s="120"/>
      <c r="T65" s="126"/>
      <c r="U65" s="103"/>
      <c r="V65" s="103"/>
      <c r="W65" s="113"/>
      <c r="X65" s="113"/>
      <c r="Y65" s="113"/>
      <c r="Z65" s="113"/>
      <c r="AA65" s="113"/>
      <c r="AB65" s="113"/>
      <c r="AC65" s="113"/>
      <c r="AD65" s="113"/>
      <c r="AE65" s="113"/>
      <c r="AM65" s="114"/>
      <c r="AN65" s="114"/>
      <c r="AO65" s="114"/>
      <c r="AP65" s="114"/>
      <c r="AQ65" s="114"/>
      <c r="AR65" s="114"/>
      <c r="AS65" s="115"/>
      <c r="AV65" s="112"/>
      <c r="AW65" s="108"/>
      <c r="AX65" s="108"/>
      <c r="AY65" s="108"/>
    </row>
    <row r="66" spans="1:51" x14ac:dyDescent="0.35">
      <c r="B66" s="105"/>
      <c r="C66" s="122"/>
      <c r="D66" s="119"/>
      <c r="E66" s="119"/>
      <c r="F66" s="101"/>
      <c r="G66" s="119"/>
      <c r="H66" s="119"/>
      <c r="I66" s="119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6"/>
      <c r="U66" s="103"/>
      <c r="V66" s="103"/>
      <c r="W66" s="113"/>
      <c r="X66" s="113"/>
      <c r="Y66" s="113"/>
      <c r="Z66" s="113"/>
      <c r="AA66" s="113"/>
      <c r="AB66" s="113"/>
      <c r="AC66" s="113"/>
      <c r="AD66" s="113"/>
      <c r="AE66" s="113"/>
      <c r="AM66" s="114"/>
      <c r="AN66" s="114"/>
      <c r="AO66" s="114"/>
      <c r="AP66" s="114"/>
      <c r="AQ66" s="114"/>
      <c r="AR66" s="114"/>
      <c r="AS66" s="115"/>
      <c r="AV66" s="112"/>
      <c r="AW66" s="108"/>
      <c r="AX66" s="108"/>
      <c r="AY66" s="108"/>
    </row>
    <row r="67" spans="1:51" x14ac:dyDescent="0.35">
      <c r="B67" s="105"/>
      <c r="C67" s="105"/>
      <c r="D67" s="119"/>
      <c r="E67" s="119"/>
      <c r="F67" s="119"/>
      <c r="G67" s="119"/>
      <c r="H67" s="119"/>
      <c r="I67" s="119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6"/>
      <c r="U67" s="103"/>
      <c r="V67" s="103"/>
      <c r="W67" s="113"/>
      <c r="X67" s="113"/>
      <c r="Y67" s="113"/>
      <c r="Z67" s="113"/>
      <c r="AA67" s="113"/>
      <c r="AB67" s="113"/>
      <c r="AC67" s="113"/>
      <c r="AD67" s="113"/>
      <c r="AE67" s="113"/>
      <c r="AM67" s="114"/>
      <c r="AN67" s="114"/>
      <c r="AO67" s="114"/>
      <c r="AP67" s="114"/>
      <c r="AQ67" s="114"/>
      <c r="AR67" s="114"/>
      <c r="AS67" s="115"/>
      <c r="AV67" s="112"/>
      <c r="AW67" s="108"/>
      <c r="AX67" s="108"/>
      <c r="AY67" s="108"/>
    </row>
    <row r="68" spans="1:51" x14ac:dyDescent="0.35">
      <c r="B68" s="102"/>
      <c r="C68" s="138"/>
      <c r="D68" s="105"/>
      <c r="E68" s="119"/>
      <c r="F68" s="119"/>
      <c r="G68" s="119"/>
      <c r="H68" s="119"/>
      <c r="I68" s="119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6"/>
      <c r="U68" s="103"/>
      <c r="V68" s="103"/>
      <c r="W68" s="113"/>
      <c r="X68" s="113"/>
      <c r="Y68" s="113"/>
      <c r="Z68" s="113"/>
      <c r="AA68" s="113"/>
      <c r="AB68" s="113"/>
      <c r="AC68" s="113"/>
      <c r="AD68" s="113"/>
      <c r="AE68" s="113"/>
      <c r="AM68" s="114"/>
      <c r="AN68" s="114"/>
      <c r="AO68" s="114"/>
      <c r="AP68" s="114"/>
      <c r="AQ68" s="114"/>
      <c r="AR68" s="114"/>
      <c r="AS68" s="115"/>
      <c r="AV68" s="112"/>
      <c r="AW68" s="108"/>
      <c r="AX68" s="108"/>
      <c r="AY68" s="108"/>
    </row>
    <row r="69" spans="1:51" x14ac:dyDescent="0.35">
      <c r="C69" s="122"/>
      <c r="D69" s="105"/>
      <c r="E69" s="119"/>
      <c r="F69" s="119"/>
      <c r="G69" s="119"/>
      <c r="H69" s="119"/>
      <c r="I69" s="105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6"/>
      <c r="U69" s="103"/>
      <c r="V69" s="103"/>
      <c r="W69" s="113"/>
      <c r="X69" s="113"/>
      <c r="Y69" s="113"/>
      <c r="Z69" s="113"/>
      <c r="AA69" s="113"/>
      <c r="AB69" s="113"/>
      <c r="AC69" s="113"/>
      <c r="AD69" s="113"/>
      <c r="AE69" s="113"/>
      <c r="AM69" s="114"/>
      <c r="AN69" s="114"/>
      <c r="AO69" s="114"/>
      <c r="AP69" s="114"/>
      <c r="AQ69" s="114"/>
      <c r="AR69" s="114"/>
      <c r="AS69" s="115"/>
      <c r="AV69" s="112"/>
      <c r="AW69" s="108"/>
      <c r="AX69" s="108"/>
      <c r="AY69" s="108"/>
    </row>
    <row r="70" spans="1:51" x14ac:dyDescent="0.35">
      <c r="C70" s="138"/>
      <c r="D70" s="119"/>
      <c r="E70" s="105"/>
      <c r="F70" s="119"/>
      <c r="G70" s="105"/>
      <c r="H70" s="105"/>
      <c r="I70" s="105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6"/>
      <c r="U70" s="103"/>
      <c r="V70" s="103"/>
      <c r="W70" s="113"/>
      <c r="X70" s="113"/>
      <c r="Y70" s="113"/>
      <c r="Z70" s="113"/>
      <c r="AA70" s="113"/>
      <c r="AB70" s="113"/>
      <c r="AC70" s="113"/>
      <c r="AD70" s="113"/>
      <c r="AE70" s="113"/>
      <c r="AM70" s="114"/>
      <c r="AN70" s="114"/>
      <c r="AO70" s="114"/>
      <c r="AP70" s="114"/>
      <c r="AQ70" s="114"/>
      <c r="AR70" s="114"/>
      <c r="AS70" s="115"/>
      <c r="AU70" s="108"/>
      <c r="AV70" s="112"/>
      <c r="AW70" s="108"/>
      <c r="AX70" s="108"/>
      <c r="AY70" s="108"/>
    </row>
    <row r="71" spans="1:51" x14ac:dyDescent="0.35">
      <c r="C71" s="125"/>
      <c r="D71" s="119"/>
      <c r="E71" s="105"/>
      <c r="F71" s="105"/>
      <c r="G71" s="105"/>
      <c r="H71" s="105"/>
      <c r="I71" s="119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6"/>
      <c r="U71" s="103"/>
      <c r="V71" s="103"/>
      <c r="W71" s="113"/>
      <c r="X71" s="113"/>
      <c r="Y71" s="113"/>
      <c r="Z71" s="113"/>
      <c r="AA71" s="113"/>
      <c r="AB71" s="113"/>
      <c r="AC71" s="113"/>
      <c r="AD71" s="113"/>
      <c r="AE71" s="113"/>
      <c r="AM71" s="114"/>
      <c r="AN71" s="114"/>
      <c r="AO71" s="114"/>
      <c r="AP71" s="114"/>
      <c r="AQ71" s="114"/>
      <c r="AR71" s="114"/>
      <c r="AS71" s="115"/>
      <c r="AU71" s="108"/>
      <c r="AV71" s="112"/>
      <c r="AW71" s="108"/>
      <c r="AX71" s="108"/>
      <c r="AY71" s="108"/>
    </row>
    <row r="72" spans="1:51" x14ac:dyDescent="0.35">
      <c r="A72" s="113"/>
      <c r="I72" s="114"/>
      <c r="J72" s="114"/>
      <c r="K72" s="114"/>
      <c r="L72" s="114"/>
      <c r="M72" s="114"/>
      <c r="N72" s="114"/>
      <c r="O72" s="115"/>
      <c r="P72" s="109"/>
      <c r="R72" s="112"/>
      <c r="AS72" s="108"/>
      <c r="AT72" s="108"/>
      <c r="AU72" s="108"/>
      <c r="AV72" s="108"/>
      <c r="AW72" s="108"/>
      <c r="AX72" s="108"/>
      <c r="AY72" s="108"/>
    </row>
    <row r="73" spans="1:51" x14ac:dyDescent="0.35">
      <c r="A73" s="113"/>
      <c r="I73" s="114"/>
      <c r="J73" s="114"/>
      <c r="K73" s="114"/>
      <c r="L73" s="114"/>
      <c r="M73" s="114"/>
      <c r="N73" s="114"/>
      <c r="O73" s="115"/>
      <c r="P73" s="109"/>
      <c r="R73" s="109"/>
      <c r="AS73" s="108"/>
      <c r="AT73" s="108"/>
      <c r="AU73" s="108"/>
      <c r="AV73" s="108"/>
      <c r="AW73" s="108"/>
      <c r="AX73" s="108"/>
      <c r="AY73" s="108"/>
    </row>
    <row r="74" spans="1:51" x14ac:dyDescent="0.35">
      <c r="A74" s="113"/>
      <c r="I74" s="114"/>
      <c r="J74" s="114"/>
      <c r="K74" s="114"/>
      <c r="L74" s="114"/>
      <c r="M74" s="114"/>
      <c r="N74" s="114"/>
      <c r="O74" s="115"/>
      <c r="P74" s="109"/>
      <c r="R74" s="109"/>
      <c r="AS74" s="108"/>
      <c r="AT74" s="108"/>
      <c r="AU74" s="108"/>
      <c r="AV74" s="108"/>
      <c r="AW74" s="108"/>
      <c r="AX74" s="108"/>
      <c r="AY74" s="108"/>
    </row>
    <row r="75" spans="1:51" x14ac:dyDescent="0.35">
      <c r="A75" s="113"/>
      <c r="I75" s="114"/>
      <c r="J75" s="114"/>
      <c r="K75" s="114"/>
      <c r="L75" s="114"/>
      <c r="M75" s="114"/>
      <c r="N75" s="114"/>
      <c r="O75" s="115"/>
      <c r="P75" s="109"/>
      <c r="R75" s="109"/>
      <c r="AS75" s="108"/>
      <c r="AT75" s="108"/>
      <c r="AU75" s="108"/>
      <c r="AV75" s="108"/>
      <c r="AW75" s="108"/>
      <c r="AX75" s="108"/>
      <c r="AY75" s="108"/>
    </row>
    <row r="76" spans="1:51" x14ac:dyDescent="0.35">
      <c r="A76" s="113"/>
      <c r="I76" s="114"/>
      <c r="J76" s="114"/>
      <c r="K76" s="114"/>
      <c r="L76" s="114"/>
      <c r="M76" s="114"/>
      <c r="N76" s="114"/>
      <c r="O76" s="115"/>
      <c r="P76" s="109"/>
      <c r="R76" s="109"/>
      <c r="AS76" s="108"/>
      <c r="AT76" s="108"/>
      <c r="AU76" s="108"/>
      <c r="AV76" s="108"/>
      <c r="AW76" s="108"/>
      <c r="AX76" s="108"/>
      <c r="AY76" s="108"/>
    </row>
    <row r="77" spans="1:51" x14ac:dyDescent="0.35">
      <c r="A77" s="113"/>
      <c r="I77" s="114"/>
      <c r="J77" s="114"/>
      <c r="K77" s="114"/>
      <c r="L77" s="114"/>
      <c r="M77" s="114"/>
      <c r="N77" s="114"/>
      <c r="O77" s="115"/>
      <c r="P77" s="109"/>
      <c r="R77" s="109"/>
      <c r="AS77" s="108"/>
      <c r="AT77" s="108"/>
      <c r="AU77" s="108"/>
      <c r="AV77" s="108"/>
      <c r="AW77" s="108"/>
      <c r="AX77" s="108"/>
      <c r="AY77" s="108"/>
    </row>
    <row r="78" spans="1:51" x14ac:dyDescent="0.35">
      <c r="A78" s="113"/>
      <c r="I78" s="114"/>
      <c r="J78" s="114"/>
      <c r="K78" s="114"/>
      <c r="L78" s="114"/>
      <c r="M78" s="114"/>
      <c r="N78" s="114"/>
      <c r="O78" s="115"/>
      <c r="P78" s="109"/>
      <c r="R78" s="104"/>
      <c r="AS78" s="108"/>
      <c r="AT78" s="108"/>
      <c r="AU78" s="108"/>
      <c r="AV78" s="108"/>
      <c r="AW78" s="108"/>
      <c r="AX78" s="108"/>
      <c r="AY78" s="108"/>
    </row>
    <row r="79" spans="1:51" x14ac:dyDescent="0.35">
      <c r="A79" s="113"/>
      <c r="I79" s="114"/>
      <c r="J79" s="114"/>
      <c r="K79" s="114"/>
      <c r="L79" s="114"/>
      <c r="M79" s="114"/>
      <c r="N79" s="114"/>
      <c r="O79" s="115"/>
      <c r="R79" s="109"/>
      <c r="AS79" s="108"/>
      <c r="AT79" s="108"/>
      <c r="AU79" s="108"/>
      <c r="AV79" s="108"/>
      <c r="AW79" s="108"/>
      <c r="AX79" s="108"/>
      <c r="AY79" s="108"/>
    </row>
    <row r="80" spans="1:51" x14ac:dyDescent="0.35">
      <c r="O80" s="115"/>
      <c r="R80" s="109"/>
      <c r="AS80" s="108"/>
      <c r="AT80" s="108"/>
      <c r="AU80" s="108"/>
      <c r="AV80" s="108"/>
      <c r="AW80" s="108"/>
      <c r="AX80" s="108"/>
      <c r="AY80" s="108"/>
    </row>
    <row r="81" spans="15:51" x14ac:dyDescent="0.35">
      <c r="O81" s="115"/>
      <c r="R81" s="109"/>
      <c r="AS81" s="108"/>
      <c r="AT81" s="108"/>
      <c r="AU81" s="108"/>
      <c r="AV81" s="108"/>
      <c r="AW81" s="108"/>
      <c r="AX81" s="108"/>
      <c r="AY81" s="108"/>
    </row>
    <row r="82" spans="15:51" x14ac:dyDescent="0.35">
      <c r="O82" s="115"/>
      <c r="R82" s="109"/>
      <c r="AS82" s="108"/>
      <c r="AT82" s="108"/>
      <c r="AU82" s="108"/>
      <c r="AV82" s="108"/>
      <c r="AW82" s="108"/>
      <c r="AX82" s="108"/>
      <c r="AY82" s="108"/>
    </row>
    <row r="83" spans="15:51" x14ac:dyDescent="0.35">
      <c r="O83" s="115"/>
      <c r="R83" s="109"/>
      <c r="AS83" s="108"/>
      <c r="AT83" s="108"/>
      <c r="AU83" s="108"/>
      <c r="AV83" s="108"/>
      <c r="AW83" s="108"/>
      <c r="AX83" s="108"/>
      <c r="AY83" s="108"/>
    </row>
    <row r="84" spans="15:51" x14ac:dyDescent="0.35">
      <c r="O84" s="115"/>
      <c r="AS84" s="108"/>
      <c r="AT84" s="108"/>
      <c r="AU84" s="108"/>
      <c r="AV84" s="108"/>
      <c r="AW84" s="108"/>
      <c r="AX84" s="108"/>
      <c r="AY84" s="108"/>
    </row>
    <row r="85" spans="15:51" x14ac:dyDescent="0.35">
      <c r="O85" s="115"/>
      <c r="AS85" s="108"/>
      <c r="AT85" s="108"/>
      <c r="AU85" s="108"/>
      <c r="AV85" s="108"/>
      <c r="AW85" s="108"/>
      <c r="AX85" s="108"/>
      <c r="AY85" s="108"/>
    </row>
    <row r="86" spans="15:51" x14ac:dyDescent="0.35">
      <c r="O86" s="115"/>
      <c r="AS86" s="108"/>
      <c r="AT86" s="108"/>
      <c r="AU86" s="108"/>
      <c r="AV86" s="108"/>
      <c r="AW86" s="108"/>
      <c r="AX86" s="108"/>
      <c r="AY86" s="108"/>
    </row>
    <row r="87" spans="15:51" x14ac:dyDescent="0.35">
      <c r="O87" s="115"/>
      <c r="AS87" s="108"/>
      <c r="AT87" s="108"/>
      <c r="AU87" s="108"/>
      <c r="AV87" s="108"/>
      <c r="AW87" s="108"/>
      <c r="AX87" s="108"/>
      <c r="AY87" s="108"/>
    </row>
    <row r="88" spans="15:51" x14ac:dyDescent="0.35">
      <c r="O88" s="115"/>
      <c r="AS88" s="108"/>
      <c r="AT88" s="108"/>
      <c r="AU88" s="108"/>
      <c r="AV88" s="108"/>
      <c r="AW88" s="108"/>
      <c r="AX88" s="108"/>
      <c r="AY88" s="108"/>
    </row>
    <row r="89" spans="15:51" x14ac:dyDescent="0.35">
      <c r="O89" s="115"/>
      <c r="AS89" s="108"/>
      <c r="AT89" s="108"/>
      <c r="AU89" s="108"/>
      <c r="AV89" s="108"/>
      <c r="AW89" s="108"/>
      <c r="AX89" s="108"/>
      <c r="AY89" s="108"/>
    </row>
    <row r="90" spans="15:51" x14ac:dyDescent="0.35">
      <c r="O90" s="115"/>
      <c r="Q90" s="109"/>
      <c r="AS90" s="108"/>
      <c r="AT90" s="108"/>
      <c r="AU90" s="108"/>
      <c r="AV90" s="108"/>
      <c r="AW90" s="108"/>
      <c r="AX90" s="108"/>
      <c r="AY90" s="108"/>
    </row>
    <row r="91" spans="15:51" x14ac:dyDescent="0.35">
      <c r="O91" s="14"/>
      <c r="P91" s="109"/>
      <c r="Q91" s="109"/>
      <c r="AS91" s="108"/>
      <c r="AT91" s="108"/>
      <c r="AU91" s="108"/>
      <c r="AV91" s="108"/>
      <c r="AW91" s="108"/>
      <c r="AX91" s="108"/>
      <c r="AY91" s="108"/>
    </row>
    <row r="92" spans="15:51" x14ac:dyDescent="0.35">
      <c r="O92" s="14"/>
      <c r="P92" s="109"/>
      <c r="Q92" s="109"/>
      <c r="AS92" s="108"/>
      <c r="AT92" s="108"/>
      <c r="AU92" s="108"/>
      <c r="AV92" s="108"/>
      <c r="AW92" s="108"/>
      <c r="AX92" s="108"/>
      <c r="AY92" s="108"/>
    </row>
    <row r="93" spans="15:51" x14ac:dyDescent="0.35">
      <c r="O93" s="14"/>
      <c r="P93" s="109"/>
      <c r="Q93" s="109"/>
      <c r="AS93" s="108"/>
      <c r="AT93" s="108"/>
      <c r="AU93" s="108"/>
      <c r="AV93" s="108"/>
      <c r="AW93" s="108"/>
      <c r="AX93" s="108"/>
      <c r="AY93" s="108"/>
    </row>
    <row r="94" spans="15:51" x14ac:dyDescent="0.35">
      <c r="O94" s="14"/>
      <c r="P94" s="109"/>
      <c r="Q94" s="109"/>
      <c r="AS94" s="108"/>
      <c r="AT94" s="108"/>
      <c r="AU94" s="108"/>
      <c r="AV94" s="108"/>
      <c r="AW94" s="108"/>
      <c r="AX94" s="108"/>
      <c r="AY94" s="108"/>
    </row>
    <row r="95" spans="15:51" x14ac:dyDescent="0.35">
      <c r="O95" s="14"/>
      <c r="P95" s="109"/>
      <c r="Q95" s="109"/>
      <c r="AS95" s="108"/>
      <c r="AT95" s="108"/>
      <c r="AU95" s="108"/>
      <c r="AV95" s="108"/>
      <c r="AW95" s="108"/>
      <c r="AX95" s="108"/>
      <c r="AY95" s="108"/>
    </row>
    <row r="96" spans="15:51" x14ac:dyDescent="0.35">
      <c r="O96" s="14"/>
      <c r="P96" s="109"/>
      <c r="Q96" s="109"/>
      <c r="AS96" s="108"/>
      <c r="AT96" s="108"/>
      <c r="AU96" s="108"/>
      <c r="AV96" s="108"/>
      <c r="AW96" s="108"/>
      <c r="AX96" s="108"/>
      <c r="AY96" s="108"/>
    </row>
    <row r="97" spans="15:51" x14ac:dyDescent="0.35">
      <c r="O97" s="14"/>
      <c r="P97" s="109"/>
      <c r="Q97" s="109"/>
      <c r="AS97" s="108"/>
      <c r="AT97" s="108"/>
      <c r="AU97" s="108"/>
      <c r="AV97" s="108"/>
      <c r="AW97" s="108"/>
      <c r="AX97" s="108"/>
      <c r="AY97" s="108"/>
    </row>
    <row r="98" spans="15:51" x14ac:dyDescent="0.35">
      <c r="O98" s="14"/>
      <c r="P98" s="109"/>
      <c r="Q98" s="109"/>
      <c r="AS98" s="108"/>
      <c r="AT98" s="108"/>
      <c r="AU98" s="108"/>
      <c r="AV98" s="108"/>
      <c r="AW98" s="108"/>
      <c r="AX98" s="108"/>
      <c r="AY98" s="108"/>
    </row>
    <row r="99" spans="15:51" x14ac:dyDescent="0.35">
      <c r="O99" s="14"/>
      <c r="P99" s="109"/>
      <c r="Q99" s="109"/>
      <c r="AS99" s="108"/>
      <c r="AT99" s="108"/>
      <c r="AU99" s="108"/>
      <c r="AV99" s="108"/>
      <c r="AW99" s="108"/>
      <c r="AX99" s="108"/>
      <c r="AY99" s="108"/>
    </row>
    <row r="100" spans="15:51" x14ac:dyDescent="0.35">
      <c r="O100" s="14"/>
      <c r="P100" s="109"/>
      <c r="Q100" s="109"/>
      <c r="R100" s="109"/>
      <c r="S100" s="109"/>
      <c r="AS100" s="108"/>
      <c r="AT100" s="108"/>
      <c r="AU100" s="108"/>
      <c r="AV100" s="108"/>
      <c r="AW100" s="108"/>
      <c r="AX100" s="108"/>
      <c r="AY100" s="108"/>
    </row>
    <row r="101" spans="15:51" x14ac:dyDescent="0.35">
      <c r="O101" s="14"/>
      <c r="P101" s="109"/>
      <c r="Q101" s="109"/>
      <c r="R101" s="109"/>
      <c r="S101" s="109"/>
      <c r="T101" s="109"/>
      <c r="AS101" s="108"/>
      <c r="AT101" s="108"/>
      <c r="AU101" s="108"/>
      <c r="AV101" s="108"/>
      <c r="AW101" s="108"/>
      <c r="AX101" s="108"/>
      <c r="AY101" s="108"/>
    </row>
    <row r="102" spans="15:51" x14ac:dyDescent="0.35">
      <c r="O102" s="14"/>
      <c r="P102" s="109"/>
      <c r="Q102" s="109"/>
      <c r="R102" s="109"/>
      <c r="S102" s="109"/>
      <c r="T102" s="109"/>
      <c r="AS102" s="108"/>
      <c r="AT102" s="108"/>
      <c r="AU102" s="108"/>
      <c r="AV102" s="108"/>
      <c r="AW102" s="108"/>
      <c r="AX102" s="108"/>
      <c r="AY102" s="108"/>
    </row>
    <row r="103" spans="15:51" x14ac:dyDescent="0.35">
      <c r="O103" s="14"/>
      <c r="P103" s="109"/>
      <c r="T103" s="109"/>
      <c r="AS103" s="108"/>
      <c r="AT103" s="108"/>
      <c r="AU103" s="108"/>
      <c r="AV103" s="108"/>
      <c r="AW103" s="108"/>
      <c r="AX103" s="108"/>
      <c r="AY103" s="108"/>
    </row>
    <row r="104" spans="15:51" x14ac:dyDescent="0.35">
      <c r="O104" s="109"/>
      <c r="Q104" s="109"/>
      <c r="R104" s="109"/>
      <c r="S104" s="109"/>
      <c r="AS104" s="108"/>
      <c r="AT104" s="108"/>
      <c r="AU104" s="108"/>
      <c r="AV104" s="108"/>
      <c r="AW104" s="108"/>
      <c r="AX104" s="108"/>
      <c r="AY104" s="108"/>
    </row>
    <row r="105" spans="15:51" x14ac:dyDescent="0.35">
      <c r="O105" s="14"/>
      <c r="P105" s="109"/>
      <c r="Q105" s="109"/>
      <c r="R105" s="109"/>
      <c r="S105" s="109"/>
      <c r="T105" s="109"/>
      <c r="AS105" s="108"/>
      <c r="AT105" s="108"/>
      <c r="AU105" s="108"/>
      <c r="AV105" s="108"/>
      <c r="AW105" s="108"/>
      <c r="AX105" s="108"/>
      <c r="AY105" s="108"/>
    </row>
    <row r="106" spans="15:51" x14ac:dyDescent="0.35">
      <c r="O106" s="14"/>
      <c r="P106" s="109"/>
      <c r="Q106" s="109"/>
      <c r="R106" s="109"/>
      <c r="S106" s="109"/>
      <c r="T106" s="109"/>
      <c r="U106" s="109"/>
      <c r="AS106" s="108"/>
      <c r="AT106" s="108"/>
      <c r="AU106" s="108"/>
      <c r="AV106" s="108"/>
      <c r="AW106" s="108"/>
      <c r="AX106" s="108"/>
      <c r="AY106" s="108"/>
    </row>
    <row r="107" spans="15:51" x14ac:dyDescent="0.35">
      <c r="O107" s="14"/>
      <c r="P107" s="109"/>
      <c r="T107" s="109"/>
      <c r="U107" s="109"/>
      <c r="AS107" s="108"/>
      <c r="AT107" s="108"/>
      <c r="AU107" s="108"/>
      <c r="AV107" s="108"/>
      <c r="AW107" s="108"/>
      <c r="AX107" s="108"/>
      <c r="AY107" s="108"/>
    </row>
    <row r="119" spans="45:51" x14ac:dyDescent="0.35">
      <c r="AS119" s="108"/>
      <c r="AT119" s="108"/>
      <c r="AU119" s="108"/>
      <c r="AV119" s="108"/>
      <c r="AW119" s="108"/>
      <c r="AX119" s="108"/>
      <c r="AY119" s="108"/>
    </row>
  </sheetData>
  <protectedRanges>
    <protectedRange sqref="N63:R63 B68 S65:T71 B59:B65 T49:T58 S59:T62 T40 N66:R71 T42" name="Range2_12_5_1_1"/>
    <protectedRange sqref="N10 L10 L6 D6 D8 AD8 AF8 O8:U8 AJ8:AR8 AF10 AR11:AR34 L24:N31 E23:E34 G23:G34 N12:N23 N32:N34 E11:G22 N11:AG11 O12:AG34" name="Range1_16_3_1_1"/>
    <protectedRange sqref="I68 J66:M71 J63:M63 I71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:H69 F70 E69" name="Range2_2_2_9_2_1_1"/>
    <protectedRange sqref="D67 D70:D71" name="Range2_1_1_1_1_1_9_2_1_1"/>
    <protectedRange sqref="Q10" name="Range1_17_1_1_1"/>
    <protectedRange sqref="AG10" name="Range1_18_1_1_1"/>
    <protectedRange sqref="C68 C70" name="Range2_4_1_1_1"/>
    <protectedRange sqref="AS16:AS34" name="Range1_1_1_1"/>
    <protectedRange sqref="P3:U5" name="Range1_16_1_1_1_1"/>
    <protectedRange sqref="C71 C69 C66" name="Range2_1_3_1_1"/>
    <protectedRange sqref="H11:H34" name="Range1_1_1_1_1_1_1"/>
    <protectedRange sqref="B66:B67 J64:R65 D68:D69 I69:I70 Z62:Z63 S63:Y64 AA63:AU64 E70:E71 G70:H71 F71" name="Range2_2_1_10_1_1_1_2"/>
    <protectedRange sqref="C67" name="Range2_2_1_10_2_1_1_1"/>
    <protectedRange sqref="N59:R62 G66:H66 D64 F67 E66" name="Range2_12_1_6_1_1"/>
    <protectedRange sqref="D59:D60 I65:I67 I59:M62 G67:H68 G60:H62 E67:E68 F68:F69 F61:F63 E60:E62" name="Range2_2_12_1_7_1_1"/>
    <protectedRange sqref="D65:D66" name="Range2_1_1_1_1_11_1_2_1_1"/>
    <protectedRange sqref="E63 G63:H63 F64" name="Range2_2_2_9_1_1_1_1"/>
    <protectedRange sqref="D61" name="Range2_1_1_1_1_1_9_1_1_1_1"/>
    <protectedRange sqref="C65 C60" name="Range2_1_1_2_1_1"/>
    <protectedRange sqref="C64" name="Range2_1_2_2_1_1"/>
    <protectedRange sqref="C63" name="Range2_3_2_1_1"/>
    <protectedRange sqref="F59:F60 E59 G59:H59" name="Range2_2_12_1_1_1_1_1"/>
    <protectedRange sqref="C59" name="Range2_1_4_2_1_1_1"/>
    <protectedRange sqref="C61:C62" name="Range2_5_1_1_1"/>
    <protectedRange sqref="E64:E65 F65:F66 G64:H65 I63:I64" name="Range2_2_1_1_1_1"/>
    <protectedRange sqref="D62:D63" name="Range2_1_1_1_1_1_1_1_1"/>
    <protectedRange sqref="AS11:AS15" name="Range1_4_1_1_1_1"/>
    <protectedRange sqref="J11:J15 J26:J34" name="Range1_1_2_1_10_1_1_1_1"/>
    <protectedRange sqref="R78" name="Range2_2_1_10_1_1_1_1_1"/>
    <protectedRange sqref="T41" name="Range2_12_5_1_1_4"/>
    <protectedRange sqref="S40 B41:B42" name="Range2_12_5_1_1_1"/>
    <protectedRange sqref="N40:R40" name="Range2_12_1_6_1_1_1"/>
    <protectedRange sqref="E41:H41 I40:M40" name="Range2_2_12_1_7_1_1_1"/>
    <protectedRange sqref="D41" name="Range2_3_2_1_3_1_1_2_10_1_1_1_1_1"/>
    <protectedRange sqref="C41" name="Range2_1_1_1_1_11_1_2_1_1_1"/>
    <protectedRange sqref="S38:S39" name="Range2_12_3_1_1_1_1"/>
    <protectedRange sqref="D38:H38 N38:R39" name="Range2_12_1_3_1_1_1_1"/>
    <protectedRange sqref="I38:M38 E39:M39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T48" name="Range2_12_5_1_1_2"/>
    <protectedRange sqref="B40" name="Range2_12_5_1_1_1_1"/>
    <protectedRange sqref="E40:H40" name="Range2_2_12_1_7_1_1_1_1"/>
    <protectedRange sqref="C40:D40" name="Range2_3_2_1_3_1_1_2_10_1_1_1_1_1_1"/>
    <protectedRange sqref="T43:T45" name="Range2_12_5_1_1_3_1_1_1"/>
    <protectedRange sqref="S43:S45" name="Range2_12_5_1_1_2_3_1_1_1_1_1"/>
    <protectedRange sqref="Q43:R45" name="Range2_12_1_6_1_1_1_1_2_1_1_1_1"/>
    <protectedRange sqref="N43:P45" name="Range2_12_1_2_3_1_1_1_1_2_1_1_1_1"/>
    <protectedRange sqref="I43:M45" name="Range2_2_12_1_4_3_1_1_1_1_2_1_1_1_1"/>
    <protectedRange sqref="E43:H45" name="Range2_2_12_1_3_1_2_1_1_1_1_2_1_1_1_1"/>
    <protectedRange sqref="D43:D45" name="Range2_2_12_1_3_1_2_1_1_1_2_1_2_3_1_1"/>
    <protectedRange sqref="T46" name="Range2_12_5_1_1_2_1_1_1_1_1"/>
    <protectedRange sqref="S46" name="Range2_12_4_1_1_1_4_2_1_1_1_1"/>
    <protectedRange sqref="Q46:R46" name="Range2_12_1_6_1_1_1_2_3_2_1_1_1_1"/>
    <protectedRange sqref="N46:P46" name="Range2_12_1_2_3_1_1_1_2_3_2_1_1_1_1"/>
    <protectedRange sqref="J46:M46" name="Range2_2_12_1_4_3_1_1_1_3_3_2_1_1_1_1"/>
    <protectedRange sqref="I46" name="Range2_2_12_1_4_3_1_1_1_2_1_2_2_1_1_1"/>
    <protectedRange sqref="G46:H46 D46:E46" name="Range2_2_12_1_3_1_2_1_1_1_2_1_3_2_1_1_1"/>
    <protectedRange sqref="F46" name="Range2_2_12_1_3_1_2_1_1_1_1_1_2_2_1_1_1"/>
    <protectedRange sqref="T47" name="Range2_12_5_1_1_6_1_1_1_1_1"/>
    <protectedRange sqref="S47" name="Range2_12_5_1_1_5_3_1_1_1_1_1"/>
    <protectedRange sqref="Q47:R47" name="Range2_12_1_6_1_1_1_2_3_2_1_1_2_1_1_1"/>
    <protectedRange sqref="N47:P47" name="Range2_12_1_2_3_1_1_1_2_3_2_1_1_2_1_1_1"/>
    <protectedRange sqref="J47:M47" name="Range2_2_12_1_4_3_1_1_1_3_3_2_1_1_2_1_1_1"/>
    <protectedRange sqref="I47" name="Range2_2_12_1_4_3_1_1_1_2_1_2_2_1_2_1_1_1"/>
    <protectedRange sqref="G47:H47 D47:E47" name="Range2_2_12_1_3_1_2_1_1_1_2_1_3_2_1_2_1_1_1"/>
    <protectedRange sqref="F47" name="Range2_2_12_1_3_1_2_1_1_1_1_1_2_2_1_2_1_1_1"/>
    <protectedRange sqref="B43:B45" name="Range2_12_5_1_1_1_2_2_1_1_1_1_1_1"/>
    <protectedRange sqref="B46" name="Range2_12_5_1_1_1_3_1_1_1_1_1_1_1"/>
    <protectedRange sqref="S52:S53" name="Range2_12_2_1_1_1_2_2"/>
    <protectedRange sqref="N52:R53" name="Range2_12_1_6_1_1_4_1_1_1_1_1_1"/>
    <protectedRange sqref="J52:M53" name="Range2_2_12_1_7_1_1_6_1_1_1_1_1_1"/>
    <protectedRange sqref="I52:I53" name="Range2_2_12_1_4_3_1_1_1_5_1_1_1_1_1_1_1"/>
    <protectedRange sqref="G52:H53" name="Range2_2_12_1_3_1_2_1_1_1_2_1_1_1_1_1_1_2"/>
    <protectedRange sqref="D52:E53" name="Range2_2_12_1_3_1_2_1_1_1_2_1_1_1_1_3_1_1"/>
    <protectedRange sqref="F52:F53" name="Range2_2_12_1_3_1_2_1_1_1_3_1_1_1_1_1_3_1_1"/>
    <protectedRange sqref="B52:B53" name="Range2_12_5_1_1_2_2_1_3_1_1_1_1_2_1_1"/>
    <protectedRange sqref="S48:S51" name="Range2_12_4_1_1_1_4_2_2"/>
    <protectedRange sqref="Q48:R50" name="Range2_12_1_6_1_1_1_2_3_2_1_1"/>
    <protectedRange sqref="N48:P50" name="Range2_12_1_2_3_1_1_1_2_3_2_1_1"/>
    <protectedRange sqref="K48:M50" name="Range2_2_12_1_4_3_1_1_1_3_3_2_1_1"/>
    <protectedRange sqref="Q51:R51" name="Range2_12_1_6_1_1_1_2_3_2_1_1_2"/>
    <protectedRange sqref="N51:P51" name="Range2_12_1_2_3_1_1_1_2_3_2_1_1_2"/>
    <protectedRange sqref="K51:M51" name="Range2_2_12_1_4_3_1_1_1_3_3_2_1_1_2"/>
    <protectedRange sqref="J48:J50" name="Range2_2_12_1_4_3_1_1_1_3_2_1_2"/>
    <protectedRange sqref="D48:E50" name="Range2_2_12_1_3_1_2_1_1_1_2_1_2_3_2"/>
    <protectedRange sqref="I48:I50" name="Range2_2_12_1_4_2_1_1_1_4_1_2_1_1_1_2"/>
    <protectedRange sqref="F48:H50" name="Range2_2_12_1_3_1_1_1_1_1_4_1_2_1_2_1_2"/>
    <protectedRange sqref="J51" name="Range2_2_12_1_4_3_1_1_1_3_3_1"/>
    <protectedRange sqref="I51" name="Range2_2_12_1_4_3_1_1_1_2_1_2"/>
    <protectedRange sqref="D51:E51 G51:H51" name="Range2_2_12_1_3_1_2_1_1_1_2_1_3"/>
    <protectedRange sqref="F51" name="Range2_2_12_1_3_1_2_1_1_1_1_1_2"/>
    <protectedRange sqref="B49" name="Range2_12_5_1_1_1_2_1_1_1_1"/>
    <protectedRange sqref="B50" name="Range2_12_5_1_1_2_2_2_1_1_1"/>
    <protectedRange sqref="S54" name="Range2_12_2_1_1_1_2"/>
    <protectedRange sqref="S58" name="Range2_12_5_1_1_5_1_1"/>
    <protectedRange sqref="S55:S57" name="Range2_12_2_1_1_1_2_1_1"/>
    <protectedRange sqref="N54:R54" name="Range2_12_1_6_1_1_4_1_1_1_1_1_1_1"/>
    <protectedRange sqref="J54:M54" name="Range2_2_12_1_7_1_1_6_1_1_1_1_1_1_1"/>
    <protectedRange sqref="I54" name="Range2_2_12_1_4_3_1_1_1_5_1_1_1_1_1_1_1_1"/>
    <protectedRange sqref="G54:H54" name="Range2_2_12_1_3_1_2_1_1_1_2_1_1_1_1_1_1_2_1"/>
    <protectedRange sqref="D54:E54" name="Range2_2_12_1_3_1_2_1_1_1_2_1_1_1_1_3_1_1_1"/>
    <protectedRange sqref="F54" name="Range2_2_12_1_3_1_2_1_1_1_3_1_1_1_1_1_3_1_1_1"/>
    <protectedRange sqref="N58:R58" name="Range2_12_1_6_1_1_4_1_1_1_1_1_1_1_1_1_1"/>
    <protectedRange sqref="J58:M58" name="Range2_2_12_1_7_1_1_6_1_1_1_1_1_1_1_1_1_1"/>
    <protectedRange sqref="I58" name="Range2_2_12_1_4_3_1_1_1_5_1_1_1_1_1_1_1_1_1_1_1"/>
    <protectedRange sqref="G58:H58" name="Range2_2_12_1_3_1_2_1_1_1_2_1_1_1_1_1_1_2_1_1_1_1"/>
    <protectedRange sqref="Q57:R57" name="Range2_12_1_4_1_1_1_1_1_1_1_1_1_1_1_1_1_1"/>
    <protectedRange sqref="N57:P57" name="Range2_12_1_2_1_1_1_1_1_1_1_1_1_1_1_1_1_1_1"/>
    <protectedRange sqref="J57:M57" name="Range2_2_12_1_4_1_1_1_1_1_1_1_1_1_1_1_1_1_1_1"/>
    <protectedRange sqref="Q55:R56" name="Range2_12_1_6_1_1_1_2_3_1_1_3_1_1_1_1_1_1"/>
    <protectedRange sqref="N55:P56" name="Range2_12_1_2_3_1_1_1_2_3_1_1_3_1_1_1_1_1_1"/>
    <protectedRange sqref="I57 J55:M56" name="Range2_2_12_1_4_3_1_1_1_3_3_1_1_3_1_1_1_1_1_1"/>
    <protectedRange sqref="D57:E57 G57:H57" name="Range2_2_12_1_3_1_2_1_1_1_3_1_1_1_1_1_1_1_2_1_1"/>
    <protectedRange sqref="B54" name="Range2_12_5_1_1_2_2_1_3_1_1_1_1_1_1_1_1"/>
    <protectedRange sqref="I56" name="Range2_2_12_1_7_1_1_5_2_1_1_1_1_1_1_1_1_1_1_1"/>
    <protectedRange sqref="D56:E56 G56:H56 F57" name="Range2_2_12_1_3_3_1_1_1_2_1_1_1_1_1_1_1_1_1_1_1"/>
    <protectedRange sqref="I55" name="Range2_2_12_1_4_3_1_1_1_2_1_2_1_1_3_1_1_1_1_1"/>
    <protectedRange sqref="G55:H55 F55:F56" name="Range2_2_12_1_3_1_2_1_1_1_2_1_3_1_1_3_1_1_1_1_1_1"/>
    <protectedRange sqref="D55:E55" name="Range2_2_12_1_3_1_1_1_1_1_4_1_2_1_3_1_1_1_1_1_1_1_1"/>
    <protectedRange sqref="B58" name="Range2_12_5_1_1_2_2_1_3_1_1_1_1_1_1_1_1_1_1_1_1"/>
    <protectedRange sqref="D58:E58" name="Range2_2_12_1_3_1_2_1_1_1_2_1_1_1_1_3_1_1_1_1_1_1"/>
    <protectedRange sqref="B55" name="Range2_12_5_1_1_2_1_4_1_1_1_2_1_1_1_1_1"/>
    <protectedRange sqref="F58" name="Range2_2_12_1_3_1_2_1_1_1_3_1_1_1_1_1_3_1_1_1_1_1_1"/>
    <protectedRange sqref="B56:B57" name="Range2_12_5_1_1_2_2_1_3_1_1_1_1_2_1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687" priority="9" operator="containsText" text="N/A">
      <formula>NOT(ISERROR(SEARCH("N/A",X11)))</formula>
    </cfRule>
    <cfRule type="cellIs" dxfId="686" priority="27" operator="equal">
      <formula>0</formula>
    </cfRule>
  </conditionalFormatting>
  <conditionalFormatting sqref="X11:AE34">
    <cfRule type="cellIs" dxfId="685" priority="26" operator="greaterThanOrEqual">
      <formula>1185</formula>
    </cfRule>
  </conditionalFormatting>
  <conditionalFormatting sqref="X11:AE34">
    <cfRule type="cellIs" dxfId="684" priority="25" operator="between">
      <formula>0.1</formula>
      <formula>1184</formula>
    </cfRule>
  </conditionalFormatting>
  <conditionalFormatting sqref="X8">
    <cfRule type="cellIs" dxfId="683" priority="24" operator="equal">
      <formula>0</formula>
    </cfRule>
  </conditionalFormatting>
  <conditionalFormatting sqref="X8">
    <cfRule type="cellIs" dxfId="682" priority="23" operator="greaterThan">
      <formula>1179</formula>
    </cfRule>
  </conditionalFormatting>
  <conditionalFormatting sqref="X8">
    <cfRule type="cellIs" dxfId="681" priority="22" operator="greaterThan">
      <formula>99</formula>
    </cfRule>
  </conditionalFormatting>
  <conditionalFormatting sqref="X8">
    <cfRule type="cellIs" dxfId="680" priority="21" operator="greaterThan">
      <formula>0.99</formula>
    </cfRule>
  </conditionalFormatting>
  <conditionalFormatting sqref="AB8">
    <cfRule type="cellIs" dxfId="679" priority="20" operator="equal">
      <formula>0</formula>
    </cfRule>
  </conditionalFormatting>
  <conditionalFormatting sqref="AB8">
    <cfRule type="cellIs" dxfId="678" priority="19" operator="greaterThan">
      <formula>1179</formula>
    </cfRule>
  </conditionalFormatting>
  <conditionalFormatting sqref="AB8">
    <cfRule type="cellIs" dxfId="677" priority="18" operator="greaterThan">
      <formula>99</formula>
    </cfRule>
  </conditionalFormatting>
  <conditionalFormatting sqref="AB8">
    <cfRule type="cellIs" dxfId="676" priority="17" operator="greaterThan">
      <formula>0.99</formula>
    </cfRule>
  </conditionalFormatting>
  <conditionalFormatting sqref="AQ11:AQ34 AJ24:AJ34 AK24:AK33 AL24:AO34 AJ11:AO23">
    <cfRule type="cellIs" dxfId="675" priority="16" operator="equal">
      <formula>0</formula>
    </cfRule>
  </conditionalFormatting>
  <conditionalFormatting sqref="AQ11:AQ34 AJ24:AJ34 AK24:AK33 AL24:AO34 AJ11:AO23">
    <cfRule type="cellIs" dxfId="674" priority="15" operator="greaterThan">
      <formula>1179</formula>
    </cfRule>
  </conditionalFormatting>
  <conditionalFormatting sqref="AQ11:AQ34 AJ24:AJ34 AK24:AK33 AL24:AO34 AJ11:AO23">
    <cfRule type="cellIs" dxfId="673" priority="14" operator="greaterThan">
      <formula>99</formula>
    </cfRule>
  </conditionalFormatting>
  <conditionalFormatting sqref="AQ11:AQ34 AJ24:AJ34 AK24:AK33 AL24:AO34 AJ11:AO23">
    <cfRule type="cellIs" dxfId="672" priority="13" operator="greaterThan">
      <formula>0.99</formula>
    </cfRule>
  </conditionalFormatting>
  <conditionalFormatting sqref="AI11:AI34">
    <cfRule type="cellIs" dxfId="671" priority="12" operator="greaterThan">
      <formula>$AI$8</formula>
    </cfRule>
  </conditionalFormatting>
  <conditionalFormatting sqref="AH11:AH34">
    <cfRule type="cellIs" dxfId="670" priority="10" operator="greaterThan">
      <formula>$AH$8</formula>
    </cfRule>
    <cfRule type="cellIs" dxfId="669" priority="11" operator="greaterThan">
      <formula>$AH$8</formula>
    </cfRule>
  </conditionalFormatting>
  <conditionalFormatting sqref="AP11:AP34">
    <cfRule type="cellIs" dxfId="668" priority="8" operator="equal">
      <formula>0</formula>
    </cfRule>
  </conditionalFormatting>
  <conditionalFormatting sqref="AP11:AP34">
    <cfRule type="cellIs" dxfId="667" priority="7" operator="greaterThan">
      <formula>1179</formula>
    </cfRule>
  </conditionalFormatting>
  <conditionalFormatting sqref="AP11:AP34">
    <cfRule type="cellIs" dxfId="666" priority="6" operator="greaterThan">
      <formula>99</formula>
    </cfRule>
  </conditionalFormatting>
  <conditionalFormatting sqref="AP11:AP34">
    <cfRule type="cellIs" dxfId="665" priority="5" operator="greaterThan">
      <formula>0.99</formula>
    </cfRule>
  </conditionalFormatting>
  <conditionalFormatting sqref="AK34">
    <cfRule type="cellIs" dxfId="664" priority="4" operator="equal">
      <formula>0</formula>
    </cfRule>
  </conditionalFormatting>
  <conditionalFormatting sqref="AK34">
    <cfRule type="cellIs" dxfId="663" priority="3" operator="greaterThan">
      <formula>1179</formula>
    </cfRule>
  </conditionalFormatting>
  <conditionalFormatting sqref="AK34">
    <cfRule type="cellIs" dxfId="662" priority="2" operator="greaterThan">
      <formula>99</formula>
    </cfRule>
  </conditionalFormatting>
  <conditionalFormatting sqref="AK34">
    <cfRule type="cellIs" dxfId="661" priority="1" operator="greaterThan">
      <formula>0.99</formula>
    </cfRule>
  </conditionalFormatting>
  <dataValidations disablePrompts="1" count="4">
    <dataValidation type="list" allowBlank="1" showInputMessage="1" showErrorMessage="1" sqref="AV31:AW31" xr:uid="{00000000-0002-0000-0300-000000000000}">
      <formula1>$AV$24:$AV$28</formula1>
    </dataValidation>
    <dataValidation type="list" allowBlank="1" showInputMessage="1" showErrorMessage="1" sqref="H11:H34" xr:uid="{00000000-0002-0000-0300-000001000000}">
      <formula1>$AV$10:$AV$19</formula1>
    </dataValidation>
    <dataValidation type="list" allowBlank="1" showInputMessage="1" showErrorMessage="1" sqref="AP8:AQ8 N10 L10 D8 O8:T8" xr:uid="{00000000-0002-0000-0300-000002000000}">
      <formula1>#REF!</formula1>
    </dataValidation>
    <dataValidation type="list" allowBlank="1" showInputMessage="1" showErrorMessage="1" sqref="P3:P5" xr:uid="{00000000-0002-0000-0300-000003000000}">
      <formula1>$AY$10:$AY$39</formula1>
    </dataValidation>
  </dataValidations>
  <hyperlinks>
    <hyperlink ref="H9:H10" location="'1'!AH8" display="Plant Status" xr:uid="{00000000-0004-0000-03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2:AY119"/>
  <sheetViews>
    <sheetView showGridLines="0" topLeftCell="A40" zoomScaleNormal="100" workbookViewId="0">
      <selection activeCell="B56" sqref="B56"/>
    </sheetView>
  </sheetViews>
  <sheetFormatPr defaultColWidth="9.1796875" defaultRowHeight="14.5" x14ac:dyDescent="0.35"/>
  <cols>
    <col min="1" max="1" width="7.1796875" style="108" customWidth="1"/>
    <col min="2" max="2" width="10.26953125" style="108" customWidth="1"/>
    <col min="3" max="3" width="11.7265625" style="108" customWidth="1"/>
    <col min="4" max="7" width="9.1796875" style="108"/>
    <col min="8" max="8" width="20.453125" style="108" customWidth="1"/>
    <col min="9" max="10" width="9.1796875" style="108"/>
    <col min="11" max="11" width="9" style="108" customWidth="1"/>
    <col min="12" max="14" width="9.1796875" style="108" hidden="1" customWidth="1"/>
    <col min="15" max="16" width="9.1796875" style="108"/>
    <col min="17" max="18" width="9.1796875" style="108" customWidth="1"/>
    <col min="19" max="32" width="9.1796875" style="108"/>
    <col min="33" max="33" width="10.453125" style="108" bestFit="1" customWidth="1"/>
    <col min="34" max="44" width="9.1796875" style="108"/>
    <col min="45" max="45" width="83.81640625" style="14" customWidth="1"/>
    <col min="46" max="47" width="9.1796875" style="109"/>
    <col min="48" max="48" width="29.7265625" style="109" customWidth="1"/>
    <col min="49" max="49" width="22" style="109" customWidth="1"/>
    <col min="50" max="50" width="9.1796875" style="109"/>
    <col min="51" max="51" width="38.54296875" style="109" bestFit="1" customWidth="1"/>
    <col min="52" max="16384" width="9.1796875" style="108"/>
  </cols>
  <sheetData>
    <row r="2" spans="2:51" ht="21" x14ac:dyDescent="0.35">
      <c r="B2" s="4"/>
      <c r="C2" s="109"/>
      <c r="D2" s="109"/>
      <c r="E2" s="5"/>
      <c r="F2" s="5"/>
      <c r="G2" s="109"/>
      <c r="H2" s="6"/>
      <c r="I2" s="6"/>
      <c r="J2" s="109"/>
      <c r="K2" s="6"/>
      <c r="L2" s="6"/>
      <c r="M2" s="109"/>
      <c r="N2" s="109"/>
      <c r="O2" s="7"/>
      <c r="P2" s="8" t="s">
        <v>0</v>
      </c>
      <c r="Q2" s="8"/>
      <c r="R2" s="9"/>
      <c r="S2" s="10"/>
      <c r="T2" s="11"/>
      <c r="U2" s="11"/>
      <c r="V2" s="12"/>
      <c r="W2" s="13"/>
      <c r="X2" s="11"/>
      <c r="Y2" s="11"/>
      <c r="Z2" s="11"/>
      <c r="AA2" s="11"/>
      <c r="AB2" s="11"/>
      <c r="AC2" s="11"/>
      <c r="AD2" s="11"/>
      <c r="AE2" s="11"/>
      <c r="AM2" s="109"/>
      <c r="AN2" s="109"/>
      <c r="AO2" s="109"/>
      <c r="AP2" s="109"/>
      <c r="AQ2" s="109"/>
      <c r="AR2" s="109"/>
    </row>
    <row r="3" spans="2:51" ht="21" x14ac:dyDescent="0.35">
      <c r="B3" s="15" t="s">
        <v>1</v>
      </c>
      <c r="C3" s="15"/>
      <c r="D3" s="15"/>
      <c r="E3" s="109"/>
      <c r="F3" s="6"/>
      <c r="G3" s="6"/>
      <c r="H3" s="109"/>
      <c r="I3" s="109"/>
      <c r="J3" s="109"/>
      <c r="K3" s="16"/>
      <c r="L3" s="17"/>
      <c r="M3" s="109"/>
      <c r="N3" s="109"/>
      <c r="O3" s="18" t="s">
        <v>2</v>
      </c>
      <c r="P3" s="412" t="s">
        <v>136</v>
      </c>
      <c r="Q3" s="413"/>
      <c r="R3" s="413"/>
      <c r="S3" s="413"/>
      <c r="T3" s="413"/>
      <c r="U3" s="414"/>
      <c r="V3" s="19"/>
      <c r="W3" s="19"/>
      <c r="X3" s="19"/>
      <c r="Y3" s="19"/>
      <c r="Z3" s="19"/>
      <c r="AH3" s="109"/>
      <c r="AI3" s="109"/>
      <c r="AJ3" s="109"/>
      <c r="AK3" s="109"/>
      <c r="AL3" s="14"/>
      <c r="AM3" s="109"/>
      <c r="AN3" s="109"/>
      <c r="AO3" s="109"/>
      <c r="AP3" s="109"/>
      <c r="AQ3" s="109"/>
      <c r="AR3" s="109"/>
      <c r="AS3" s="109"/>
    </row>
    <row r="4" spans="2:51" x14ac:dyDescent="0.35">
      <c r="B4" s="20" t="s">
        <v>4</v>
      </c>
      <c r="C4" s="20"/>
      <c r="D4" s="20"/>
      <c r="E4" s="109"/>
      <c r="F4" s="21"/>
      <c r="G4" s="109"/>
      <c r="H4" s="109"/>
      <c r="I4" s="109"/>
      <c r="J4" s="109"/>
      <c r="K4" s="109"/>
      <c r="L4" s="109"/>
      <c r="M4" s="109"/>
      <c r="N4" s="109"/>
      <c r="O4" s="18" t="s">
        <v>5</v>
      </c>
      <c r="P4" s="412" t="s">
        <v>133</v>
      </c>
      <c r="Q4" s="413"/>
      <c r="R4" s="413"/>
      <c r="S4" s="413"/>
      <c r="T4" s="413"/>
      <c r="U4" s="414"/>
      <c r="V4" s="19"/>
      <c r="W4" s="19"/>
      <c r="X4" s="19"/>
      <c r="Y4" s="19"/>
      <c r="Z4" s="19"/>
      <c r="AH4" s="109"/>
      <c r="AI4" s="109"/>
      <c r="AJ4" s="109"/>
      <c r="AK4" s="109"/>
      <c r="AL4" s="14"/>
      <c r="AM4" s="109"/>
      <c r="AN4" s="109"/>
      <c r="AO4" s="109"/>
      <c r="AP4" s="109"/>
      <c r="AQ4" s="109"/>
      <c r="AR4" s="109"/>
      <c r="AS4" s="109"/>
    </row>
    <row r="5" spans="2:51" x14ac:dyDescent="0.35">
      <c r="B5" s="109"/>
      <c r="C5" s="109"/>
      <c r="D5" s="109"/>
      <c r="E5" s="22"/>
      <c r="F5" s="22"/>
      <c r="G5" s="109"/>
      <c r="H5" s="109"/>
      <c r="I5" s="109"/>
      <c r="J5" s="109"/>
      <c r="K5" s="109"/>
      <c r="L5" s="109"/>
      <c r="M5" s="109"/>
      <c r="N5" s="109"/>
      <c r="O5" s="18" t="s">
        <v>6</v>
      </c>
      <c r="P5" s="412" t="s">
        <v>134</v>
      </c>
      <c r="Q5" s="413"/>
      <c r="R5" s="413"/>
      <c r="S5" s="413"/>
      <c r="T5" s="413"/>
      <c r="U5" s="414"/>
      <c r="V5" s="19"/>
      <c r="W5" s="19"/>
      <c r="X5" s="19"/>
      <c r="Y5" s="19"/>
      <c r="Z5" s="19"/>
      <c r="AH5" s="109"/>
      <c r="AI5" s="109"/>
      <c r="AJ5" s="109"/>
      <c r="AK5" s="109"/>
      <c r="AL5" s="14"/>
      <c r="AM5" s="109"/>
      <c r="AN5" s="109"/>
      <c r="AO5" s="109"/>
      <c r="AP5" s="109"/>
      <c r="AQ5" s="109"/>
      <c r="AR5" s="109"/>
      <c r="AS5" s="109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109"/>
      <c r="J6" s="109"/>
      <c r="K6" s="18"/>
      <c r="L6" s="418">
        <v>41686</v>
      </c>
      <c r="M6" s="418"/>
      <c r="N6" s="23"/>
      <c r="O6" s="23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5"/>
      <c r="AJ6" s="26"/>
      <c r="AM6" s="27"/>
      <c r="AN6" s="27"/>
      <c r="AO6" s="27"/>
      <c r="AP6" s="27"/>
      <c r="AQ6" s="27"/>
      <c r="AR6" s="27"/>
      <c r="AS6" s="28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153" t="s">
        <v>11</v>
      </c>
      <c r="I7" s="152" t="s">
        <v>12</v>
      </c>
      <c r="J7" s="152" t="s">
        <v>13</v>
      </c>
      <c r="K7" s="152" t="s">
        <v>14</v>
      </c>
      <c r="L7" s="14"/>
      <c r="M7" s="14"/>
      <c r="N7" s="14"/>
      <c r="O7" s="153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152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152" t="s">
        <v>23</v>
      </c>
      <c r="AG7" s="152" t="s">
        <v>24</v>
      </c>
      <c r="AH7" s="152" t="s">
        <v>25</v>
      </c>
      <c r="AI7" s="152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152" t="s">
        <v>29</v>
      </c>
      <c r="AS7" s="29"/>
      <c r="AT7" s="14"/>
      <c r="AU7" s="14"/>
      <c r="AV7" s="14"/>
      <c r="AW7" s="14"/>
      <c r="AX7" s="14"/>
      <c r="AY7" s="14"/>
    </row>
    <row r="8" spans="2:51" x14ac:dyDescent="0.35">
      <c r="B8" s="404">
        <v>41917</v>
      </c>
      <c r="C8" s="405"/>
      <c r="D8" s="406" t="s">
        <v>30</v>
      </c>
      <c r="E8" s="407"/>
      <c r="F8" s="407"/>
      <c r="G8" s="408"/>
      <c r="H8" s="30"/>
      <c r="I8" s="406" t="s">
        <v>30</v>
      </c>
      <c r="J8" s="407"/>
      <c r="K8" s="408"/>
      <c r="L8" s="31"/>
      <c r="M8" s="31"/>
      <c r="N8" s="31"/>
      <c r="O8" s="30" t="s">
        <v>31</v>
      </c>
      <c r="P8" s="30" t="s">
        <v>31</v>
      </c>
      <c r="Q8" s="30" t="s">
        <v>32</v>
      </c>
      <c r="R8" s="30" t="s">
        <v>32</v>
      </c>
      <c r="S8" s="30" t="s">
        <v>31</v>
      </c>
      <c r="T8" s="30" t="s">
        <v>33</v>
      </c>
      <c r="U8" s="409" t="s">
        <v>34</v>
      </c>
      <c r="V8" s="409"/>
      <c r="W8" s="32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30"/>
      <c r="AG8" s="32">
        <f>AG34-AG10</f>
        <v>23658</v>
      </c>
      <c r="AH8" s="33"/>
      <c r="AI8" s="33"/>
      <c r="AJ8" s="30" t="s">
        <v>37</v>
      </c>
      <c r="AK8" s="30" t="s">
        <v>37</v>
      </c>
      <c r="AL8" s="30" t="s">
        <v>37</v>
      </c>
      <c r="AM8" s="30" t="s">
        <v>37</v>
      </c>
      <c r="AN8" s="30" t="s">
        <v>37</v>
      </c>
      <c r="AO8" s="30" t="s">
        <v>37</v>
      </c>
      <c r="AP8" s="30" t="s">
        <v>32</v>
      </c>
      <c r="AQ8" s="30" t="s">
        <v>32</v>
      </c>
      <c r="AR8" s="30" t="s">
        <v>38</v>
      </c>
      <c r="AS8" s="29"/>
      <c r="AV8" s="34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152" t="s">
        <v>45</v>
      </c>
      <c r="M9" s="400" t="s">
        <v>46</v>
      </c>
      <c r="N9" s="35" t="s">
        <v>47</v>
      </c>
      <c r="O9" s="390" t="s">
        <v>48</v>
      </c>
      <c r="P9" s="390" t="s">
        <v>49</v>
      </c>
      <c r="Q9" s="36" t="s">
        <v>50</v>
      </c>
      <c r="R9" s="378" t="s">
        <v>51</v>
      </c>
      <c r="S9" s="379"/>
      <c r="T9" s="380"/>
      <c r="U9" s="150" t="s">
        <v>52</v>
      </c>
      <c r="V9" s="150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149" t="s">
        <v>56</v>
      </c>
      <c r="AG9" s="149" t="s">
        <v>57</v>
      </c>
      <c r="AH9" s="373" t="s">
        <v>58</v>
      </c>
      <c r="AI9" s="388" t="s">
        <v>59</v>
      </c>
      <c r="AJ9" s="150" t="s">
        <v>60</v>
      </c>
      <c r="AK9" s="150" t="s">
        <v>61</v>
      </c>
      <c r="AL9" s="150" t="s">
        <v>62</v>
      </c>
      <c r="AM9" s="150" t="s">
        <v>63</v>
      </c>
      <c r="AN9" s="150" t="s">
        <v>64</v>
      </c>
      <c r="AO9" s="150" t="s">
        <v>65</v>
      </c>
      <c r="AP9" s="150" t="s">
        <v>66</v>
      </c>
      <c r="AQ9" s="390" t="s">
        <v>67</v>
      </c>
      <c r="AR9" s="150" t="s">
        <v>68</v>
      </c>
      <c r="AS9" s="373" t="s">
        <v>69</v>
      </c>
      <c r="AV9" s="37" t="s">
        <v>70</v>
      </c>
      <c r="AW9" s="37" t="s">
        <v>71</v>
      </c>
      <c r="AY9" s="38" t="s">
        <v>72</v>
      </c>
    </row>
    <row r="10" spans="2:51" x14ac:dyDescent="0.35">
      <c r="B10" s="150" t="s">
        <v>73</v>
      </c>
      <c r="C10" s="150" t="s">
        <v>74</v>
      </c>
      <c r="D10" s="150" t="s">
        <v>75</v>
      </c>
      <c r="E10" s="150" t="s">
        <v>76</v>
      </c>
      <c r="F10" s="150" t="s">
        <v>75</v>
      </c>
      <c r="G10" s="150" t="s">
        <v>76</v>
      </c>
      <c r="H10" s="399"/>
      <c r="I10" s="150" t="s">
        <v>76</v>
      </c>
      <c r="J10" s="150" t="s">
        <v>76</v>
      </c>
      <c r="K10" s="150" t="s">
        <v>76</v>
      </c>
      <c r="L10" s="30" t="s">
        <v>30</v>
      </c>
      <c r="M10" s="400"/>
      <c r="N10" s="30" t="s">
        <v>30</v>
      </c>
      <c r="O10" s="391"/>
      <c r="P10" s="391"/>
      <c r="Q10" s="3">
        <v>9131525</v>
      </c>
      <c r="R10" s="381"/>
      <c r="S10" s="382"/>
      <c r="T10" s="383"/>
      <c r="U10" s="150" t="s">
        <v>76</v>
      </c>
      <c r="V10" s="150" t="s">
        <v>76</v>
      </c>
      <c r="W10" s="384"/>
      <c r="X10" s="39" t="s">
        <v>77</v>
      </c>
      <c r="Y10" s="39" t="s">
        <v>78</v>
      </c>
      <c r="Z10" s="39" t="s">
        <v>79</v>
      </c>
      <c r="AA10" s="39" t="s">
        <v>80</v>
      </c>
      <c r="AB10" s="39" t="s">
        <v>81</v>
      </c>
      <c r="AC10" s="39" t="s">
        <v>82</v>
      </c>
      <c r="AD10" s="39" t="s">
        <v>83</v>
      </c>
      <c r="AE10" s="39" t="s">
        <v>84</v>
      </c>
      <c r="AF10" s="40"/>
      <c r="AG10" s="1">
        <v>31374550</v>
      </c>
      <c r="AH10" s="373"/>
      <c r="AI10" s="389"/>
      <c r="AJ10" s="150" t="s">
        <v>85</v>
      </c>
      <c r="AK10" s="150" t="s">
        <v>85</v>
      </c>
      <c r="AL10" s="150" t="s">
        <v>85</v>
      </c>
      <c r="AM10" s="150" t="s">
        <v>85</v>
      </c>
      <c r="AN10" s="150" t="s">
        <v>85</v>
      </c>
      <c r="AO10" s="150" t="s">
        <v>85</v>
      </c>
      <c r="AP10" s="2">
        <v>6910027</v>
      </c>
      <c r="AQ10" s="391"/>
      <c r="AR10" s="151" t="s">
        <v>86</v>
      </c>
      <c r="AS10" s="373"/>
      <c r="AV10" s="41" t="s">
        <v>87</v>
      </c>
      <c r="AW10" s="41" t="s">
        <v>88</v>
      </c>
      <c r="AY10" s="42"/>
    </row>
    <row r="11" spans="2:51" x14ac:dyDescent="0.35">
      <c r="B11" s="43">
        <v>2</v>
      </c>
      <c r="C11" s="43">
        <v>4.1666666666666664E-2</v>
      </c>
      <c r="D11" s="44">
        <v>15</v>
      </c>
      <c r="E11" s="45">
        <f>D11/1.42</f>
        <v>10.563380281690142</v>
      </c>
      <c r="F11" s="110">
        <v>66</v>
      </c>
      <c r="G11" s="45">
        <f>F11/1.42</f>
        <v>46.478873239436624</v>
      </c>
      <c r="H11" s="46" t="s">
        <v>89</v>
      </c>
      <c r="I11" s="46">
        <f>J11-(2/1.42)</f>
        <v>41.549295774647888</v>
      </c>
      <c r="J11" s="47">
        <f>(F11-5)/1.42</f>
        <v>42.95774647887324</v>
      </c>
      <c r="K11" s="46">
        <f>J11+(6/1.42)</f>
        <v>47.183098591549296</v>
      </c>
      <c r="L11" s="48">
        <v>14</v>
      </c>
      <c r="M11" s="49" t="s">
        <v>90</v>
      </c>
      <c r="N11" s="49">
        <v>11.4</v>
      </c>
      <c r="O11" s="50">
        <v>98</v>
      </c>
      <c r="P11" s="50">
        <v>86</v>
      </c>
      <c r="Q11" s="50">
        <v>9135140</v>
      </c>
      <c r="R11" s="51">
        <f>Q11-Q10</f>
        <v>3615</v>
      </c>
      <c r="S11" s="52">
        <f>R11*24/1000</f>
        <v>86.76</v>
      </c>
      <c r="T11" s="52">
        <f>R11/1000</f>
        <v>3.6150000000000002</v>
      </c>
      <c r="U11" s="53">
        <v>5.3</v>
      </c>
      <c r="V11" s="53">
        <f t="shared" ref="V11:V34" si="0">U11</f>
        <v>5.3</v>
      </c>
      <c r="W11" s="117" t="s">
        <v>132</v>
      </c>
      <c r="X11" s="111">
        <v>0</v>
      </c>
      <c r="Y11" s="111">
        <v>0</v>
      </c>
      <c r="Z11" s="111">
        <v>998</v>
      </c>
      <c r="AA11" s="111">
        <v>0</v>
      </c>
      <c r="AB11" s="111">
        <v>1008</v>
      </c>
      <c r="AC11" s="54" t="s">
        <v>91</v>
      </c>
      <c r="AD11" s="54" t="s">
        <v>91</v>
      </c>
      <c r="AE11" s="54" t="s">
        <v>91</v>
      </c>
      <c r="AF11" s="55" t="s">
        <v>91</v>
      </c>
      <c r="AG11" s="55">
        <v>31375089</v>
      </c>
      <c r="AH11" s="56">
        <f>IF(ISBLANK(AG11),"-",AG11-AG10)</f>
        <v>539</v>
      </c>
      <c r="AI11" s="57">
        <f>AH11/T11</f>
        <v>149.1009681881051</v>
      </c>
      <c r="AJ11" s="58">
        <v>0</v>
      </c>
      <c r="AK11" s="58">
        <v>0</v>
      </c>
      <c r="AL11" s="58">
        <v>1</v>
      </c>
      <c r="AM11" s="58">
        <v>0</v>
      </c>
      <c r="AN11" s="58">
        <v>1</v>
      </c>
      <c r="AO11" s="58">
        <v>0.35</v>
      </c>
      <c r="AP11" s="111">
        <v>6911219</v>
      </c>
      <c r="AQ11" s="111">
        <f t="shared" ref="AQ11:AQ34" si="1">AP11-AP10</f>
        <v>1192</v>
      </c>
      <c r="AR11" s="59"/>
      <c r="AS11" s="60" t="s">
        <v>114</v>
      </c>
      <c r="AV11" s="41" t="s">
        <v>89</v>
      </c>
      <c r="AW11" s="41" t="s">
        <v>92</v>
      </c>
      <c r="AY11" s="106" t="s">
        <v>134</v>
      </c>
    </row>
    <row r="12" spans="2:51" x14ac:dyDescent="0.35">
      <c r="B12" s="43">
        <v>2.0416666666666701</v>
      </c>
      <c r="C12" s="43">
        <v>8.3333333333333329E-2</v>
      </c>
      <c r="D12" s="44">
        <v>18</v>
      </c>
      <c r="E12" s="45">
        <f t="shared" ref="E12:E34" si="2">D12/1.42</f>
        <v>12.67605633802817</v>
      </c>
      <c r="F12" s="110">
        <v>66</v>
      </c>
      <c r="G12" s="45">
        <f t="shared" ref="G12:G34" si="3">F12/1.42</f>
        <v>46.478873239436624</v>
      </c>
      <c r="H12" s="46" t="s">
        <v>89</v>
      </c>
      <c r="I12" s="46">
        <f t="shared" ref="I12:I34" si="4">J12-(2/1.42)</f>
        <v>41.549295774647888</v>
      </c>
      <c r="J12" s="47">
        <f>(F12-5)/1.42</f>
        <v>42.95774647887324</v>
      </c>
      <c r="K12" s="46">
        <f>J12+(6/1.42)</f>
        <v>47.183098591549296</v>
      </c>
      <c r="L12" s="48">
        <v>14</v>
      </c>
      <c r="M12" s="49" t="s">
        <v>90</v>
      </c>
      <c r="N12" s="49">
        <v>11.2</v>
      </c>
      <c r="O12" s="50">
        <v>96</v>
      </c>
      <c r="P12" s="50">
        <v>84</v>
      </c>
      <c r="Q12" s="50">
        <v>9138682</v>
      </c>
      <c r="R12" s="51">
        <f t="shared" ref="R12:R34" si="5">Q12-Q11</f>
        <v>3542</v>
      </c>
      <c r="S12" s="52">
        <f t="shared" ref="S12:S34" si="6">R12*24/1000</f>
        <v>85.007999999999996</v>
      </c>
      <c r="T12" s="52">
        <f t="shared" ref="T12:T34" si="7">R12/1000</f>
        <v>3.5419999999999998</v>
      </c>
      <c r="U12" s="53">
        <v>6.5</v>
      </c>
      <c r="V12" s="53">
        <f t="shared" si="0"/>
        <v>6.5</v>
      </c>
      <c r="W12" s="117" t="s">
        <v>132</v>
      </c>
      <c r="X12" s="111">
        <v>0</v>
      </c>
      <c r="Y12" s="111">
        <v>0</v>
      </c>
      <c r="Z12" s="111">
        <v>998</v>
      </c>
      <c r="AA12" s="111">
        <v>0</v>
      </c>
      <c r="AB12" s="111">
        <v>1009</v>
      </c>
      <c r="AC12" s="54" t="s">
        <v>91</v>
      </c>
      <c r="AD12" s="54" t="s">
        <v>91</v>
      </c>
      <c r="AE12" s="54" t="s">
        <v>91</v>
      </c>
      <c r="AF12" s="55" t="s">
        <v>91</v>
      </c>
      <c r="AG12" s="55">
        <v>31375623</v>
      </c>
      <c r="AH12" s="56">
        <f>IF(ISBLANK(AG12),"-",AG12-AG11)</f>
        <v>534</v>
      </c>
      <c r="AI12" s="57">
        <f t="shared" ref="AI12:AI34" si="8">AH12/T12</f>
        <v>150.7622811970638</v>
      </c>
      <c r="AJ12" s="58">
        <v>0</v>
      </c>
      <c r="AK12" s="58">
        <v>0</v>
      </c>
      <c r="AL12" s="58">
        <v>1</v>
      </c>
      <c r="AM12" s="58">
        <v>0</v>
      </c>
      <c r="AN12" s="58">
        <v>1</v>
      </c>
      <c r="AO12" s="58">
        <v>0.35</v>
      </c>
      <c r="AP12" s="111">
        <v>6912571</v>
      </c>
      <c r="AQ12" s="111">
        <f t="shared" si="1"/>
        <v>1352</v>
      </c>
      <c r="AR12" s="61">
        <v>0.96</v>
      </c>
      <c r="AS12" s="60" t="s">
        <v>114</v>
      </c>
      <c r="AV12" s="41" t="s">
        <v>93</v>
      </c>
      <c r="AW12" s="41" t="s">
        <v>94</v>
      </c>
      <c r="AY12" s="106" t="s">
        <v>3</v>
      </c>
    </row>
    <row r="13" spans="2:51" x14ac:dyDescent="0.35">
      <c r="B13" s="43">
        <v>2.0833333333333299</v>
      </c>
      <c r="C13" s="43">
        <v>0.125</v>
      </c>
      <c r="D13" s="44">
        <v>24</v>
      </c>
      <c r="E13" s="45">
        <f t="shared" si="2"/>
        <v>16.901408450704228</v>
      </c>
      <c r="F13" s="110">
        <v>66</v>
      </c>
      <c r="G13" s="45">
        <f t="shared" si="3"/>
        <v>46.478873239436624</v>
      </c>
      <c r="H13" s="46" t="s">
        <v>89</v>
      </c>
      <c r="I13" s="46">
        <f t="shared" si="4"/>
        <v>41.549295774647888</v>
      </c>
      <c r="J13" s="47">
        <f>(F13-5)/1.42</f>
        <v>42.95774647887324</v>
      </c>
      <c r="K13" s="46">
        <f>J13+(6/1.42)</f>
        <v>47.183098591549296</v>
      </c>
      <c r="L13" s="48">
        <v>14</v>
      </c>
      <c r="M13" s="49" t="s">
        <v>90</v>
      </c>
      <c r="N13" s="49">
        <v>11.2</v>
      </c>
      <c r="O13" s="50">
        <v>97</v>
      </c>
      <c r="P13" s="50">
        <v>88</v>
      </c>
      <c r="Q13" s="50">
        <v>9142202</v>
      </c>
      <c r="R13" s="51">
        <f t="shared" si="5"/>
        <v>3520</v>
      </c>
      <c r="S13" s="52">
        <f t="shared" si="6"/>
        <v>84.48</v>
      </c>
      <c r="T13" s="52">
        <f t="shared" si="7"/>
        <v>3.52</v>
      </c>
      <c r="U13" s="53">
        <v>7.6</v>
      </c>
      <c r="V13" s="53">
        <f t="shared" si="0"/>
        <v>7.6</v>
      </c>
      <c r="W13" s="117" t="s">
        <v>132</v>
      </c>
      <c r="X13" s="111">
        <v>0</v>
      </c>
      <c r="Y13" s="111">
        <v>0</v>
      </c>
      <c r="Z13" s="111">
        <v>968</v>
      </c>
      <c r="AA13" s="111">
        <v>0</v>
      </c>
      <c r="AB13" s="111">
        <v>1009</v>
      </c>
      <c r="AC13" s="54" t="s">
        <v>91</v>
      </c>
      <c r="AD13" s="54" t="s">
        <v>91</v>
      </c>
      <c r="AE13" s="54" t="s">
        <v>91</v>
      </c>
      <c r="AF13" s="55" t="s">
        <v>91</v>
      </c>
      <c r="AG13" s="55">
        <v>31376139</v>
      </c>
      <c r="AH13" s="56">
        <f>IF(ISBLANK(AG13),"-",AG13-AG12)</f>
        <v>516</v>
      </c>
      <c r="AI13" s="57">
        <f t="shared" si="8"/>
        <v>146.59090909090909</v>
      </c>
      <c r="AJ13" s="58">
        <v>0</v>
      </c>
      <c r="AK13" s="58">
        <v>0</v>
      </c>
      <c r="AL13" s="58">
        <v>1</v>
      </c>
      <c r="AM13" s="58">
        <v>0</v>
      </c>
      <c r="AN13" s="58">
        <v>1</v>
      </c>
      <c r="AO13" s="58">
        <v>0.35</v>
      </c>
      <c r="AP13" s="111">
        <v>6914139</v>
      </c>
      <c r="AQ13" s="111">
        <f t="shared" si="1"/>
        <v>1568</v>
      </c>
      <c r="AR13" s="59"/>
      <c r="AS13" s="60" t="s">
        <v>114</v>
      </c>
      <c r="AV13" s="41" t="s">
        <v>95</v>
      </c>
      <c r="AW13" s="41" t="s">
        <v>96</v>
      </c>
      <c r="AY13" s="106" t="s">
        <v>136</v>
      </c>
    </row>
    <row r="14" spans="2:51" x14ac:dyDescent="0.35">
      <c r="B14" s="43">
        <v>2.125</v>
      </c>
      <c r="C14" s="43">
        <v>0.16666666666666699</v>
      </c>
      <c r="D14" s="44">
        <v>27</v>
      </c>
      <c r="E14" s="45">
        <f t="shared" si="2"/>
        <v>19.014084507042256</v>
      </c>
      <c r="F14" s="110">
        <v>66</v>
      </c>
      <c r="G14" s="45">
        <f t="shared" si="3"/>
        <v>46.478873239436624</v>
      </c>
      <c r="H14" s="46" t="s">
        <v>89</v>
      </c>
      <c r="I14" s="46">
        <f t="shared" si="4"/>
        <v>41.549295774647888</v>
      </c>
      <c r="J14" s="47">
        <f>(F14-5)/1.42</f>
        <v>42.95774647887324</v>
      </c>
      <c r="K14" s="46">
        <f>J14+(6/1.42)</f>
        <v>47.183098591549296</v>
      </c>
      <c r="L14" s="48">
        <v>14</v>
      </c>
      <c r="M14" s="49" t="s">
        <v>90</v>
      </c>
      <c r="N14" s="49">
        <v>12.8</v>
      </c>
      <c r="O14" s="50">
        <v>94</v>
      </c>
      <c r="P14" s="50">
        <v>83</v>
      </c>
      <c r="Q14" s="50">
        <v>9145721</v>
      </c>
      <c r="R14" s="51">
        <f t="shared" si="5"/>
        <v>3519</v>
      </c>
      <c r="S14" s="52">
        <f t="shared" si="6"/>
        <v>84.456000000000003</v>
      </c>
      <c r="T14" s="52">
        <f t="shared" si="7"/>
        <v>3.5190000000000001</v>
      </c>
      <c r="U14" s="53">
        <v>8.6999999999999993</v>
      </c>
      <c r="V14" s="53">
        <f t="shared" si="0"/>
        <v>8.6999999999999993</v>
      </c>
      <c r="W14" s="117" t="s">
        <v>132</v>
      </c>
      <c r="X14" s="111">
        <v>0</v>
      </c>
      <c r="Y14" s="111">
        <v>0</v>
      </c>
      <c r="Z14" s="111">
        <v>969</v>
      </c>
      <c r="AA14" s="111">
        <v>0</v>
      </c>
      <c r="AB14" s="111">
        <v>1008</v>
      </c>
      <c r="AC14" s="54" t="s">
        <v>91</v>
      </c>
      <c r="AD14" s="54" t="s">
        <v>91</v>
      </c>
      <c r="AE14" s="54" t="s">
        <v>91</v>
      </c>
      <c r="AF14" s="55" t="s">
        <v>91</v>
      </c>
      <c r="AG14" s="55">
        <v>31376647</v>
      </c>
      <c r="AH14" s="56">
        <f t="shared" ref="AH14:AH34" si="9">IF(ISBLANK(AG14),"-",AG14-AG13)</f>
        <v>508</v>
      </c>
      <c r="AI14" s="57">
        <f t="shared" si="8"/>
        <v>144.35919295254334</v>
      </c>
      <c r="AJ14" s="58">
        <v>0</v>
      </c>
      <c r="AK14" s="58">
        <v>0</v>
      </c>
      <c r="AL14" s="58">
        <v>1</v>
      </c>
      <c r="AM14" s="58">
        <v>0</v>
      </c>
      <c r="AN14" s="58">
        <v>1</v>
      </c>
      <c r="AO14" s="58">
        <v>0.35</v>
      </c>
      <c r="AP14" s="111">
        <v>6914974</v>
      </c>
      <c r="AQ14" s="111">
        <f t="shared" si="1"/>
        <v>835</v>
      </c>
      <c r="AR14" s="59"/>
      <c r="AS14" s="60" t="s">
        <v>114</v>
      </c>
      <c r="AT14" s="62"/>
      <c r="AV14" s="41" t="s">
        <v>97</v>
      </c>
      <c r="AW14" s="41" t="s">
        <v>98</v>
      </c>
      <c r="AY14" s="106" t="s">
        <v>135</v>
      </c>
    </row>
    <row r="15" spans="2:51" x14ac:dyDescent="0.35">
      <c r="B15" s="43">
        <v>2.1666666666666701</v>
      </c>
      <c r="C15" s="43">
        <v>0.20833333333333301</v>
      </c>
      <c r="D15" s="44">
        <v>30</v>
      </c>
      <c r="E15" s="45">
        <f t="shared" si="2"/>
        <v>21.126760563380284</v>
      </c>
      <c r="F15" s="110">
        <v>66</v>
      </c>
      <c r="G15" s="45">
        <f t="shared" si="3"/>
        <v>46.478873239436624</v>
      </c>
      <c r="H15" s="46" t="s">
        <v>89</v>
      </c>
      <c r="I15" s="46">
        <f t="shared" si="4"/>
        <v>41.549295774647888</v>
      </c>
      <c r="J15" s="47">
        <f>(F15-5)/1.42</f>
        <v>42.95774647887324</v>
      </c>
      <c r="K15" s="46">
        <f>J15+(6/1.42)</f>
        <v>47.183098591549296</v>
      </c>
      <c r="L15" s="48">
        <v>18</v>
      </c>
      <c r="M15" s="49" t="s">
        <v>90</v>
      </c>
      <c r="N15" s="49">
        <v>13.1</v>
      </c>
      <c r="O15" s="50">
        <v>92</v>
      </c>
      <c r="P15" s="50">
        <v>86</v>
      </c>
      <c r="Q15" s="50">
        <v>9149207</v>
      </c>
      <c r="R15" s="51">
        <f t="shared" si="5"/>
        <v>3486</v>
      </c>
      <c r="S15" s="52">
        <f t="shared" si="6"/>
        <v>83.664000000000001</v>
      </c>
      <c r="T15" s="52">
        <f t="shared" si="7"/>
        <v>3.4860000000000002</v>
      </c>
      <c r="U15" s="53">
        <v>9.5</v>
      </c>
      <c r="V15" s="53">
        <f t="shared" si="0"/>
        <v>9.5</v>
      </c>
      <c r="W15" s="117" t="s">
        <v>132</v>
      </c>
      <c r="X15" s="111">
        <v>0</v>
      </c>
      <c r="Y15" s="111">
        <v>0</v>
      </c>
      <c r="Z15" s="111">
        <v>925</v>
      </c>
      <c r="AA15" s="111">
        <v>0</v>
      </c>
      <c r="AB15" s="111">
        <v>927</v>
      </c>
      <c r="AC15" s="54" t="s">
        <v>91</v>
      </c>
      <c r="AD15" s="54" t="s">
        <v>91</v>
      </c>
      <c r="AE15" s="54" t="s">
        <v>91</v>
      </c>
      <c r="AF15" s="55" t="s">
        <v>91</v>
      </c>
      <c r="AG15" s="55">
        <v>31377168</v>
      </c>
      <c r="AH15" s="56">
        <f t="shared" si="9"/>
        <v>521</v>
      </c>
      <c r="AI15" s="57">
        <f t="shared" si="8"/>
        <v>149.45496270797474</v>
      </c>
      <c r="AJ15" s="58">
        <v>0</v>
      </c>
      <c r="AK15" s="58">
        <v>0</v>
      </c>
      <c r="AL15" s="58">
        <v>1</v>
      </c>
      <c r="AM15" s="58">
        <v>0</v>
      </c>
      <c r="AN15" s="58">
        <v>1</v>
      </c>
      <c r="AO15" s="58">
        <v>0</v>
      </c>
      <c r="AP15" s="111">
        <v>6914974</v>
      </c>
      <c r="AQ15" s="111">
        <f t="shared" si="1"/>
        <v>0</v>
      </c>
      <c r="AR15" s="59"/>
      <c r="AS15" s="60" t="s">
        <v>114</v>
      </c>
      <c r="AV15" s="41" t="s">
        <v>99</v>
      </c>
      <c r="AW15" s="41" t="s">
        <v>100</v>
      </c>
      <c r="AY15" s="106" t="s">
        <v>143</v>
      </c>
    </row>
    <row r="16" spans="2:51" x14ac:dyDescent="0.35">
      <c r="B16" s="43">
        <v>2.2083333333333299</v>
      </c>
      <c r="C16" s="43">
        <v>0.25</v>
      </c>
      <c r="D16" s="44">
        <v>28</v>
      </c>
      <c r="E16" s="45">
        <f t="shared" si="2"/>
        <v>19.718309859154932</v>
      </c>
      <c r="F16" s="63">
        <v>68</v>
      </c>
      <c r="G16" s="45">
        <f t="shared" si="3"/>
        <v>47.887323943661976</v>
      </c>
      <c r="H16" s="46" t="s">
        <v>89</v>
      </c>
      <c r="I16" s="46">
        <f t="shared" si="4"/>
        <v>46.478873239436624</v>
      </c>
      <c r="J16" s="47">
        <f t="shared" ref="J16:J25" si="10">F16/1.42</f>
        <v>47.887323943661976</v>
      </c>
      <c r="K16" s="46">
        <f>J16+1.42</f>
        <v>49.307323943661977</v>
      </c>
      <c r="L16" s="48">
        <v>19</v>
      </c>
      <c r="M16" s="49" t="s">
        <v>101</v>
      </c>
      <c r="N16" s="49">
        <v>13.1</v>
      </c>
      <c r="O16" s="50">
        <v>109</v>
      </c>
      <c r="P16" s="50">
        <v>103</v>
      </c>
      <c r="Q16" s="50">
        <v>9153298</v>
      </c>
      <c r="R16" s="51">
        <f t="shared" si="5"/>
        <v>4091</v>
      </c>
      <c r="S16" s="52">
        <f t="shared" si="6"/>
        <v>98.183999999999997</v>
      </c>
      <c r="T16" s="52">
        <f t="shared" si="7"/>
        <v>4.0910000000000002</v>
      </c>
      <c r="U16" s="53">
        <v>9.5</v>
      </c>
      <c r="V16" s="53">
        <f t="shared" si="0"/>
        <v>9.5</v>
      </c>
      <c r="W16" s="117" t="s">
        <v>132</v>
      </c>
      <c r="X16" s="111">
        <v>0</v>
      </c>
      <c r="Y16" s="111">
        <v>0</v>
      </c>
      <c r="Z16" s="111">
        <v>984</v>
      </c>
      <c r="AA16" s="111">
        <v>0</v>
      </c>
      <c r="AB16" s="111">
        <v>1008</v>
      </c>
      <c r="AC16" s="54" t="s">
        <v>91</v>
      </c>
      <c r="AD16" s="54" t="s">
        <v>91</v>
      </c>
      <c r="AE16" s="54" t="s">
        <v>91</v>
      </c>
      <c r="AF16" s="55" t="s">
        <v>91</v>
      </c>
      <c r="AG16" s="55">
        <v>31377674</v>
      </c>
      <c r="AH16" s="56">
        <f t="shared" si="9"/>
        <v>506</v>
      </c>
      <c r="AI16" s="57">
        <f t="shared" si="8"/>
        <v>123.68614030799316</v>
      </c>
      <c r="AJ16" s="58">
        <v>0</v>
      </c>
      <c r="AK16" s="58">
        <v>0</v>
      </c>
      <c r="AL16" s="58">
        <v>1</v>
      </c>
      <c r="AM16" s="58">
        <v>0</v>
      </c>
      <c r="AN16" s="58">
        <v>1</v>
      </c>
      <c r="AO16" s="58">
        <v>0</v>
      </c>
      <c r="AP16" s="111">
        <v>6914974</v>
      </c>
      <c r="AQ16" s="111">
        <f t="shared" si="1"/>
        <v>0</v>
      </c>
      <c r="AR16" s="61">
        <v>0.92</v>
      </c>
      <c r="AS16" s="60" t="s">
        <v>102</v>
      </c>
      <c r="AV16" s="41" t="s">
        <v>103</v>
      </c>
      <c r="AW16" s="41" t="s">
        <v>104</v>
      </c>
      <c r="AY16" s="106" t="s">
        <v>133</v>
      </c>
    </row>
    <row r="17" spans="1:51" x14ac:dyDescent="0.35">
      <c r="B17" s="43">
        <v>2.25</v>
      </c>
      <c r="C17" s="43">
        <v>0.29166666666666702</v>
      </c>
      <c r="D17" s="44">
        <v>19</v>
      </c>
      <c r="E17" s="45">
        <f t="shared" si="2"/>
        <v>13.380281690140846</v>
      </c>
      <c r="F17" s="63">
        <v>83</v>
      </c>
      <c r="G17" s="45">
        <f t="shared" si="3"/>
        <v>58.450704225352112</v>
      </c>
      <c r="H17" s="46" t="s">
        <v>89</v>
      </c>
      <c r="I17" s="46">
        <f t="shared" si="4"/>
        <v>57.04225352112676</v>
      </c>
      <c r="J17" s="47">
        <f t="shared" si="10"/>
        <v>58.450704225352112</v>
      </c>
      <c r="K17" s="46">
        <f t="shared" ref="K17:K22" si="11">J17+1.42</f>
        <v>59.870704225352114</v>
      </c>
      <c r="L17" s="48">
        <v>19</v>
      </c>
      <c r="M17" s="49" t="s">
        <v>101</v>
      </c>
      <c r="N17" s="49">
        <v>16.7</v>
      </c>
      <c r="O17" s="50">
        <v>140</v>
      </c>
      <c r="P17" s="50">
        <v>133</v>
      </c>
      <c r="Q17" s="50">
        <v>9158539</v>
      </c>
      <c r="R17" s="51">
        <f t="shared" si="5"/>
        <v>5241</v>
      </c>
      <c r="S17" s="52">
        <f t="shared" si="6"/>
        <v>125.78400000000001</v>
      </c>
      <c r="T17" s="52">
        <f t="shared" si="7"/>
        <v>5.2409999999999997</v>
      </c>
      <c r="U17" s="53">
        <v>9.5</v>
      </c>
      <c r="V17" s="53">
        <f t="shared" si="0"/>
        <v>9.5</v>
      </c>
      <c r="W17" s="117" t="s">
        <v>178</v>
      </c>
      <c r="X17" s="111">
        <v>0</v>
      </c>
      <c r="Y17" s="111">
        <v>0</v>
      </c>
      <c r="Z17" s="111">
        <v>1131</v>
      </c>
      <c r="AA17" s="111">
        <v>1185</v>
      </c>
      <c r="AB17" s="111">
        <v>1110</v>
      </c>
      <c r="AC17" s="54" t="s">
        <v>91</v>
      </c>
      <c r="AD17" s="54" t="s">
        <v>91</v>
      </c>
      <c r="AE17" s="54" t="s">
        <v>91</v>
      </c>
      <c r="AF17" s="55" t="s">
        <v>91</v>
      </c>
      <c r="AG17" s="55">
        <v>31378761</v>
      </c>
      <c r="AH17" s="56">
        <f t="shared" si="9"/>
        <v>1087</v>
      </c>
      <c r="AI17" s="57">
        <f t="shared" si="8"/>
        <v>207.40316733447816</v>
      </c>
      <c r="AJ17" s="58">
        <v>0</v>
      </c>
      <c r="AK17" s="58">
        <v>1</v>
      </c>
      <c r="AL17" s="58">
        <v>1</v>
      </c>
      <c r="AM17" s="58">
        <v>1</v>
      </c>
      <c r="AN17" s="58">
        <v>1</v>
      </c>
      <c r="AO17" s="58">
        <v>0</v>
      </c>
      <c r="AP17" s="111">
        <v>6914974</v>
      </c>
      <c r="AQ17" s="111">
        <f t="shared" si="1"/>
        <v>0</v>
      </c>
      <c r="AR17" s="59"/>
      <c r="AS17" s="60" t="s">
        <v>102</v>
      </c>
      <c r="AT17" s="62"/>
      <c r="AV17" s="41" t="s">
        <v>105</v>
      </c>
      <c r="AW17" s="41" t="s">
        <v>106</v>
      </c>
      <c r="AY17" s="112"/>
    </row>
    <row r="18" spans="1:51" x14ac:dyDescent="0.35">
      <c r="B18" s="43">
        <v>2.2916666666666701</v>
      </c>
      <c r="C18" s="43">
        <v>0.33333333333333298</v>
      </c>
      <c r="D18" s="44">
        <v>8</v>
      </c>
      <c r="E18" s="45">
        <f t="shared" si="2"/>
        <v>5.6338028169014089</v>
      </c>
      <c r="F18" s="63">
        <v>83</v>
      </c>
      <c r="G18" s="45">
        <f t="shared" si="3"/>
        <v>58.450704225352112</v>
      </c>
      <c r="H18" s="46" t="s">
        <v>89</v>
      </c>
      <c r="I18" s="46">
        <f t="shared" si="4"/>
        <v>57.04225352112676</v>
      </c>
      <c r="J18" s="47">
        <f t="shared" si="10"/>
        <v>58.450704225352112</v>
      </c>
      <c r="K18" s="46">
        <f t="shared" si="11"/>
        <v>59.870704225352114</v>
      </c>
      <c r="L18" s="48">
        <v>19</v>
      </c>
      <c r="M18" s="49" t="s">
        <v>101</v>
      </c>
      <c r="N18" s="49">
        <v>17.3</v>
      </c>
      <c r="O18" s="50">
        <v>143</v>
      </c>
      <c r="P18" s="50">
        <v>139</v>
      </c>
      <c r="Q18" s="50">
        <v>9164038</v>
      </c>
      <c r="R18" s="51">
        <f t="shared" si="5"/>
        <v>5499</v>
      </c>
      <c r="S18" s="52">
        <f t="shared" si="6"/>
        <v>131.976</v>
      </c>
      <c r="T18" s="52">
        <f t="shared" si="7"/>
        <v>5.4989999999999997</v>
      </c>
      <c r="U18" s="53">
        <v>9.5</v>
      </c>
      <c r="V18" s="53">
        <f t="shared" si="0"/>
        <v>9.5</v>
      </c>
      <c r="W18" s="117" t="s">
        <v>178</v>
      </c>
      <c r="X18" s="111">
        <v>0</v>
      </c>
      <c r="Y18" s="111">
        <v>0</v>
      </c>
      <c r="Z18" s="111">
        <v>1196</v>
      </c>
      <c r="AA18" s="111">
        <v>1185</v>
      </c>
      <c r="AB18" s="111">
        <v>1199</v>
      </c>
      <c r="AC18" s="54" t="s">
        <v>91</v>
      </c>
      <c r="AD18" s="54" t="s">
        <v>91</v>
      </c>
      <c r="AE18" s="54" t="s">
        <v>91</v>
      </c>
      <c r="AF18" s="55" t="s">
        <v>91</v>
      </c>
      <c r="AG18" s="55">
        <v>31379848</v>
      </c>
      <c r="AH18" s="56">
        <f t="shared" si="9"/>
        <v>1087</v>
      </c>
      <c r="AI18" s="57">
        <f t="shared" si="8"/>
        <v>197.67230405528278</v>
      </c>
      <c r="AJ18" s="58">
        <v>0</v>
      </c>
      <c r="AK18" s="58">
        <v>1</v>
      </c>
      <c r="AL18" s="58">
        <v>1</v>
      </c>
      <c r="AM18" s="58">
        <v>1</v>
      </c>
      <c r="AN18" s="58">
        <v>1</v>
      </c>
      <c r="AO18" s="58">
        <v>0</v>
      </c>
      <c r="AP18" s="111">
        <v>6914974</v>
      </c>
      <c r="AQ18" s="111">
        <f t="shared" si="1"/>
        <v>0</v>
      </c>
      <c r="AR18" s="59"/>
      <c r="AS18" s="60" t="s">
        <v>102</v>
      </c>
      <c r="AV18" s="41" t="s">
        <v>107</v>
      </c>
      <c r="AW18" s="41" t="s">
        <v>108</v>
      </c>
      <c r="AY18" s="112"/>
    </row>
    <row r="19" spans="1:51" x14ac:dyDescent="0.35">
      <c r="B19" s="43">
        <v>2.3333333333333299</v>
      </c>
      <c r="C19" s="43">
        <v>0.375</v>
      </c>
      <c r="D19" s="44">
        <v>8</v>
      </c>
      <c r="E19" s="45">
        <f t="shared" si="2"/>
        <v>5.6338028169014089</v>
      </c>
      <c r="F19" s="63">
        <v>83</v>
      </c>
      <c r="G19" s="45">
        <f t="shared" si="3"/>
        <v>58.450704225352112</v>
      </c>
      <c r="H19" s="46" t="s">
        <v>89</v>
      </c>
      <c r="I19" s="46">
        <f t="shared" si="4"/>
        <v>57.04225352112676</v>
      </c>
      <c r="J19" s="47">
        <f t="shared" si="10"/>
        <v>58.450704225352112</v>
      </c>
      <c r="K19" s="46">
        <f t="shared" si="11"/>
        <v>59.870704225352114</v>
      </c>
      <c r="L19" s="48">
        <v>19</v>
      </c>
      <c r="M19" s="49" t="s">
        <v>101</v>
      </c>
      <c r="N19" s="49">
        <v>18.399999999999999</v>
      </c>
      <c r="O19" s="50">
        <v>148</v>
      </c>
      <c r="P19" s="50">
        <v>142</v>
      </c>
      <c r="Q19" s="50">
        <v>9169936</v>
      </c>
      <c r="R19" s="51">
        <f t="shared" si="5"/>
        <v>5898</v>
      </c>
      <c r="S19" s="52">
        <f t="shared" si="6"/>
        <v>141.55199999999999</v>
      </c>
      <c r="T19" s="52">
        <f t="shared" si="7"/>
        <v>5.8979999999999997</v>
      </c>
      <c r="U19" s="53">
        <v>8.8000000000000007</v>
      </c>
      <c r="V19" s="53">
        <f t="shared" si="0"/>
        <v>8.8000000000000007</v>
      </c>
      <c r="W19" s="117" t="s">
        <v>148</v>
      </c>
      <c r="X19" s="111">
        <v>0</v>
      </c>
      <c r="Y19" s="111">
        <v>1099</v>
      </c>
      <c r="Z19" s="111">
        <v>1196</v>
      </c>
      <c r="AA19" s="111">
        <v>1185</v>
      </c>
      <c r="AB19" s="111">
        <v>1199</v>
      </c>
      <c r="AC19" s="54" t="s">
        <v>91</v>
      </c>
      <c r="AD19" s="54" t="s">
        <v>91</v>
      </c>
      <c r="AE19" s="54" t="s">
        <v>91</v>
      </c>
      <c r="AF19" s="55" t="s">
        <v>91</v>
      </c>
      <c r="AG19" s="55">
        <v>31381222</v>
      </c>
      <c r="AH19" s="56">
        <f t="shared" si="9"/>
        <v>1374</v>
      </c>
      <c r="AI19" s="57">
        <f t="shared" si="8"/>
        <v>232.96032553407937</v>
      </c>
      <c r="AJ19" s="58">
        <v>0</v>
      </c>
      <c r="AK19" s="58">
        <v>1</v>
      </c>
      <c r="AL19" s="58">
        <v>1</v>
      </c>
      <c r="AM19" s="58">
        <v>1</v>
      </c>
      <c r="AN19" s="58">
        <v>1</v>
      </c>
      <c r="AO19" s="58">
        <v>0</v>
      </c>
      <c r="AP19" s="111">
        <v>6914974</v>
      </c>
      <c r="AQ19" s="111">
        <f t="shared" si="1"/>
        <v>0</v>
      </c>
      <c r="AR19" s="59"/>
      <c r="AS19" s="60" t="s">
        <v>102</v>
      </c>
      <c r="AV19" s="41" t="s">
        <v>109</v>
      </c>
      <c r="AW19" s="41" t="s">
        <v>110</v>
      </c>
      <c r="AY19" s="112"/>
    </row>
    <row r="20" spans="1:51" x14ac:dyDescent="0.35">
      <c r="B20" s="43">
        <v>2.375</v>
      </c>
      <c r="C20" s="43">
        <v>0.41666666666666669</v>
      </c>
      <c r="D20" s="44">
        <v>8</v>
      </c>
      <c r="E20" s="45">
        <f t="shared" si="2"/>
        <v>5.6338028169014089</v>
      </c>
      <c r="F20" s="63">
        <v>83</v>
      </c>
      <c r="G20" s="45">
        <f t="shared" si="3"/>
        <v>58.450704225352112</v>
      </c>
      <c r="H20" s="46" t="s">
        <v>89</v>
      </c>
      <c r="I20" s="46">
        <f t="shared" si="4"/>
        <v>57.04225352112676</v>
      </c>
      <c r="J20" s="47">
        <f t="shared" si="10"/>
        <v>58.450704225352112</v>
      </c>
      <c r="K20" s="46">
        <f t="shared" si="11"/>
        <v>59.870704225352114</v>
      </c>
      <c r="L20" s="48">
        <v>19</v>
      </c>
      <c r="M20" s="49" t="s">
        <v>101</v>
      </c>
      <c r="N20" s="49">
        <v>17.7</v>
      </c>
      <c r="O20" s="50">
        <v>150</v>
      </c>
      <c r="P20" s="50">
        <v>149</v>
      </c>
      <c r="Q20" s="50">
        <v>9176053</v>
      </c>
      <c r="R20" s="51">
        <f t="shared" si="5"/>
        <v>6117</v>
      </c>
      <c r="S20" s="52">
        <f t="shared" si="6"/>
        <v>146.80799999999999</v>
      </c>
      <c r="T20" s="52">
        <f t="shared" si="7"/>
        <v>6.117</v>
      </c>
      <c r="U20" s="53">
        <v>8.1999999999999993</v>
      </c>
      <c r="V20" s="53">
        <f t="shared" si="0"/>
        <v>8.1999999999999993</v>
      </c>
      <c r="W20" s="117" t="s">
        <v>148</v>
      </c>
      <c r="X20" s="111">
        <v>0</v>
      </c>
      <c r="Y20" s="111">
        <v>1116</v>
      </c>
      <c r="Z20" s="111">
        <v>1196</v>
      </c>
      <c r="AA20" s="111">
        <v>1185</v>
      </c>
      <c r="AB20" s="111">
        <v>1199</v>
      </c>
      <c r="AC20" s="54" t="s">
        <v>91</v>
      </c>
      <c r="AD20" s="54" t="s">
        <v>91</v>
      </c>
      <c r="AE20" s="54" t="s">
        <v>91</v>
      </c>
      <c r="AF20" s="55" t="s">
        <v>91</v>
      </c>
      <c r="AG20" s="55">
        <v>31382620</v>
      </c>
      <c r="AH20" s="56">
        <f t="shared" si="9"/>
        <v>1398</v>
      </c>
      <c r="AI20" s="57">
        <f t="shared" si="8"/>
        <v>228.54340362923003</v>
      </c>
      <c r="AJ20" s="58">
        <v>0</v>
      </c>
      <c r="AK20" s="58">
        <v>1</v>
      </c>
      <c r="AL20" s="58">
        <v>1</v>
      </c>
      <c r="AM20" s="58">
        <v>1</v>
      </c>
      <c r="AN20" s="58">
        <v>1</v>
      </c>
      <c r="AO20" s="58">
        <v>0</v>
      </c>
      <c r="AP20" s="111">
        <v>6914974</v>
      </c>
      <c r="AQ20" s="111">
        <f t="shared" si="1"/>
        <v>0</v>
      </c>
      <c r="AR20" s="61">
        <v>0.88</v>
      </c>
      <c r="AS20" s="60" t="s">
        <v>102</v>
      </c>
      <c r="AY20" s="112"/>
    </row>
    <row r="21" spans="1:51" x14ac:dyDescent="0.35">
      <c r="B21" s="43">
        <v>2.4166666666666701</v>
      </c>
      <c r="C21" s="43">
        <v>0.45833333333333298</v>
      </c>
      <c r="D21" s="44">
        <v>9</v>
      </c>
      <c r="E21" s="45">
        <f t="shared" si="2"/>
        <v>6.3380281690140849</v>
      </c>
      <c r="F21" s="63">
        <v>83</v>
      </c>
      <c r="G21" s="45">
        <f t="shared" si="3"/>
        <v>58.450704225352112</v>
      </c>
      <c r="H21" s="46" t="s">
        <v>89</v>
      </c>
      <c r="I21" s="46">
        <f t="shared" si="4"/>
        <v>57.04225352112676</v>
      </c>
      <c r="J21" s="47">
        <f t="shared" si="10"/>
        <v>58.450704225352112</v>
      </c>
      <c r="K21" s="46">
        <f t="shared" si="11"/>
        <v>59.870704225352114</v>
      </c>
      <c r="L21" s="48">
        <v>19</v>
      </c>
      <c r="M21" s="49" t="s">
        <v>101</v>
      </c>
      <c r="N21" s="49">
        <v>17.7</v>
      </c>
      <c r="O21" s="50">
        <v>150</v>
      </c>
      <c r="P21" s="50">
        <v>149</v>
      </c>
      <c r="Q21" s="50">
        <v>9182309</v>
      </c>
      <c r="R21" s="51">
        <f>Q21-Q20</f>
        <v>6256</v>
      </c>
      <c r="S21" s="52">
        <f t="shared" si="6"/>
        <v>150.14400000000001</v>
      </c>
      <c r="T21" s="52">
        <f t="shared" si="7"/>
        <v>6.2560000000000002</v>
      </c>
      <c r="U21" s="53">
        <v>7.5</v>
      </c>
      <c r="V21" s="53">
        <f t="shared" si="0"/>
        <v>7.5</v>
      </c>
      <c r="W21" s="117" t="s">
        <v>148</v>
      </c>
      <c r="X21" s="111">
        <v>0</v>
      </c>
      <c r="Y21" s="111">
        <v>1070</v>
      </c>
      <c r="Z21" s="111">
        <v>1196</v>
      </c>
      <c r="AA21" s="111">
        <v>1185</v>
      </c>
      <c r="AB21" s="111">
        <v>1199</v>
      </c>
      <c r="AC21" s="54" t="s">
        <v>91</v>
      </c>
      <c r="AD21" s="54" t="s">
        <v>91</v>
      </c>
      <c r="AE21" s="54" t="s">
        <v>91</v>
      </c>
      <c r="AF21" s="55" t="s">
        <v>91</v>
      </c>
      <c r="AG21" s="55">
        <v>31383982</v>
      </c>
      <c r="AH21" s="56">
        <f t="shared" si="9"/>
        <v>1362</v>
      </c>
      <c r="AI21" s="57">
        <f t="shared" si="8"/>
        <v>217.71099744245524</v>
      </c>
      <c r="AJ21" s="58">
        <v>0</v>
      </c>
      <c r="AK21" s="58">
        <v>1</v>
      </c>
      <c r="AL21" s="58">
        <v>1</v>
      </c>
      <c r="AM21" s="58">
        <v>1</v>
      </c>
      <c r="AN21" s="58">
        <v>1</v>
      </c>
      <c r="AO21" s="58">
        <v>0</v>
      </c>
      <c r="AP21" s="111">
        <v>6914974</v>
      </c>
      <c r="AQ21" s="111">
        <f t="shared" si="1"/>
        <v>0</v>
      </c>
      <c r="AR21" s="59"/>
      <c r="AS21" s="60" t="s">
        <v>102</v>
      </c>
      <c r="AY21" s="112"/>
    </row>
    <row r="22" spans="1:51" x14ac:dyDescent="0.35">
      <c r="B22" s="43">
        <v>2.4583333333333299</v>
      </c>
      <c r="C22" s="43">
        <v>0.5</v>
      </c>
      <c r="D22" s="44">
        <v>9</v>
      </c>
      <c r="E22" s="45">
        <f t="shared" si="2"/>
        <v>6.3380281690140849</v>
      </c>
      <c r="F22" s="63">
        <v>83</v>
      </c>
      <c r="G22" s="45">
        <f t="shared" si="3"/>
        <v>58.450704225352112</v>
      </c>
      <c r="H22" s="46" t="s">
        <v>89</v>
      </c>
      <c r="I22" s="46">
        <f t="shared" si="4"/>
        <v>57.04225352112676</v>
      </c>
      <c r="J22" s="47">
        <f t="shared" si="10"/>
        <v>58.450704225352112</v>
      </c>
      <c r="K22" s="46">
        <f t="shared" si="11"/>
        <v>59.870704225352114</v>
      </c>
      <c r="L22" s="48">
        <v>19</v>
      </c>
      <c r="M22" s="49" t="s">
        <v>101</v>
      </c>
      <c r="N22" s="49">
        <v>17.3</v>
      </c>
      <c r="O22" s="50">
        <v>145</v>
      </c>
      <c r="P22" s="50">
        <v>143</v>
      </c>
      <c r="Q22" s="50">
        <v>9188450</v>
      </c>
      <c r="R22" s="51">
        <f t="shared" si="5"/>
        <v>6141</v>
      </c>
      <c r="S22" s="52">
        <f t="shared" si="6"/>
        <v>147.38399999999999</v>
      </c>
      <c r="T22" s="52">
        <f t="shared" si="7"/>
        <v>6.141</v>
      </c>
      <c r="U22" s="53">
        <v>6.7</v>
      </c>
      <c r="V22" s="53">
        <f t="shared" si="0"/>
        <v>6.7</v>
      </c>
      <c r="W22" s="117" t="s">
        <v>148</v>
      </c>
      <c r="X22" s="111">
        <v>0</v>
      </c>
      <c r="Y22" s="111">
        <v>1160</v>
      </c>
      <c r="Z22" s="111">
        <v>1196</v>
      </c>
      <c r="AA22" s="111">
        <v>1185</v>
      </c>
      <c r="AB22" s="111">
        <v>1199</v>
      </c>
      <c r="AC22" s="54" t="s">
        <v>91</v>
      </c>
      <c r="AD22" s="54" t="s">
        <v>91</v>
      </c>
      <c r="AE22" s="54" t="s">
        <v>91</v>
      </c>
      <c r="AF22" s="55" t="s">
        <v>91</v>
      </c>
      <c r="AG22" s="55">
        <v>31385352</v>
      </c>
      <c r="AH22" s="56">
        <f t="shared" si="9"/>
        <v>1370</v>
      </c>
      <c r="AI22" s="57">
        <f t="shared" si="8"/>
        <v>223.09070184009119</v>
      </c>
      <c r="AJ22" s="58">
        <v>0</v>
      </c>
      <c r="AK22" s="58">
        <v>1</v>
      </c>
      <c r="AL22" s="58">
        <v>1</v>
      </c>
      <c r="AM22" s="58">
        <v>1</v>
      </c>
      <c r="AN22" s="58">
        <v>1</v>
      </c>
      <c r="AO22" s="58">
        <v>0</v>
      </c>
      <c r="AP22" s="111">
        <v>6914974</v>
      </c>
      <c r="AQ22" s="111">
        <f t="shared" si="1"/>
        <v>0</v>
      </c>
      <c r="AR22" s="59"/>
      <c r="AS22" s="60" t="s">
        <v>102</v>
      </c>
      <c r="AV22" s="64" t="s">
        <v>111</v>
      </c>
      <c r="AY22" s="112"/>
    </row>
    <row r="23" spans="1:51" x14ac:dyDescent="0.35">
      <c r="A23" s="108" t="s">
        <v>144</v>
      </c>
      <c r="B23" s="43">
        <v>2.5</v>
      </c>
      <c r="C23" s="43">
        <v>0.54166666666666696</v>
      </c>
      <c r="D23" s="44">
        <v>7</v>
      </c>
      <c r="E23" s="45">
        <f t="shared" si="2"/>
        <v>4.9295774647887329</v>
      </c>
      <c r="F23" s="110">
        <v>81</v>
      </c>
      <c r="G23" s="45">
        <f t="shared" si="3"/>
        <v>57.04225352112676</v>
      </c>
      <c r="H23" s="46" t="s">
        <v>89</v>
      </c>
      <c r="I23" s="46">
        <f t="shared" si="4"/>
        <v>55.633802816901408</v>
      </c>
      <c r="J23" s="47">
        <f t="shared" si="10"/>
        <v>57.04225352112676</v>
      </c>
      <c r="K23" s="46">
        <f>J23+(6/1.42)</f>
        <v>61.267605633802816</v>
      </c>
      <c r="L23" s="48">
        <v>19</v>
      </c>
      <c r="M23" s="49" t="s">
        <v>101</v>
      </c>
      <c r="N23" s="49">
        <v>17.5</v>
      </c>
      <c r="O23" s="50">
        <v>141</v>
      </c>
      <c r="P23" s="50">
        <v>140</v>
      </c>
      <c r="Q23" s="50">
        <v>9194452</v>
      </c>
      <c r="R23" s="51">
        <f t="shared" si="5"/>
        <v>6002</v>
      </c>
      <c r="S23" s="52">
        <f t="shared" si="6"/>
        <v>144.048</v>
      </c>
      <c r="T23" s="52">
        <f t="shared" si="7"/>
        <v>6.0019999999999998</v>
      </c>
      <c r="U23" s="53">
        <v>6.5</v>
      </c>
      <c r="V23" s="53">
        <f t="shared" si="0"/>
        <v>6.5</v>
      </c>
      <c r="W23" s="117" t="s">
        <v>148</v>
      </c>
      <c r="X23" s="111">
        <v>0</v>
      </c>
      <c r="Y23" s="111">
        <v>1011</v>
      </c>
      <c r="Z23" s="111">
        <v>1196</v>
      </c>
      <c r="AA23" s="111">
        <v>1185</v>
      </c>
      <c r="AB23" s="111">
        <v>1199</v>
      </c>
      <c r="AC23" s="54" t="s">
        <v>91</v>
      </c>
      <c r="AD23" s="54" t="s">
        <v>91</v>
      </c>
      <c r="AE23" s="54" t="s">
        <v>91</v>
      </c>
      <c r="AF23" s="55" t="s">
        <v>91</v>
      </c>
      <c r="AG23" s="55">
        <v>31386750</v>
      </c>
      <c r="AH23" s="56">
        <f t="shared" si="9"/>
        <v>1398</v>
      </c>
      <c r="AI23" s="57">
        <f t="shared" si="8"/>
        <v>232.92235921359548</v>
      </c>
      <c r="AJ23" s="58">
        <v>0</v>
      </c>
      <c r="AK23" s="58">
        <v>1</v>
      </c>
      <c r="AL23" s="58">
        <v>1</v>
      </c>
      <c r="AM23" s="58">
        <v>1</v>
      </c>
      <c r="AN23" s="58">
        <v>1</v>
      </c>
      <c r="AO23" s="58">
        <v>0</v>
      </c>
      <c r="AP23" s="111">
        <v>6914974</v>
      </c>
      <c r="AQ23" s="111">
        <f t="shared" si="1"/>
        <v>0</v>
      </c>
      <c r="AR23" s="59"/>
      <c r="AS23" s="60" t="s">
        <v>114</v>
      </c>
      <c r="AT23" s="62"/>
      <c r="AV23" s="65" t="s">
        <v>112</v>
      </c>
      <c r="AW23" s="66" t="s">
        <v>113</v>
      </c>
      <c r="AY23" s="112"/>
    </row>
    <row r="24" spans="1:51" x14ac:dyDescent="0.35">
      <c r="B24" s="43">
        <v>2.5416666666666701</v>
      </c>
      <c r="C24" s="43">
        <v>0.58333333333333404</v>
      </c>
      <c r="D24" s="44">
        <v>9</v>
      </c>
      <c r="E24" s="45">
        <f t="shared" si="2"/>
        <v>6.3380281690140849</v>
      </c>
      <c r="F24" s="110">
        <v>81</v>
      </c>
      <c r="G24" s="45">
        <f t="shared" si="3"/>
        <v>57.04225352112676</v>
      </c>
      <c r="H24" s="46" t="s">
        <v>89</v>
      </c>
      <c r="I24" s="46">
        <f t="shared" si="4"/>
        <v>55.633802816901408</v>
      </c>
      <c r="J24" s="47">
        <f t="shared" si="10"/>
        <v>57.04225352112676</v>
      </c>
      <c r="K24" s="46">
        <f t="shared" ref="K24:K34" si="12">J24+(6/1.42)</f>
        <v>61.267605633802816</v>
      </c>
      <c r="L24" s="48">
        <v>18</v>
      </c>
      <c r="M24" s="49" t="s">
        <v>101</v>
      </c>
      <c r="N24" s="49">
        <v>17.3</v>
      </c>
      <c r="O24" s="50">
        <v>139</v>
      </c>
      <c r="P24" s="50">
        <v>141</v>
      </c>
      <c r="Q24" s="50">
        <v>9200266</v>
      </c>
      <c r="R24" s="51">
        <f t="shared" si="5"/>
        <v>5814</v>
      </c>
      <c r="S24" s="52">
        <f t="shared" si="6"/>
        <v>139.536</v>
      </c>
      <c r="T24" s="52">
        <f t="shared" si="7"/>
        <v>5.8140000000000001</v>
      </c>
      <c r="U24" s="53">
        <v>6.4</v>
      </c>
      <c r="V24" s="53">
        <f t="shared" si="0"/>
        <v>6.4</v>
      </c>
      <c r="W24" s="117" t="s">
        <v>148</v>
      </c>
      <c r="X24" s="111">
        <v>0</v>
      </c>
      <c r="Y24" s="111">
        <v>980</v>
      </c>
      <c r="Z24" s="111">
        <v>1165</v>
      </c>
      <c r="AA24" s="111">
        <v>1185</v>
      </c>
      <c r="AB24" s="111">
        <v>1199</v>
      </c>
      <c r="AC24" s="54" t="s">
        <v>91</v>
      </c>
      <c r="AD24" s="54" t="s">
        <v>91</v>
      </c>
      <c r="AE24" s="54" t="s">
        <v>91</v>
      </c>
      <c r="AF24" s="55" t="s">
        <v>91</v>
      </c>
      <c r="AG24" s="55">
        <v>31388054</v>
      </c>
      <c r="AH24" s="56">
        <f t="shared" si="9"/>
        <v>1304</v>
      </c>
      <c r="AI24" s="57">
        <f t="shared" si="8"/>
        <v>224.28620571035432</v>
      </c>
      <c r="AJ24" s="58">
        <v>0</v>
      </c>
      <c r="AK24" s="58">
        <v>1</v>
      </c>
      <c r="AL24" s="58">
        <v>1</v>
      </c>
      <c r="AM24" s="58">
        <v>1</v>
      </c>
      <c r="AN24" s="58">
        <v>1</v>
      </c>
      <c r="AO24" s="58">
        <v>0</v>
      </c>
      <c r="AP24" s="111">
        <v>6914974</v>
      </c>
      <c r="AQ24" s="111">
        <f t="shared" si="1"/>
        <v>0</v>
      </c>
      <c r="AR24" s="61">
        <v>1.02</v>
      </c>
      <c r="AS24" s="60" t="s">
        <v>114</v>
      </c>
      <c r="AV24" s="67" t="s">
        <v>30</v>
      </c>
      <c r="AW24" s="67">
        <v>14.7</v>
      </c>
      <c r="AY24" s="112"/>
    </row>
    <row r="25" spans="1:51" x14ac:dyDescent="0.35">
      <c r="B25" s="43">
        <v>2.5833333333333299</v>
      </c>
      <c r="C25" s="43">
        <v>0.625</v>
      </c>
      <c r="D25" s="44">
        <v>11</v>
      </c>
      <c r="E25" s="45">
        <f t="shared" si="2"/>
        <v>7.746478873239437</v>
      </c>
      <c r="F25" s="110">
        <v>81</v>
      </c>
      <c r="G25" s="45">
        <f t="shared" si="3"/>
        <v>57.04225352112676</v>
      </c>
      <c r="H25" s="46" t="s">
        <v>89</v>
      </c>
      <c r="I25" s="46">
        <f t="shared" si="4"/>
        <v>55.633802816901408</v>
      </c>
      <c r="J25" s="47">
        <f t="shared" si="10"/>
        <v>57.04225352112676</v>
      </c>
      <c r="K25" s="46">
        <f t="shared" si="12"/>
        <v>61.267605633802816</v>
      </c>
      <c r="L25" s="48">
        <v>18</v>
      </c>
      <c r="M25" s="49" t="s">
        <v>101</v>
      </c>
      <c r="N25" s="49">
        <v>16.899999999999999</v>
      </c>
      <c r="O25" s="50">
        <v>137</v>
      </c>
      <c r="P25" s="50">
        <v>139</v>
      </c>
      <c r="Q25" s="50">
        <v>9205917</v>
      </c>
      <c r="R25" s="51">
        <f t="shared" si="5"/>
        <v>5651</v>
      </c>
      <c r="S25" s="52">
        <f t="shared" si="6"/>
        <v>135.624</v>
      </c>
      <c r="T25" s="52">
        <f t="shared" si="7"/>
        <v>5.6509999999999998</v>
      </c>
      <c r="U25" s="53">
        <v>6.3</v>
      </c>
      <c r="V25" s="53">
        <f t="shared" si="0"/>
        <v>6.3</v>
      </c>
      <c r="W25" s="117" t="s">
        <v>148</v>
      </c>
      <c r="X25" s="111">
        <v>0</v>
      </c>
      <c r="Y25" s="111">
        <v>900</v>
      </c>
      <c r="Z25" s="111">
        <v>1165</v>
      </c>
      <c r="AA25" s="111">
        <v>1185</v>
      </c>
      <c r="AB25" s="111">
        <v>1170</v>
      </c>
      <c r="AC25" s="54" t="s">
        <v>91</v>
      </c>
      <c r="AD25" s="54" t="s">
        <v>91</v>
      </c>
      <c r="AE25" s="54" t="s">
        <v>91</v>
      </c>
      <c r="AF25" s="55" t="s">
        <v>91</v>
      </c>
      <c r="AG25" s="55">
        <v>31389318</v>
      </c>
      <c r="AH25" s="56">
        <f t="shared" si="9"/>
        <v>1264</v>
      </c>
      <c r="AI25" s="57">
        <f t="shared" si="8"/>
        <v>223.67722526986375</v>
      </c>
      <c r="AJ25" s="58">
        <v>0</v>
      </c>
      <c r="AK25" s="58">
        <v>1</v>
      </c>
      <c r="AL25" s="58">
        <v>1</v>
      </c>
      <c r="AM25" s="58">
        <v>1</v>
      </c>
      <c r="AN25" s="58">
        <v>1</v>
      </c>
      <c r="AO25" s="58">
        <v>0</v>
      </c>
      <c r="AP25" s="111">
        <v>6914974</v>
      </c>
      <c r="AQ25" s="111">
        <f t="shared" si="1"/>
        <v>0</v>
      </c>
      <c r="AR25" s="59"/>
      <c r="AS25" s="60" t="s">
        <v>114</v>
      </c>
      <c r="AV25" s="67" t="s">
        <v>75</v>
      </c>
      <c r="AW25" s="67">
        <v>10.36</v>
      </c>
      <c r="AY25" s="112"/>
    </row>
    <row r="26" spans="1:51" x14ac:dyDescent="0.35">
      <c r="B26" s="43">
        <v>2.625</v>
      </c>
      <c r="C26" s="43">
        <v>0.66666666666666696</v>
      </c>
      <c r="D26" s="44">
        <v>13</v>
      </c>
      <c r="E26" s="45">
        <f t="shared" si="2"/>
        <v>9.1549295774647899</v>
      </c>
      <c r="F26" s="110">
        <v>81</v>
      </c>
      <c r="G26" s="45">
        <f t="shared" si="3"/>
        <v>57.04225352112676</v>
      </c>
      <c r="H26" s="46" t="s">
        <v>89</v>
      </c>
      <c r="I26" s="46">
        <f t="shared" si="4"/>
        <v>53.521126760563384</v>
      </c>
      <c r="J26" s="47">
        <f>(F26-3)/1.42</f>
        <v>54.929577464788736</v>
      </c>
      <c r="K26" s="46">
        <f t="shared" si="12"/>
        <v>59.154929577464792</v>
      </c>
      <c r="L26" s="48">
        <v>18</v>
      </c>
      <c r="M26" s="49" t="s">
        <v>101</v>
      </c>
      <c r="N26" s="49">
        <v>16.7</v>
      </c>
      <c r="O26" s="50">
        <v>126</v>
      </c>
      <c r="P26" s="50">
        <v>130</v>
      </c>
      <c r="Q26" s="50">
        <v>9211435</v>
      </c>
      <c r="R26" s="51">
        <f t="shared" si="5"/>
        <v>5518</v>
      </c>
      <c r="S26" s="52">
        <f t="shared" si="6"/>
        <v>132.43199999999999</v>
      </c>
      <c r="T26" s="52">
        <f t="shared" si="7"/>
        <v>5.5179999999999998</v>
      </c>
      <c r="U26" s="53">
        <v>6.2</v>
      </c>
      <c r="V26" s="53">
        <f t="shared" si="0"/>
        <v>6.2</v>
      </c>
      <c r="W26" s="117" t="s">
        <v>148</v>
      </c>
      <c r="X26" s="111">
        <v>0</v>
      </c>
      <c r="Y26" s="111">
        <v>995</v>
      </c>
      <c r="Z26" s="111">
        <v>1125</v>
      </c>
      <c r="AA26" s="111">
        <v>1185</v>
      </c>
      <c r="AB26" s="111">
        <v>1150</v>
      </c>
      <c r="AC26" s="54" t="s">
        <v>91</v>
      </c>
      <c r="AD26" s="54" t="s">
        <v>91</v>
      </c>
      <c r="AE26" s="54" t="s">
        <v>91</v>
      </c>
      <c r="AF26" s="55" t="s">
        <v>91</v>
      </c>
      <c r="AG26" s="55">
        <v>31390520</v>
      </c>
      <c r="AH26" s="56">
        <f t="shared" si="9"/>
        <v>1202</v>
      </c>
      <c r="AI26" s="57">
        <f t="shared" si="8"/>
        <v>217.83254802464663</v>
      </c>
      <c r="AJ26" s="58">
        <v>0</v>
      </c>
      <c r="AK26" s="58">
        <v>1</v>
      </c>
      <c r="AL26" s="58">
        <v>1</v>
      </c>
      <c r="AM26" s="58">
        <v>1</v>
      </c>
      <c r="AN26" s="58">
        <v>1</v>
      </c>
      <c r="AO26" s="58">
        <v>0</v>
      </c>
      <c r="AP26" s="111">
        <v>6914974</v>
      </c>
      <c r="AQ26" s="111">
        <f t="shared" si="1"/>
        <v>0</v>
      </c>
      <c r="AR26" s="59"/>
      <c r="AS26" s="60" t="s">
        <v>114</v>
      </c>
      <c r="AV26" s="67" t="s">
        <v>115</v>
      </c>
      <c r="AW26" s="67">
        <v>1.01325</v>
      </c>
      <c r="AY26" s="112"/>
    </row>
    <row r="27" spans="1:51" x14ac:dyDescent="0.35">
      <c r="B27" s="43">
        <v>2.6666666666666701</v>
      </c>
      <c r="C27" s="43">
        <v>0.70833333333333404</v>
      </c>
      <c r="D27" s="44">
        <v>10</v>
      </c>
      <c r="E27" s="45">
        <f t="shared" si="2"/>
        <v>7.042253521126761</v>
      </c>
      <c r="F27" s="110">
        <v>81</v>
      </c>
      <c r="G27" s="45">
        <f t="shared" si="3"/>
        <v>57.04225352112676</v>
      </c>
      <c r="H27" s="46" t="s">
        <v>89</v>
      </c>
      <c r="I27" s="46">
        <f t="shared" si="4"/>
        <v>53.521126760563384</v>
      </c>
      <c r="J27" s="47">
        <f t="shared" ref="J27:J32" si="13">(F27-3)/1.42</f>
        <v>54.929577464788736</v>
      </c>
      <c r="K27" s="46">
        <f t="shared" si="12"/>
        <v>59.154929577464792</v>
      </c>
      <c r="L27" s="48">
        <v>18</v>
      </c>
      <c r="M27" s="49" t="s">
        <v>101</v>
      </c>
      <c r="N27" s="49">
        <v>16.7</v>
      </c>
      <c r="O27" s="50">
        <v>131</v>
      </c>
      <c r="P27" s="50">
        <v>133</v>
      </c>
      <c r="Q27" s="50">
        <v>9216797</v>
      </c>
      <c r="R27" s="51">
        <f t="shared" si="5"/>
        <v>5362</v>
      </c>
      <c r="S27" s="52">
        <f t="shared" si="6"/>
        <v>128.68799999999999</v>
      </c>
      <c r="T27" s="52">
        <f t="shared" si="7"/>
        <v>5.3620000000000001</v>
      </c>
      <c r="U27" s="53">
        <v>6.1</v>
      </c>
      <c r="V27" s="53">
        <f t="shared" si="0"/>
        <v>6.1</v>
      </c>
      <c r="W27" s="117" t="s">
        <v>148</v>
      </c>
      <c r="X27" s="111">
        <v>0</v>
      </c>
      <c r="Y27" s="111">
        <v>995</v>
      </c>
      <c r="Z27" s="111">
        <v>1145</v>
      </c>
      <c r="AA27" s="111">
        <v>1185</v>
      </c>
      <c r="AB27" s="111">
        <v>1170</v>
      </c>
      <c r="AC27" s="54" t="s">
        <v>91</v>
      </c>
      <c r="AD27" s="54" t="s">
        <v>91</v>
      </c>
      <c r="AE27" s="54" t="s">
        <v>91</v>
      </c>
      <c r="AF27" s="55" t="s">
        <v>91</v>
      </c>
      <c r="AG27" s="55">
        <v>31391734</v>
      </c>
      <c r="AH27" s="56">
        <f t="shared" si="9"/>
        <v>1214</v>
      </c>
      <c r="AI27" s="57">
        <f t="shared" si="8"/>
        <v>226.40805669526296</v>
      </c>
      <c r="AJ27" s="58">
        <v>0</v>
      </c>
      <c r="AK27" s="58">
        <v>1</v>
      </c>
      <c r="AL27" s="58">
        <v>1</v>
      </c>
      <c r="AM27" s="58">
        <v>1</v>
      </c>
      <c r="AN27" s="58">
        <v>1</v>
      </c>
      <c r="AO27" s="58">
        <v>0</v>
      </c>
      <c r="AP27" s="111">
        <v>6914974</v>
      </c>
      <c r="AQ27" s="111">
        <f t="shared" si="1"/>
        <v>0</v>
      </c>
      <c r="AR27" s="59"/>
      <c r="AS27" s="60" t="s">
        <v>114</v>
      </c>
      <c r="AV27" s="67" t="s">
        <v>116</v>
      </c>
      <c r="AW27" s="67">
        <v>1</v>
      </c>
      <c r="AY27" s="112"/>
    </row>
    <row r="28" spans="1:51" x14ac:dyDescent="0.35">
      <c r="B28" s="43">
        <v>2.7083333333333299</v>
      </c>
      <c r="C28" s="43">
        <v>0.750000000000002</v>
      </c>
      <c r="D28" s="44">
        <v>11</v>
      </c>
      <c r="E28" s="45">
        <f t="shared" si="2"/>
        <v>7.746478873239437</v>
      </c>
      <c r="F28" s="110">
        <v>78</v>
      </c>
      <c r="G28" s="45">
        <f t="shared" si="3"/>
        <v>54.929577464788736</v>
      </c>
      <c r="H28" s="46" t="s">
        <v>89</v>
      </c>
      <c r="I28" s="46">
        <f t="shared" si="4"/>
        <v>51.408450704225352</v>
      </c>
      <c r="J28" s="47">
        <f t="shared" si="13"/>
        <v>52.816901408450704</v>
      </c>
      <c r="K28" s="46">
        <f t="shared" si="12"/>
        <v>57.04225352112676</v>
      </c>
      <c r="L28" s="48">
        <v>18</v>
      </c>
      <c r="M28" s="49" t="s">
        <v>101</v>
      </c>
      <c r="N28" s="49">
        <v>16.7</v>
      </c>
      <c r="O28" s="50">
        <v>126</v>
      </c>
      <c r="P28" s="50">
        <v>129</v>
      </c>
      <c r="Q28" s="50">
        <v>9222106</v>
      </c>
      <c r="R28" s="51">
        <f t="shared" si="5"/>
        <v>5309</v>
      </c>
      <c r="S28" s="52">
        <f t="shared" si="6"/>
        <v>127.416</v>
      </c>
      <c r="T28" s="52">
        <f t="shared" si="7"/>
        <v>5.3090000000000002</v>
      </c>
      <c r="U28" s="53">
        <v>6</v>
      </c>
      <c r="V28" s="53">
        <f t="shared" si="0"/>
        <v>6</v>
      </c>
      <c r="W28" s="117" t="s">
        <v>148</v>
      </c>
      <c r="X28" s="111">
        <v>0</v>
      </c>
      <c r="Y28" s="111">
        <v>977</v>
      </c>
      <c r="Z28" s="111">
        <v>1105</v>
      </c>
      <c r="AA28" s="111">
        <v>1185</v>
      </c>
      <c r="AB28" s="111">
        <v>1110</v>
      </c>
      <c r="AC28" s="54" t="s">
        <v>91</v>
      </c>
      <c r="AD28" s="54" t="s">
        <v>91</v>
      </c>
      <c r="AE28" s="54" t="s">
        <v>91</v>
      </c>
      <c r="AF28" s="55" t="s">
        <v>91</v>
      </c>
      <c r="AG28" s="55">
        <v>31392880</v>
      </c>
      <c r="AH28" s="56">
        <f t="shared" si="9"/>
        <v>1146</v>
      </c>
      <c r="AI28" s="57">
        <f t="shared" si="8"/>
        <v>215.8598606140516</v>
      </c>
      <c r="AJ28" s="58">
        <v>0</v>
      </c>
      <c r="AK28" s="58">
        <v>1</v>
      </c>
      <c r="AL28" s="58">
        <v>1</v>
      </c>
      <c r="AM28" s="58">
        <v>1</v>
      </c>
      <c r="AN28" s="58">
        <v>1</v>
      </c>
      <c r="AO28" s="58">
        <v>0</v>
      </c>
      <c r="AP28" s="111">
        <v>6914974</v>
      </c>
      <c r="AQ28" s="111">
        <f t="shared" si="1"/>
        <v>0</v>
      </c>
      <c r="AR28" s="61">
        <v>0.95</v>
      </c>
      <c r="AS28" s="60" t="s">
        <v>114</v>
      </c>
      <c r="AV28" s="67" t="s">
        <v>117</v>
      </c>
      <c r="AW28" s="67">
        <v>101.325</v>
      </c>
      <c r="AY28" s="112"/>
    </row>
    <row r="29" spans="1:51" x14ac:dyDescent="0.35">
      <c r="B29" s="43">
        <v>2.75</v>
      </c>
      <c r="C29" s="43">
        <v>0.79166666666666896</v>
      </c>
      <c r="D29" s="44">
        <v>11</v>
      </c>
      <c r="E29" s="45">
        <f t="shared" si="2"/>
        <v>7.746478873239437</v>
      </c>
      <c r="F29" s="110">
        <v>78</v>
      </c>
      <c r="G29" s="45">
        <f t="shared" si="3"/>
        <v>54.929577464788736</v>
      </c>
      <c r="H29" s="46" t="s">
        <v>89</v>
      </c>
      <c r="I29" s="46">
        <f t="shared" si="4"/>
        <v>51.408450704225352</v>
      </c>
      <c r="J29" s="47">
        <f t="shared" si="13"/>
        <v>52.816901408450704</v>
      </c>
      <c r="K29" s="46">
        <f t="shared" si="12"/>
        <v>57.04225352112676</v>
      </c>
      <c r="L29" s="48">
        <v>18</v>
      </c>
      <c r="M29" s="49" t="s">
        <v>101</v>
      </c>
      <c r="N29" s="49">
        <v>16.600000000000001</v>
      </c>
      <c r="O29" s="50">
        <v>123</v>
      </c>
      <c r="P29" s="50">
        <v>126</v>
      </c>
      <c r="Q29" s="50">
        <v>9227426</v>
      </c>
      <c r="R29" s="51">
        <f t="shared" si="5"/>
        <v>5320</v>
      </c>
      <c r="S29" s="52">
        <f t="shared" si="6"/>
        <v>127.68</v>
      </c>
      <c r="T29" s="52">
        <f t="shared" si="7"/>
        <v>5.32</v>
      </c>
      <c r="U29" s="53">
        <v>5.9</v>
      </c>
      <c r="V29" s="53">
        <f t="shared" si="0"/>
        <v>5.9</v>
      </c>
      <c r="W29" s="117" t="s">
        <v>148</v>
      </c>
      <c r="X29" s="111">
        <v>0</v>
      </c>
      <c r="Y29" s="111">
        <v>950</v>
      </c>
      <c r="Z29" s="111">
        <v>1105</v>
      </c>
      <c r="AA29" s="111">
        <v>1185</v>
      </c>
      <c r="AB29" s="111">
        <v>1110</v>
      </c>
      <c r="AC29" s="54" t="s">
        <v>91</v>
      </c>
      <c r="AD29" s="54" t="s">
        <v>91</v>
      </c>
      <c r="AE29" s="54" t="s">
        <v>91</v>
      </c>
      <c r="AF29" s="55" t="s">
        <v>91</v>
      </c>
      <c r="AG29" s="55">
        <v>31394030</v>
      </c>
      <c r="AH29" s="56">
        <f t="shared" si="9"/>
        <v>1150</v>
      </c>
      <c r="AI29" s="57">
        <f t="shared" si="8"/>
        <v>216.16541353383457</v>
      </c>
      <c r="AJ29" s="58">
        <v>0</v>
      </c>
      <c r="AK29" s="58">
        <v>1</v>
      </c>
      <c r="AL29" s="58">
        <v>1</v>
      </c>
      <c r="AM29" s="58">
        <v>1</v>
      </c>
      <c r="AN29" s="58">
        <v>1</v>
      </c>
      <c r="AO29" s="58">
        <v>0</v>
      </c>
      <c r="AP29" s="111">
        <v>6914974</v>
      </c>
      <c r="AQ29" s="111">
        <f t="shared" si="1"/>
        <v>0</v>
      </c>
      <c r="AR29" s="59"/>
      <c r="AS29" s="60" t="s">
        <v>114</v>
      </c>
      <c r="AY29" s="112"/>
    </row>
    <row r="30" spans="1:51" x14ac:dyDescent="0.35">
      <c r="B30" s="43">
        <v>2.7916666666666701</v>
      </c>
      <c r="C30" s="43">
        <v>0.83333333333333703</v>
      </c>
      <c r="D30" s="44">
        <v>13</v>
      </c>
      <c r="E30" s="45">
        <f t="shared" si="2"/>
        <v>9.1549295774647899</v>
      </c>
      <c r="F30" s="110">
        <v>76</v>
      </c>
      <c r="G30" s="45">
        <f t="shared" si="3"/>
        <v>53.521126760563384</v>
      </c>
      <c r="H30" s="46" t="s">
        <v>89</v>
      </c>
      <c r="I30" s="46">
        <f t="shared" si="4"/>
        <v>50</v>
      </c>
      <c r="J30" s="47">
        <f t="shared" si="13"/>
        <v>51.408450704225352</v>
      </c>
      <c r="K30" s="46">
        <f t="shared" si="12"/>
        <v>55.633802816901408</v>
      </c>
      <c r="L30" s="48">
        <v>18</v>
      </c>
      <c r="M30" s="49" t="s">
        <v>101</v>
      </c>
      <c r="N30" s="49">
        <v>16.600000000000001</v>
      </c>
      <c r="O30" s="50">
        <v>118</v>
      </c>
      <c r="P30" s="50">
        <v>121</v>
      </c>
      <c r="Q30" s="50">
        <v>9232312</v>
      </c>
      <c r="R30" s="51">
        <f t="shared" si="5"/>
        <v>4886</v>
      </c>
      <c r="S30" s="52">
        <f t="shared" si="6"/>
        <v>117.264</v>
      </c>
      <c r="T30" s="52">
        <f t="shared" si="7"/>
        <v>4.8860000000000001</v>
      </c>
      <c r="U30" s="53">
        <v>5.8</v>
      </c>
      <c r="V30" s="53">
        <f t="shared" si="0"/>
        <v>5.8</v>
      </c>
      <c r="W30" s="117" t="s">
        <v>151</v>
      </c>
      <c r="X30" s="111">
        <v>0</v>
      </c>
      <c r="Y30" s="111">
        <v>980</v>
      </c>
      <c r="Z30" s="111">
        <v>1196</v>
      </c>
      <c r="AA30" s="111">
        <v>0</v>
      </c>
      <c r="AB30" s="111">
        <v>1199</v>
      </c>
      <c r="AC30" s="54" t="s">
        <v>91</v>
      </c>
      <c r="AD30" s="54" t="s">
        <v>91</v>
      </c>
      <c r="AE30" s="54" t="s">
        <v>91</v>
      </c>
      <c r="AF30" s="55" t="s">
        <v>91</v>
      </c>
      <c r="AG30" s="55">
        <v>31394994</v>
      </c>
      <c r="AH30" s="56">
        <f t="shared" si="9"/>
        <v>964</v>
      </c>
      <c r="AI30" s="57">
        <f t="shared" si="8"/>
        <v>197.29840360212853</v>
      </c>
      <c r="AJ30" s="58">
        <v>0</v>
      </c>
      <c r="AK30" s="58">
        <v>1</v>
      </c>
      <c r="AL30" s="58">
        <v>1</v>
      </c>
      <c r="AM30" s="58">
        <v>0</v>
      </c>
      <c r="AN30" s="58">
        <v>1</v>
      </c>
      <c r="AO30" s="58">
        <v>0</v>
      </c>
      <c r="AP30" s="111">
        <v>6914974</v>
      </c>
      <c r="AQ30" s="111">
        <f t="shared" si="1"/>
        <v>0</v>
      </c>
      <c r="AR30" s="59"/>
      <c r="AS30" s="60" t="s">
        <v>114</v>
      </c>
      <c r="AV30" s="374" t="s">
        <v>118</v>
      </c>
      <c r="AW30" s="374"/>
      <c r="AY30" s="112"/>
    </row>
    <row r="31" spans="1:51" x14ac:dyDescent="0.35">
      <c r="B31" s="43">
        <v>2.8333333333333299</v>
      </c>
      <c r="C31" s="43">
        <v>0.875000000000004</v>
      </c>
      <c r="D31" s="44">
        <v>14</v>
      </c>
      <c r="E31" s="45">
        <f>D31/1.42</f>
        <v>9.8591549295774659</v>
      </c>
      <c r="F31" s="110">
        <v>76</v>
      </c>
      <c r="G31" s="45">
        <f t="shared" si="3"/>
        <v>53.521126760563384</v>
      </c>
      <c r="H31" s="46" t="s">
        <v>89</v>
      </c>
      <c r="I31" s="46">
        <f t="shared" si="4"/>
        <v>50</v>
      </c>
      <c r="J31" s="47">
        <f t="shared" si="13"/>
        <v>51.408450704225352</v>
      </c>
      <c r="K31" s="46">
        <f t="shared" si="12"/>
        <v>55.633802816901408</v>
      </c>
      <c r="L31" s="48">
        <v>18</v>
      </c>
      <c r="M31" s="49" t="s">
        <v>101</v>
      </c>
      <c r="N31" s="49">
        <v>16.100000000000001</v>
      </c>
      <c r="O31" s="50">
        <v>119</v>
      </c>
      <c r="P31" s="50">
        <v>121</v>
      </c>
      <c r="Q31" s="50">
        <v>9237404</v>
      </c>
      <c r="R31" s="51">
        <f t="shared" si="5"/>
        <v>5092</v>
      </c>
      <c r="S31" s="52">
        <f t="shared" si="6"/>
        <v>122.208</v>
      </c>
      <c r="T31" s="52">
        <f t="shared" si="7"/>
        <v>5.0919999999999996</v>
      </c>
      <c r="U31" s="53">
        <v>5.5</v>
      </c>
      <c r="V31" s="53">
        <f t="shared" si="0"/>
        <v>5.5</v>
      </c>
      <c r="W31" s="117" t="s">
        <v>151</v>
      </c>
      <c r="X31" s="111">
        <v>0</v>
      </c>
      <c r="Y31" s="111">
        <v>980</v>
      </c>
      <c r="Z31" s="111">
        <v>1196</v>
      </c>
      <c r="AA31" s="111">
        <v>0</v>
      </c>
      <c r="AB31" s="111">
        <v>1199</v>
      </c>
      <c r="AC31" s="54" t="s">
        <v>91</v>
      </c>
      <c r="AD31" s="54" t="s">
        <v>91</v>
      </c>
      <c r="AE31" s="54" t="s">
        <v>91</v>
      </c>
      <c r="AF31" s="55" t="s">
        <v>91</v>
      </c>
      <c r="AG31" s="55">
        <v>31395998</v>
      </c>
      <c r="AH31" s="56">
        <f t="shared" si="9"/>
        <v>1004</v>
      </c>
      <c r="AI31" s="57">
        <f t="shared" si="8"/>
        <v>197.172034564022</v>
      </c>
      <c r="AJ31" s="58">
        <v>0</v>
      </c>
      <c r="AK31" s="58">
        <v>1</v>
      </c>
      <c r="AL31" s="58">
        <v>1</v>
      </c>
      <c r="AM31" s="58">
        <v>0</v>
      </c>
      <c r="AN31" s="58">
        <v>1</v>
      </c>
      <c r="AO31" s="58">
        <v>0</v>
      </c>
      <c r="AP31" s="111">
        <v>6914974</v>
      </c>
      <c r="AQ31" s="111">
        <f t="shared" si="1"/>
        <v>0</v>
      </c>
      <c r="AR31" s="59"/>
      <c r="AS31" s="60" t="s">
        <v>114</v>
      </c>
      <c r="AV31" s="68" t="s">
        <v>30</v>
      </c>
      <c r="AW31" s="68" t="s">
        <v>75</v>
      </c>
      <c r="AY31" s="112"/>
    </row>
    <row r="32" spans="1:51" x14ac:dyDescent="0.35">
      <c r="B32" s="43">
        <v>2.875</v>
      </c>
      <c r="C32" s="43">
        <v>0.91666666666667096</v>
      </c>
      <c r="D32" s="44">
        <v>21</v>
      </c>
      <c r="E32" s="45">
        <f t="shared" si="2"/>
        <v>14.788732394366198</v>
      </c>
      <c r="F32" s="110">
        <v>76</v>
      </c>
      <c r="G32" s="45">
        <f t="shared" si="3"/>
        <v>53.521126760563384</v>
      </c>
      <c r="H32" s="46" t="s">
        <v>89</v>
      </c>
      <c r="I32" s="46">
        <f t="shared" si="4"/>
        <v>50</v>
      </c>
      <c r="J32" s="47">
        <f t="shared" si="13"/>
        <v>51.408450704225352</v>
      </c>
      <c r="K32" s="46">
        <f t="shared" si="12"/>
        <v>55.633802816901408</v>
      </c>
      <c r="L32" s="48">
        <v>14</v>
      </c>
      <c r="M32" s="49" t="s">
        <v>119</v>
      </c>
      <c r="N32" s="49">
        <v>12.6</v>
      </c>
      <c r="O32" s="50">
        <v>117</v>
      </c>
      <c r="P32" s="50">
        <v>115</v>
      </c>
      <c r="Q32" s="50">
        <v>9242335</v>
      </c>
      <c r="R32" s="51">
        <f t="shared" si="5"/>
        <v>4931</v>
      </c>
      <c r="S32" s="52">
        <f t="shared" si="6"/>
        <v>118.34399999999999</v>
      </c>
      <c r="T32" s="52">
        <f t="shared" si="7"/>
        <v>4.931</v>
      </c>
      <c r="U32" s="53">
        <v>5.4</v>
      </c>
      <c r="V32" s="53">
        <f t="shared" si="0"/>
        <v>5.4</v>
      </c>
      <c r="W32" s="117" t="s">
        <v>151</v>
      </c>
      <c r="X32" s="111">
        <v>0</v>
      </c>
      <c r="Y32" s="111">
        <v>1021</v>
      </c>
      <c r="Z32" s="111">
        <v>1090</v>
      </c>
      <c r="AA32" s="111">
        <v>0</v>
      </c>
      <c r="AB32" s="111">
        <v>1099</v>
      </c>
      <c r="AC32" s="54" t="s">
        <v>91</v>
      </c>
      <c r="AD32" s="54" t="s">
        <v>91</v>
      </c>
      <c r="AE32" s="54" t="s">
        <v>91</v>
      </c>
      <c r="AF32" s="55" t="s">
        <v>91</v>
      </c>
      <c r="AG32" s="55">
        <v>31396930</v>
      </c>
      <c r="AH32" s="56">
        <f t="shared" si="9"/>
        <v>932</v>
      </c>
      <c r="AI32" s="57">
        <f t="shared" si="8"/>
        <v>189.00831474345975</v>
      </c>
      <c r="AJ32" s="58">
        <v>0</v>
      </c>
      <c r="AK32" s="58">
        <v>1</v>
      </c>
      <c r="AL32" s="58">
        <v>1</v>
      </c>
      <c r="AM32" s="58">
        <v>0</v>
      </c>
      <c r="AN32" s="58">
        <v>1</v>
      </c>
      <c r="AO32" s="58">
        <v>0</v>
      </c>
      <c r="AP32" s="111">
        <v>6914974</v>
      </c>
      <c r="AQ32" s="111">
        <f t="shared" si="1"/>
        <v>0</v>
      </c>
      <c r="AR32" s="61">
        <v>0.89</v>
      </c>
      <c r="AS32" s="60" t="s">
        <v>114</v>
      </c>
      <c r="AV32" s="69">
        <v>1</v>
      </c>
      <c r="AW32" s="69">
        <f>IFERROR(AV32*VLOOKUP(AV31,AV24:AW28,2,FALSE)/VLOOKUP(AW31,AV24:AW28,2,FALSE),"Enter Unit and Value")</f>
        <v>1.4189189189189189</v>
      </c>
      <c r="AY32" s="112"/>
    </row>
    <row r="33" spans="2:51" x14ac:dyDescent="0.35">
      <c r="B33" s="43">
        <v>2.9166666666666701</v>
      </c>
      <c r="C33" s="43">
        <v>0.95833333333333803</v>
      </c>
      <c r="D33" s="44">
        <v>13</v>
      </c>
      <c r="E33" s="45">
        <f t="shared" si="2"/>
        <v>9.1549295774647899</v>
      </c>
      <c r="F33" s="110">
        <v>66</v>
      </c>
      <c r="G33" s="45">
        <f t="shared" si="3"/>
        <v>46.478873239436624</v>
      </c>
      <c r="H33" s="46" t="s">
        <v>89</v>
      </c>
      <c r="I33" s="46">
        <f t="shared" si="4"/>
        <v>41.549295774647888</v>
      </c>
      <c r="J33" s="47">
        <f t="shared" ref="J33:J34" si="14">(F33-5)/1.42</f>
        <v>42.95774647887324</v>
      </c>
      <c r="K33" s="46">
        <f t="shared" si="12"/>
        <v>47.183098591549296</v>
      </c>
      <c r="L33" s="48">
        <v>14</v>
      </c>
      <c r="M33" s="49" t="s">
        <v>119</v>
      </c>
      <c r="N33" s="49">
        <v>11.9</v>
      </c>
      <c r="O33" s="50">
        <v>115</v>
      </c>
      <c r="P33" s="50">
        <v>95</v>
      </c>
      <c r="Q33" s="50">
        <v>9246414</v>
      </c>
      <c r="R33" s="51">
        <f t="shared" si="5"/>
        <v>4079</v>
      </c>
      <c r="S33" s="52">
        <f t="shared" si="6"/>
        <v>97.896000000000001</v>
      </c>
      <c r="T33" s="52">
        <f t="shared" si="7"/>
        <v>4.0789999999999997</v>
      </c>
      <c r="U33" s="53">
        <v>5.9</v>
      </c>
      <c r="V33" s="53">
        <f t="shared" si="0"/>
        <v>5.9</v>
      </c>
      <c r="W33" s="117" t="s">
        <v>132</v>
      </c>
      <c r="X33" s="111">
        <v>0</v>
      </c>
      <c r="Y33" s="111">
        <v>0</v>
      </c>
      <c r="Z33" s="111">
        <v>1054</v>
      </c>
      <c r="AA33" s="111">
        <v>0</v>
      </c>
      <c r="AB33" s="111">
        <v>1068</v>
      </c>
      <c r="AC33" s="54" t="s">
        <v>91</v>
      </c>
      <c r="AD33" s="54" t="s">
        <v>91</v>
      </c>
      <c r="AE33" s="54" t="s">
        <v>91</v>
      </c>
      <c r="AF33" s="55" t="s">
        <v>91</v>
      </c>
      <c r="AG33" s="55">
        <v>31397614</v>
      </c>
      <c r="AH33" s="56">
        <f t="shared" si="9"/>
        <v>684</v>
      </c>
      <c r="AI33" s="57">
        <f t="shared" si="8"/>
        <v>167.68815886246631</v>
      </c>
      <c r="AJ33" s="58">
        <v>0</v>
      </c>
      <c r="AK33" s="58">
        <v>0</v>
      </c>
      <c r="AL33" s="58">
        <v>1</v>
      </c>
      <c r="AM33" s="58">
        <v>0</v>
      </c>
      <c r="AN33" s="58">
        <v>1</v>
      </c>
      <c r="AO33" s="58">
        <v>0.3</v>
      </c>
      <c r="AP33" s="111">
        <v>6915559</v>
      </c>
      <c r="AQ33" s="111">
        <f t="shared" si="1"/>
        <v>585</v>
      </c>
      <c r="AR33" s="59"/>
      <c r="AS33" s="60" t="s">
        <v>114</v>
      </c>
      <c r="AY33" s="112"/>
    </row>
    <row r="34" spans="2:51" x14ac:dyDescent="0.35">
      <c r="B34" s="43">
        <v>2.9583333333333299</v>
      </c>
      <c r="C34" s="43">
        <v>1</v>
      </c>
      <c r="D34" s="44">
        <v>17</v>
      </c>
      <c r="E34" s="45">
        <f t="shared" si="2"/>
        <v>11.971830985915494</v>
      </c>
      <c r="F34" s="110">
        <v>66</v>
      </c>
      <c r="G34" s="45">
        <f t="shared" si="3"/>
        <v>46.478873239436624</v>
      </c>
      <c r="H34" s="46" t="s">
        <v>89</v>
      </c>
      <c r="I34" s="46">
        <f t="shared" si="4"/>
        <v>41.549295774647888</v>
      </c>
      <c r="J34" s="47">
        <f t="shared" si="14"/>
        <v>42.95774647887324</v>
      </c>
      <c r="K34" s="46">
        <f t="shared" si="12"/>
        <v>47.183098591549296</v>
      </c>
      <c r="L34" s="48">
        <v>14</v>
      </c>
      <c r="M34" s="49" t="s">
        <v>119</v>
      </c>
      <c r="N34" s="70">
        <v>11.5</v>
      </c>
      <c r="O34" s="50">
        <v>108</v>
      </c>
      <c r="P34" s="50">
        <v>89</v>
      </c>
      <c r="Q34" s="50">
        <v>9250198</v>
      </c>
      <c r="R34" s="51">
        <f t="shared" si="5"/>
        <v>3784</v>
      </c>
      <c r="S34" s="52">
        <f t="shared" si="6"/>
        <v>90.816000000000003</v>
      </c>
      <c r="T34" s="52">
        <f t="shared" si="7"/>
        <v>3.7839999999999998</v>
      </c>
      <c r="U34" s="53">
        <v>6.7</v>
      </c>
      <c r="V34" s="53">
        <f t="shared" si="0"/>
        <v>6.7</v>
      </c>
      <c r="W34" s="117" t="s">
        <v>132</v>
      </c>
      <c r="X34" s="111">
        <v>0</v>
      </c>
      <c r="Y34" s="111">
        <v>0</v>
      </c>
      <c r="Z34" s="111">
        <v>1002</v>
      </c>
      <c r="AA34" s="111">
        <v>0</v>
      </c>
      <c r="AB34" s="111">
        <v>1008</v>
      </c>
      <c r="AC34" s="54" t="s">
        <v>91</v>
      </c>
      <c r="AD34" s="54" t="s">
        <v>91</v>
      </c>
      <c r="AE34" s="54" t="s">
        <v>91</v>
      </c>
      <c r="AF34" s="55" t="s">
        <v>91</v>
      </c>
      <c r="AG34" s="55">
        <v>31398208</v>
      </c>
      <c r="AH34" s="56">
        <f t="shared" si="9"/>
        <v>594</v>
      </c>
      <c r="AI34" s="57">
        <f t="shared" si="8"/>
        <v>156.97674418604652</v>
      </c>
      <c r="AJ34" s="58">
        <v>0</v>
      </c>
      <c r="AK34" s="58">
        <v>0</v>
      </c>
      <c r="AL34" s="58">
        <v>1</v>
      </c>
      <c r="AM34" s="58">
        <v>0</v>
      </c>
      <c r="AN34" s="58">
        <v>1</v>
      </c>
      <c r="AO34" s="58">
        <v>0.3</v>
      </c>
      <c r="AP34" s="111">
        <v>6916336</v>
      </c>
      <c r="AQ34" s="111">
        <f t="shared" si="1"/>
        <v>777</v>
      </c>
      <c r="AR34" s="59"/>
      <c r="AS34" s="60" t="s">
        <v>114</v>
      </c>
      <c r="AV34" s="65" t="s">
        <v>120</v>
      </c>
      <c r="AW34" s="71" t="s">
        <v>31</v>
      </c>
      <c r="AY34" s="112"/>
    </row>
    <row r="35" spans="2:51" x14ac:dyDescent="0.35">
      <c r="B35" s="72"/>
      <c r="C35" s="73"/>
      <c r="D35" s="72"/>
      <c r="E35" s="74"/>
      <c r="F35" s="74"/>
      <c r="G35" s="75"/>
      <c r="H35" s="76"/>
      <c r="I35" s="74"/>
      <c r="J35" s="74"/>
      <c r="K35" s="75"/>
      <c r="L35" s="375" t="s">
        <v>121</v>
      </c>
      <c r="M35" s="376"/>
      <c r="N35" s="377"/>
      <c r="O35" s="77"/>
      <c r="P35" s="77">
        <f>AVERAGE(P11:P34)</f>
        <v>119.33333333333333</v>
      </c>
      <c r="Q35" s="78">
        <f>Q34-Q10</f>
        <v>118673</v>
      </c>
      <c r="R35" s="79">
        <f>SUM(R11:R34)</f>
        <v>118673</v>
      </c>
      <c r="S35" s="80">
        <f>AVERAGE(S11:S34)</f>
        <v>118.67300000000002</v>
      </c>
      <c r="T35" s="80">
        <f>SUM(T11:T34)</f>
        <v>118.67299999999997</v>
      </c>
      <c r="U35" s="76"/>
      <c r="V35" s="76"/>
      <c r="W35" s="66"/>
      <c r="X35" s="81"/>
      <c r="Y35" s="82"/>
      <c r="Z35" s="82"/>
      <c r="AA35" s="82"/>
      <c r="AB35" s="83"/>
      <c r="AC35" s="81"/>
      <c r="AD35" s="82"/>
      <c r="AE35" s="83"/>
      <c r="AF35" s="84"/>
      <c r="AG35" s="85">
        <f>AG34-AG10</f>
        <v>23658</v>
      </c>
      <c r="AH35" s="86">
        <f>SUM(AH11:AH34)</f>
        <v>23658</v>
      </c>
      <c r="AI35" s="87">
        <f>$AH$35/$T35</f>
        <v>199.35452883132646</v>
      </c>
      <c r="AJ35" s="84"/>
      <c r="AK35" s="88"/>
      <c r="AL35" s="88"/>
      <c r="AM35" s="88"/>
      <c r="AN35" s="89"/>
      <c r="AO35" s="90"/>
      <c r="AP35" s="91">
        <f>AP34-AP10</f>
        <v>6309</v>
      </c>
      <c r="AQ35" s="92">
        <f>SUM(AQ11:AQ34)</f>
        <v>6309</v>
      </c>
      <c r="AR35" s="93">
        <f>AVERAGE(AR11:AR34)</f>
        <v>0.93666666666666654</v>
      </c>
      <c r="AS35" s="90"/>
      <c r="AV35" s="94" t="s">
        <v>31</v>
      </c>
      <c r="AW35" s="94">
        <v>1</v>
      </c>
      <c r="AY35" s="112"/>
    </row>
    <row r="36" spans="2:51" x14ac:dyDescent="0.35">
      <c r="B36" s="95"/>
      <c r="C36" s="95"/>
      <c r="D36" s="95"/>
      <c r="E36" s="96"/>
      <c r="F36" s="96"/>
      <c r="G36" s="96"/>
      <c r="H36" s="96"/>
      <c r="I36" s="97"/>
      <c r="J36" s="97"/>
      <c r="K36" s="97"/>
      <c r="L36" s="109"/>
      <c r="M36" s="109"/>
      <c r="N36" s="109"/>
      <c r="O36" s="109"/>
      <c r="P36" s="109"/>
      <c r="Q36" s="109"/>
      <c r="R36" s="109"/>
      <c r="S36" s="109"/>
      <c r="T36" s="109"/>
      <c r="U36" s="98"/>
      <c r="V36" s="98"/>
      <c r="W36" s="109"/>
      <c r="X36" s="109"/>
      <c r="Y36" s="109"/>
      <c r="Z36" s="113"/>
      <c r="AA36" s="109"/>
      <c r="AB36" s="109"/>
      <c r="AC36" s="109"/>
      <c r="AD36" s="109"/>
      <c r="AE36" s="109"/>
      <c r="AH36" s="99"/>
      <c r="AM36" s="109"/>
      <c r="AN36" s="109"/>
      <c r="AO36" s="109"/>
      <c r="AP36" s="109"/>
      <c r="AQ36" s="109"/>
      <c r="AR36" s="109"/>
      <c r="AV36" s="94" t="s">
        <v>122</v>
      </c>
      <c r="AW36" s="94">
        <v>41.67</v>
      </c>
      <c r="AY36" s="112"/>
    </row>
    <row r="37" spans="2:51" x14ac:dyDescent="0.35">
      <c r="B37" s="130" t="s">
        <v>123</v>
      </c>
      <c r="C37" s="130"/>
      <c r="D37" s="130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3"/>
      <c r="X37" s="113"/>
      <c r="Y37" s="113"/>
      <c r="Z37" s="113"/>
      <c r="AA37" s="113"/>
      <c r="AB37" s="113"/>
      <c r="AC37" s="113"/>
      <c r="AD37" s="113"/>
      <c r="AE37" s="113"/>
      <c r="AM37" s="22"/>
      <c r="AN37" s="109"/>
      <c r="AO37" s="109"/>
      <c r="AP37" s="109"/>
      <c r="AQ37" s="109"/>
      <c r="AR37" s="113"/>
      <c r="AV37" s="94" t="s">
        <v>124</v>
      </c>
      <c r="AW37" s="94">
        <v>11.574999999999999</v>
      </c>
      <c r="AY37" s="112"/>
    </row>
    <row r="38" spans="2:51" x14ac:dyDescent="0.35">
      <c r="B38" s="128" t="s">
        <v>131</v>
      </c>
      <c r="C38" s="119"/>
      <c r="D38" s="119"/>
      <c r="E38" s="119"/>
      <c r="F38" s="119"/>
      <c r="G38" s="119"/>
      <c r="H38" s="119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18"/>
      <c r="T38" s="118"/>
      <c r="U38" s="118"/>
      <c r="V38" s="118"/>
      <c r="W38" s="113"/>
      <c r="X38" s="113"/>
      <c r="Y38" s="113"/>
      <c r="Z38" s="113"/>
      <c r="AA38" s="113"/>
      <c r="AB38" s="113"/>
      <c r="AC38" s="113"/>
      <c r="AD38" s="113"/>
      <c r="AE38" s="113"/>
      <c r="AM38" s="22"/>
      <c r="AN38" s="109"/>
      <c r="AO38" s="109"/>
      <c r="AP38" s="109"/>
      <c r="AQ38" s="109"/>
      <c r="AR38" s="113"/>
      <c r="AV38" s="100"/>
      <c r="AW38" s="100"/>
      <c r="AY38" s="112"/>
    </row>
    <row r="39" spans="2:51" x14ac:dyDescent="0.35">
      <c r="B39" s="138" t="s">
        <v>141</v>
      </c>
      <c r="C39" s="119"/>
      <c r="D39" s="119"/>
      <c r="E39" s="119"/>
      <c r="F39" s="119"/>
      <c r="G39" s="119"/>
      <c r="H39" s="119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18"/>
      <c r="T39" s="118"/>
      <c r="U39" s="118"/>
      <c r="V39" s="118"/>
      <c r="W39" s="113"/>
      <c r="X39" s="113"/>
      <c r="Y39" s="113"/>
      <c r="Z39" s="113"/>
      <c r="AA39" s="113"/>
      <c r="AB39" s="113"/>
      <c r="AC39" s="113"/>
      <c r="AD39" s="113"/>
      <c r="AE39" s="113"/>
      <c r="AM39" s="22"/>
      <c r="AN39" s="109"/>
      <c r="AO39" s="109"/>
      <c r="AP39" s="109"/>
      <c r="AQ39" s="109"/>
      <c r="AR39" s="113"/>
      <c r="AV39" s="100"/>
      <c r="AW39" s="100"/>
      <c r="AY39" s="112"/>
    </row>
    <row r="40" spans="2:51" x14ac:dyDescent="0.35">
      <c r="B40" s="121" t="s">
        <v>125</v>
      </c>
      <c r="C40" s="122"/>
      <c r="D40" s="122"/>
      <c r="E40" s="122"/>
      <c r="F40" s="122"/>
      <c r="G40" s="122"/>
      <c r="H40" s="122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4"/>
      <c r="T40" s="124"/>
      <c r="U40" s="124"/>
      <c r="V40" s="124"/>
      <c r="W40" s="113"/>
      <c r="X40" s="113"/>
      <c r="Y40" s="113"/>
      <c r="Z40" s="113"/>
      <c r="AA40" s="113"/>
      <c r="AB40" s="113"/>
      <c r="AC40" s="113"/>
      <c r="AD40" s="113"/>
      <c r="AE40" s="113"/>
      <c r="AM40" s="114"/>
      <c r="AN40" s="114"/>
      <c r="AO40" s="114"/>
      <c r="AP40" s="114"/>
      <c r="AQ40" s="114"/>
      <c r="AR40" s="114"/>
      <c r="AS40" s="115"/>
      <c r="AV40" s="112"/>
      <c r="AW40" s="108"/>
      <c r="AX40" s="108"/>
      <c r="AY40" s="108"/>
    </row>
    <row r="41" spans="2:51" x14ac:dyDescent="0.35">
      <c r="B41" s="123" t="s">
        <v>171</v>
      </c>
      <c r="C41" s="119"/>
      <c r="D41" s="119"/>
      <c r="E41" s="119"/>
      <c r="F41" s="119"/>
      <c r="G41" s="119"/>
      <c r="H41" s="119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4"/>
      <c r="T41" s="124"/>
      <c r="U41" s="124"/>
      <c r="V41" s="124"/>
      <c r="W41" s="113"/>
      <c r="X41" s="113"/>
      <c r="Y41" s="113"/>
      <c r="Z41" s="113"/>
      <c r="AA41" s="113"/>
      <c r="AB41" s="113"/>
      <c r="AC41" s="113"/>
      <c r="AD41" s="113"/>
      <c r="AE41" s="113"/>
      <c r="AM41" s="114"/>
      <c r="AN41" s="114"/>
      <c r="AO41" s="114"/>
      <c r="AP41" s="114"/>
      <c r="AQ41" s="114"/>
      <c r="AR41" s="114"/>
      <c r="AS41" s="115"/>
      <c r="AV41" s="112"/>
      <c r="AW41" s="108"/>
      <c r="AX41" s="108"/>
      <c r="AY41" s="108"/>
    </row>
    <row r="42" spans="2:51" x14ac:dyDescent="0.35">
      <c r="B42" s="138" t="s">
        <v>126</v>
      </c>
      <c r="C42" s="119"/>
      <c r="D42" s="119"/>
      <c r="E42" s="129"/>
      <c r="F42" s="129"/>
      <c r="G42" s="129"/>
      <c r="H42" s="119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4"/>
      <c r="T42" s="124"/>
      <c r="U42" s="124"/>
      <c r="V42" s="124"/>
      <c r="W42" s="113"/>
      <c r="X42" s="113"/>
      <c r="Y42" s="113"/>
      <c r="Z42" s="113"/>
      <c r="AA42" s="113"/>
      <c r="AB42" s="113"/>
      <c r="AC42" s="113"/>
      <c r="AD42" s="113"/>
      <c r="AE42" s="113"/>
      <c r="AM42" s="114"/>
      <c r="AN42" s="114"/>
      <c r="AO42" s="114"/>
      <c r="AP42" s="114"/>
      <c r="AQ42" s="114"/>
      <c r="AR42" s="114"/>
      <c r="AS42" s="115"/>
      <c r="AV42" s="112"/>
      <c r="AW42" s="108"/>
      <c r="AX42" s="108"/>
      <c r="AY42" s="108"/>
    </row>
    <row r="43" spans="2:51" x14ac:dyDescent="0.35">
      <c r="B43" s="125" t="s">
        <v>162</v>
      </c>
      <c r="C43" s="119"/>
      <c r="D43" s="119"/>
      <c r="E43" s="119"/>
      <c r="F43" s="119"/>
      <c r="G43" s="119"/>
      <c r="H43" s="119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4"/>
      <c r="T43" s="124"/>
      <c r="U43" s="124"/>
      <c r="V43" s="124"/>
      <c r="W43" s="113"/>
      <c r="X43" s="113"/>
      <c r="Y43" s="113"/>
      <c r="Z43" s="113"/>
      <c r="AA43" s="113"/>
      <c r="AB43" s="113"/>
      <c r="AC43" s="113"/>
      <c r="AD43" s="113"/>
      <c r="AE43" s="113"/>
      <c r="AM43" s="114"/>
      <c r="AN43" s="114"/>
      <c r="AO43" s="114"/>
      <c r="AP43" s="114"/>
      <c r="AQ43" s="114"/>
      <c r="AR43" s="114"/>
      <c r="AS43" s="115"/>
      <c r="AV43" s="112"/>
      <c r="AW43" s="108"/>
      <c r="AX43" s="108"/>
      <c r="AY43" s="108"/>
    </row>
    <row r="44" spans="2:51" x14ac:dyDescent="0.35">
      <c r="B44" s="138" t="s">
        <v>127</v>
      </c>
      <c r="C44" s="119"/>
      <c r="D44" s="119"/>
      <c r="E44" s="119"/>
      <c r="F44" s="119"/>
      <c r="G44" s="119"/>
      <c r="H44" s="119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4"/>
      <c r="T44" s="124"/>
      <c r="U44" s="124"/>
      <c r="V44" s="124"/>
      <c r="W44" s="113"/>
      <c r="X44" s="113"/>
      <c r="Y44" s="113"/>
      <c r="Z44" s="113"/>
      <c r="AA44" s="113"/>
      <c r="AB44" s="113"/>
      <c r="AC44" s="113"/>
      <c r="AD44" s="113"/>
      <c r="AE44" s="113"/>
      <c r="AM44" s="114"/>
      <c r="AN44" s="114"/>
      <c r="AO44" s="114"/>
      <c r="AP44" s="114"/>
      <c r="AQ44" s="114"/>
      <c r="AR44" s="114"/>
      <c r="AS44" s="115"/>
      <c r="AV44" s="112"/>
      <c r="AW44" s="108"/>
      <c r="AX44" s="108"/>
      <c r="AY44" s="108"/>
    </row>
    <row r="45" spans="2:51" x14ac:dyDescent="0.35">
      <c r="B45" s="122" t="s">
        <v>128</v>
      </c>
      <c r="C45" s="119"/>
      <c r="D45" s="119"/>
      <c r="E45" s="119"/>
      <c r="F45" s="119"/>
      <c r="G45" s="119"/>
      <c r="H45" s="119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4"/>
      <c r="T45" s="124"/>
      <c r="U45" s="124"/>
      <c r="V45" s="124"/>
      <c r="W45" s="113"/>
      <c r="X45" s="113"/>
      <c r="Y45" s="113"/>
      <c r="Z45" s="113"/>
      <c r="AA45" s="113"/>
      <c r="AB45" s="113"/>
      <c r="AC45" s="113"/>
      <c r="AD45" s="113"/>
      <c r="AE45" s="113"/>
      <c r="AM45" s="114"/>
      <c r="AN45" s="114"/>
      <c r="AO45" s="114"/>
      <c r="AP45" s="114"/>
      <c r="AQ45" s="114"/>
      <c r="AR45" s="114"/>
      <c r="AS45" s="115"/>
      <c r="AV45" s="112"/>
      <c r="AW45" s="108"/>
      <c r="AX45" s="108"/>
      <c r="AY45" s="108"/>
    </row>
    <row r="46" spans="2:51" x14ac:dyDescent="0.35">
      <c r="B46" s="122" t="s">
        <v>172</v>
      </c>
      <c r="C46" s="119"/>
      <c r="D46" s="119"/>
      <c r="E46" s="119"/>
      <c r="F46" s="119"/>
      <c r="G46" s="119"/>
      <c r="H46" s="119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4"/>
      <c r="T46" s="124"/>
      <c r="U46" s="124"/>
      <c r="V46" s="124"/>
      <c r="W46" s="113"/>
      <c r="X46" s="113"/>
      <c r="Y46" s="113"/>
      <c r="Z46" s="113"/>
      <c r="AA46" s="113"/>
      <c r="AB46" s="113"/>
      <c r="AC46" s="113"/>
      <c r="AD46" s="113"/>
      <c r="AE46" s="113"/>
      <c r="AM46" s="114"/>
      <c r="AN46" s="114"/>
      <c r="AO46" s="114"/>
      <c r="AP46" s="114"/>
      <c r="AQ46" s="114"/>
      <c r="AR46" s="114"/>
      <c r="AS46" s="115"/>
      <c r="AV46" s="112"/>
      <c r="AW46" s="108"/>
      <c r="AX46" s="108"/>
      <c r="AY46" s="108"/>
    </row>
    <row r="47" spans="2:51" x14ac:dyDescent="0.35">
      <c r="B47" s="138" t="s">
        <v>169</v>
      </c>
      <c r="C47" s="119"/>
      <c r="D47" s="119"/>
      <c r="E47" s="119"/>
      <c r="F47" s="119"/>
      <c r="G47" s="119"/>
      <c r="H47" s="119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4"/>
      <c r="U47" s="124"/>
      <c r="V47" s="124"/>
      <c r="W47" s="113"/>
      <c r="X47" s="113"/>
      <c r="Y47" s="113"/>
      <c r="Z47" s="113"/>
      <c r="AA47" s="113"/>
      <c r="AB47" s="113"/>
      <c r="AC47" s="113"/>
      <c r="AD47" s="113"/>
      <c r="AE47" s="113"/>
      <c r="AM47" s="114"/>
      <c r="AN47" s="114"/>
      <c r="AO47" s="114"/>
      <c r="AP47" s="114"/>
      <c r="AQ47" s="114"/>
      <c r="AR47" s="114"/>
      <c r="AS47" s="115"/>
      <c r="AV47" s="112"/>
      <c r="AW47" s="108"/>
      <c r="AX47" s="108"/>
      <c r="AY47" s="108"/>
    </row>
    <row r="48" spans="2:51" x14ac:dyDescent="0.35">
      <c r="B48" s="138" t="s">
        <v>137</v>
      </c>
      <c r="C48" s="119"/>
      <c r="D48" s="119"/>
      <c r="E48" s="119"/>
      <c r="F48" s="119"/>
      <c r="G48" s="119"/>
      <c r="H48" s="119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6"/>
      <c r="T48" s="124"/>
      <c r="U48" s="124"/>
      <c r="V48" s="124"/>
      <c r="W48" s="113"/>
      <c r="X48" s="113"/>
      <c r="Y48" s="113"/>
      <c r="Z48" s="113"/>
      <c r="AA48" s="113"/>
      <c r="AB48" s="113"/>
      <c r="AC48" s="113"/>
      <c r="AD48" s="113"/>
      <c r="AE48" s="113"/>
      <c r="AM48" s="114"/>
      <c r="AN48" s="114"/>
      <c r="AO48" s="114"/>
      <c r="AP48" s="114"/>
      <c r="AQ48" s="114"/>
      <c r="AR48" s="114"/>
      <c r="AS48" s="115"/>
      <c r="AV48" s="112"/>
      <c r="AW48" s="108"/>
      <c r="AX48" s="108"/>
      <c r="AY48" s="108"/>
    </row>
    <row r="49" spans="2:51" x14ac:dyDescent="0.35">
      <c r="B49" s="125" t="s">
        <v>173</v>
      </c>
      <c r="C49" s="119"/>
      <c r="D49" s="119"/>
      <c r="E49" s="119"/>
      <c r="F49" s="119"/>
      <c r="G49" s="119"/>
      <c r="H49" s="119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6"/>
      <c r="T49" s="124"/>
      <c r="U49" s="124"/>
      <c r="V49" s="124"/>
      <c r="W49" s="113"/>
      <c r="X49" s="113"/>
      <c r="Y49" s="113"/>
      <c r="Z49" s="113"/>
      <c r="AA49" s="113"/>
      <c r="AB49" s="113"/>
      <c r="AC49" s="113"/>
      <c r="AD49" s="113"/>
      <c r="AE49" s="113"/>
      <c r="AM49" s="114"/>
      <c r="AN49" s="114"/>
      <c r="AO49" s="114"/>
      <c r="AP49" s="114"/>
      <c r="AQ49" s="114"/>
      <c r="AR49" s="114"/>
      <c r="AS49" s="115"/>
      <c r="AV49" s="112"/>
      <c r="AW49" s="108"/>
      <c r="AX49" s="108"/>
      <c r="AY49" s="108"/>
    </row>
    <row r="50" spans="2:51" x14ac:dyDescent="0.35">
      <c r="B50" s="127" t="s">
        <v>138</v>
      </c>
      <c r="C50" s="119"/>
      <c r="D50" s="119"/>
      <c r="E50" s="119"/>
      <c r="F50" s="119"/>
      <c r="G50" s="119"/>
      <c r="H50" s="119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6"/>
      <c r="T50" s="124"/>
      <c r="U50" s="124"/>
      <c r="V50" s="124"/>
      <c r="W50" s="113"/>
      <c r="X50" s="113"/>
      <c r="Y50" s="113"/>
      <c r="Z50" s="113"/>
      <c r="AA50" s="113"/>
      <c r="AB50" s="113"/>
      <c r="AC50" s="113"/>
      <c r="AD50" s="113"/>
      <c r="AE50" s="113"/>
      <c r="AM50" s="114"/>
      <c r="AN50" s="114"/>
      <c r="AO50" s="114"/>
      <c r="AP50" s="114"/>
      <c r="AQ50" s="114"/>
      <c r="AR50" s="114"/>
      <c r="AS50" s="115"/>
      <c r="AV50" s="112"/>
      <c r="AW50" s="108"/>
      <c r="AX50" s="108"/>
      <c r="AY50" s="108"/>
    </row>
    <row r="51" spans="2:51" x14ac:dyDescent="0.35">
      <c r="B51" s="138" t="s">
        <v>139</v>
      </c>
      <c r="C51" s="119"/>
      <c r="D51" s="119"/>
      <c r="E51" s="119"/>
      <c r="F51" s="119"/>
      <c r="G51" s="119"/>
      <c r="H51" s="119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6"/>
      <c r="T51" s="124"/>
      <c r="U51" s="124"/>
      <c r="V51" s="124"/>
      <c r="W51" s="113"/>
      <c r="X51" s="113"/>
      <c r="Y51" s="113"/>
      <c r="Z51" s="113"/>
      <c r="AA51" s="113"/>
      <c r="AB51" s="113"/>
      <c r="AC51" s="113"/>
      <c r="AD51" s="113"/>
      <c r="AE51" s="113"/>
      <c r="AM51" s="114"/>
      <c r="AN51" s="114"/>
      <c r="AO51" s="114"/>
      <c r="AP51" s="114"/>
      <c r="AQ51" s="114"/>
      <c r="AR51" s="114"/>
      <c r="AS51" s="115"/>
      <c r="AV51" s="112"/>
      <c r="AW51" s="108"/>
      <c r="AX51" s="108"/>
      <c r="AY51" s="108"/>
    </row>
    <row r="52" spans="2:51" x14ac:dyDescent="0.35">
      <c r="B52" s="122" t="s">
        <v>142</v>
      </c>
      <c r="C52" s="119"/>
      <c r="D52" s="119"/>
      <c r="E52" s="119"/>
      <c r="F52" s="119"/>
      <c r="G52" s="119"/>
      <c r="H52" s="119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4"/>
      <c r="U52" s="124"/>
      <c r="V52" s="124"/>
      <c r="W52" s="113"/>
      <c r="X52" s="113"/>
      <c r="Y52" s="113"/>
      <c r="Z52" s="113"/>
      <c r="AA52" s="113"/>
      <c r="AB52" s="113"/>
      <c r="AC52" s="113"/>
      <c r="AD52" s="113"/>
      <c r="AE52" s="113"/>
      <c r="AM52" s="114"/>
      <c r="AN52" s="114"/>
      <c r="AO52" s="114"/>
      <c r="AP52" s="114"/>
      <c r="AQ52" s="114"/>
      <c r="AR52" s="114"/>
      <c r="AS52" s="115"/>
      <c r="AV52" s="112"/>
      <c r="AW52" s="108"/>
      <c r="AX52" s="108"/>
      <c r="AY52" s="108"/>
    </row>
    <row r="53" spans="2:51" x14ac:dyDescent="0.35">
      <c r="B53" s="122" t="s">
        <v>175</v>
      </c>
      <c r="C53" s="119"/>
      <c r="D53" s="119"/>
      <c r="E53" s="119"/>
      <c r="F53" s="119"/>
      <c r="G53" s="119"/>
      <c r="H53" s="119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4"/>
      <c r="U53" s="124"/>
      <c r="V53" s="124"/>
      <c r="W53" s="113"/>
      <c r="X53" s="113"/>
      <c r="Y53" s="113"/>
      <c r="Z53" s="113"/>
      <c r="AA53" s="113"/>
      <c r="AB53" s="113"/>
      <c r="AC53" s="113"/>
      <c r="AD53" s="113"/>
      <c r="AE53" s="113"/>
      <c r="AM53" s="114"/>
      <c r="AN53" s="114"/>
      <c r="AO53" s="114"/>
      <c r="AP53" s="114"/>
      <c r="AQ53" s="114"/>
      <c r="AR53" s="114"/>
      <c r="AS53" s="115"/>
      <c r="AV53" s="112"/>
      <c r="AW53" s="108"/>
      <c r="AX53" s="108"/>
      <c r="AY53" s="108"/>
    </row>
    <row r="54" spans="2:51" x14ac:dyDescent="0.35">
      <c r="B54" s="138" t="s">
        <v>168</v>
      </c>
      <c r="C54" s="119"/>
      <c r="D54" s="119"/>
      <c r="E54" s="119"/>
      <c r="F54" s="119"/>
      <c r="G54" s="119"/>
      <c r="H54" s="119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4"/>
      <c r="U54" s="124"/>
      <c r="V54" s="124"/>
      <c r="W54" s="113"/>
      <c r="X54" s="113"/>
      <c r="Y54" s="113"/>
      <c r="Z54" s="113"/>
      <c r="AA54" s="113"/>
      <c r="AB54" s="113"/>
      <c r="AC54" s="113"/>
      <c r="AD54" s="113"/>
      <c r="AE54" s="113"/>
      <c r="AM54" s="114"/>
      <c r="AN54" s="114"/>
      <c r="AO54" s="114"/>
      <c r="AP54" s="114"/>
      <c r="AQ54" s="114"/>
      <c r="AR54" s="114"/>
      <c r="AS54" s="115"/>
      <c r="AV54" s="112"/>
      <c r="AW54" s="108"/>
      <c r="AX54" s="108"/>
      <c r="AY54" s="108"/>
    </row>
    <row r="55" spans="2:51" x14ac:dyDescent="0.35">
      <c r="B55" s="127" t="s">
        <v>140</v>
      </c>
      <c r="C55" s="119"/>
      <c r="D55" s="119"/>
      <c r="E55" s="119"/>
      <c r="F55" s="119"/>
      <c r="G55" s="119"/>
      <c r="H55" s="119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4"/>
      <c r="U55" s="124"/>
      <c r="V55" s="124"/>
      <c r="W55" s="113"/>
      <c r="X55" s="113"/>
      <c r="Y55" s="113"/>
      <c r="Z55" s="113"/>
      <c r="AA55" s="113"/>
      <c r="AB55" s="113"/>
      <c r="AC55" s="113"/>
      <c r="AD55" s="113"/>
      <c r="AE55" s="113"/>
      <c r="AM55" s="114"/>
      <c r="AN55" s="114"/>
      <c r="AO55" s="114"/>
      <c r="AP55" s="114"/>
      <c r="AQ55" s="114"/>
      <c r="AR55" s="114"/>
      <c r="AS55" s="115"/>
      <c r="AV55" s="112"/>
      <c r="AW55" s="108"/>
      <c r="AX55" s="108"/>
      <c r="AY55" s="108"/>
    </row>
    <row r="56" spans="2:51" x14ac:dyDescent="0.35">
      <c r="B56" s="122" t="s">
        <v>129</v>
      </c>
      <c r="C56" s="119"/>
      <c r="D56" s="119"/>
      <c r="E56" s="119"/>
      <c r="F56" s="119"/>
      <c r="G56" s="119"/>
      <c r="H56" s="119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4"/>
      <c r="U56" s="124"/>
      <c r="V56" s="124"/>
      <c r="W56" s="113"/>
      <c r="X56" s="113"/>
      <c r="Y56" s="113"/>
      <c r="Z56" s="113"/>
      <c r="AA56" s="113"/>
      <c r="AB56" s="113"/>
      <c r="AC56" s="113"/>
      <c r="AD56" s="113"/>
      <c r="AE56" s="113"/>
      <c r="AM56" s="114"/>
      <c r="AN56" s="114"/>
      <c r="AO56" s="114"/>
      <c r="AP56" s="114"/>
      <c r="AQ56" s="114"/>
      <c r="AR56" s="114"/>
      <c r="AS56" s="115"/>
      <c r="AV56" s="112"/>
      <c r="AW56" s="108"/>
      <c r="AX56" s="108"/>
      <c r="AY56" s="108"/>
    </row>
    <row r="57" spans="2:51" x14ac:dyDescent="0.35">
      <c r="B57" s="122" t="s">
        <v>174</v>
      </c>
      <c r="C57" s="119"/>
      <c r="D57" s="119"/>
      <c r="E57" s="119"/>
      <c r="F57" s="119"/>
      <c r="G57" s="119"/>
      <c r="H57" s="119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6"/>
      <c r="U57" s="126"/>
      <c r="V57" s="126"/>
      <c r="W57" s="113"/>
      <c r="X57" s="113"/>
      <c r="Y57" s="113"/>
      <c r="Z57" s="113"/>
      <c r="AA57" s="113"/>
      <c r="AB57" s="113"/>
      <c r="AC57" s="113"/>
      <c r="AD57" s="113"/>
      <c r="AE57" s="113"/>
      <c r="AM57" s="114"/>
      <c r="AN57" s="114"/>
      <c r="AO57" s="114"/>
      <c r="AP57" s="114"/>
      <c r="AQ57" s="114"/>
      <c r="AR57" s="114"/>
      <c r="AS57" s="115"/>
      <c r="AV57" s="112"/>
      <c r="AW57" s="108"/>
      <c r="AX57" s="108"/>
      <c r="AY57" s="108"/>
    </row>
    <row r="58" spans="2:51" x14ac:dyDescent="0.35">
      <c r="B58" s="122" t="s">
        <v>130</v>
      </c>
      <c r="C58" s="119"/>
      <c r="D58" s="119"/>
      <c r="E58" s="119"/>
      <c r="F58" s="119"/>
      <c r="G58" s="119"/>
      <c r="H58" s="119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6"/>
      <c r="U58" s="103"/>
      <c r="V58" s="103"/>
      <c r="W58" s="113"/>
      <c r="X58" s="113"/>
      <c r="Y58" s="113"/>
      <c r="Z58" s="113"/>
      <c r="AA58" s="113"/>
      <c r="AB58" s="113"/>
      <c r="AC58" s="113"/>
      <c r="AD58" s="113"/>
      <c r="AE58" s="113"/>
      <c r="AM58" s="114"/>
      <c r="AN58" s="114"/>
      <c r="AO58" s="114"/>
      <c r="AP58" s="114"/>
      <c r="AQ58" s="114"/>
      <c r="AR58" s="114"/>
      <c r="AS58" s="115"/>
      <c r="AV58" s="112"/>
      <c r="AW58" s="108"/>
      <c r="AX58" s="108"/>
      <c r="AY58" s="108"/>
    </row>
    <row r="59" spans="2:51" x14ac:dyDescent="0.35">
      <c r="B59" s="107"/>
      <c r="C59" s="122"/>
      <c r="D59" s="119"/>
      <c r="E59" s="119"/>
      <c r="F59" s="119"/>
      <c r="G59" s="119"/>
      <c r="H59" s="119"/>
      <c r="I59" s="119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6"/>
      <c r="U59" s="103"/>
      <c r="V59" s="103"/>
      <c r="W59" s="113"/>
      <c r="X59" s="113"/>
      <c r="Y59" s="113"/>
      <c r="Z59" s="113"/>
      <c r="AA59" s="113"/>
      <c r="AB59" s="113"/>
      <c r="AC59" s="113"/>
      <c r="AD59" s="113"/>
      <c r="AE59" s="113"/>
      <c r="AM59" s="114"/>
      <c r="AN59" s="114"/>
      <c r="AO59" s="114"/>
      <c r="AP59" s="114"/>
      <c r="AQ59" s="114"/>
      <c r="AR59" s="114"/>
      <c r="AS59" s="115"/>
      <c r="AV59" s="112"/>
      <c r="AW59" s="108"/>
      <c r="AX59" s="108"/>
      <c r="AY59" s="108"/>
    </row>
    <row r="60" spans="2:51" x14ac:dyDescent="0.35">
      <c r="B60" s="107"/>
      <c r="C60" s="122"/>
      <c r="D60" s="119"/>
      <c r="E60" s="119"/>
      <c r="F60" s="119"/>
      <c r="G60" s="119"/>
      <c r="H60" s="119"/>
      <c r="I60" s="119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6"/>
      <c r="U60" s="103"/>
      <c r="V60" s="103"/>
      <c r="W60" s="113"/>
      <c r="X60" s="113"/>
      <c r="Y60" s="113"/>
      <c r="Z60" s="113"/>
      <c r="AA60" s="113"/>
      <c r="AB60" s="113"/>
      <c r="AC60" s="113"/>
      <c r="AD60" s="113"/>
      <c r="AE60" s="113"/>
      <c r="AM60" s="114"/>
      <c r="AN60" s="114"/>
      <c r="AO60" s="114"/>
      <c r="AP60" s="114"/>
      <c r="AQ60" s="114"/>
      <c r="AR60" s="114"/>
      <c r="AS60" s="115"/>
      <c r="AV60" s="112"/>
      <c r="AW60" s="108"/>
      <c r="AX60" s="108"/>
      <c r="AY60" s="108"/>
    </row>
    <row r="61" spans="2:51" x14ac:dyDescent="0.35">
      <c r="B61" s="102"/>
      <c r="C61" s="116"/>
      <c r="D61" s="119"/>
      <c r="E61" s="119"/>
      <c r="F61" s="119"/>
      <c r="G61" s="119"/>
      <c r="H61" s="119"/>
      <c r="I61" s="119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6"/>
      <c r="U61" s="103"/>
      <c r="V61" s="103"/>
      <c r="W61" s="113"/>
      <c r="X61" s="113"/>
      <c r="Y61" s="113"/>
      <c r="Z61" s="113"/>
      <c r="AA61" s="113"/>
      <c r="AB61" s="113"/>
      <c r="AC61" s="113"/>
      <c r="AD61" s="113"/>
      <c r="AE61" s="113"/>
      <c r="AM61" s="114"/>
      <c r="AN61" s="114"/>
      <c r="AO61" s="114"/>
      <c r="AP61" s="114"/>
      <c r="AQ61" s="114"/>
      <c r="AR61" s="114"/>
      <c r="AS61" s="115"/>
      <c r="AV61" s="112"/>
      <c r="AW61" s="108"/>
      <c r="AX61" s="108"/>
      <c r="AY61" s="108"/>
    </row>
    <row r="62" spans="2:51" x14ac:dyDescent="0.35">
      <c r="B62" s="102"/>
      <c r="C62" s="116"/>
      <c r="D62" s="101"/>
      <c r="E62" s="119"/>
      <c r="F62" s="119"/>
      <c r="G62" s="119"/>
      <c r="H62" s="119"/>
      <c r="I62" s="119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6"/>
      <c r="U62" s="103"/>
      <c r="V62" s="103"/>
      <c r="W62" s="113"/>
      <c r="X62" s="113"/>
      <c r="Y62" s="113"/>
      <c r="Z62" s="105"/>
      <c r="AA62" s="113"/>
      <c r="AB62" s="113"/>
      <c r="AC62" s="113"/>
      <c r="AD62" s="113"/>
      <c r="AE62" s="113"/>
      <c r="AM62" s="114"/>
      <c r="AN62" s="114"/>
      <c r="AO62" s="114"/>
      <c r="AP62" s="114"/>
      <c r="AQ62" s="114"/>
      <c r="AR62" s="114"/>
      <c r="AS62" s="115"/>
      <c r="AV62" s="112"/>
      <c r="AW62" s="108"/>
      <c r="AX62" s="108"/>
      <c r="AY62" s="108"/>
    </row>
    <row r="63" spans="2:51" x14ac:dyDescent="0.35">
      <c r="B63" s="102"/>
      <c r="C63" s="138"/>
      <c r="D63" s="101"/>
      <c r="E63" s="119"/>
      <c r="F63" s="119"/>
      <c r="G63" s="119"/>
      <c r="H63" s="119"/>
      <c r="I63" s="101"/>
      <c r="J63" s="120"/>
      <c r="K63" s="120"/>
      <c r="L63" s="120"/>
      <c r="M63" s="120"/>
      <c r="N63" s="120"/>
      <c r="O63" s="120"/>
      <c r="P63" s="120"/>
      <c r="Q63" s="120"/>
      <c r="R63" s="120"/>
      <c r="S63" s="105"/>
      <c r="T63" s="105"/>
      <c r="U63" s="105"/>
      <c r="V63" s="105"/>
      <c r="W63" s="105"/>
      <c r="X63" s="105"/>
      <c r="Y63" s="105"/>
      <c r="Z63" s="104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12"/>
      <c r="AW63" s="108"/>
      <c r="AX63" s="108"/>
      <c r="AY63" s="108"/>
    </row>
    <row r="64" spans="2:51" x14ac:dyDescent="0.35">
      <c r="B64" s="102"/>
      <c r="C64" s="138"/>
      <c r="D64" s="119"/>
      <c r="E64" s="101"/>
      <c r="F64" s="119"/>
      <c r="G64" s="101"/>
      <c r="H64" s="101"/>
      <c r="I64" s="101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4"/>
      <c r="X64" s="104"/>
      <c r="Y64" s="104"/>
      <c r="Z64" s="113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  <c r="AV64" s="112"/>
      <c r="AW64" s="108"/>
      <c r="AX64" s="108"/>
      <c r="AY64" s="108"/>
    </row>
    <row r="65" spans="1:51" x14ac:dyDescent="0.35">
      <c r="B65" s="102"/>
      <c r="C65" s="122"/>
      <c r="D65" s="119"/>
      <c r="E65" s="101"/>
      <c r="F65" s="101"/>
      <c r="G65" s="101"/>
      <c r="H65" s="101"/>
      <c r="I65" s="119"/>
      <c r="J65" s="105"/>
      <c r="K65" s="105"/>
      <c r="L65" s="105"/>
      <c r="M65" s="105"/>
      <c r="N65" s="105"/>
      <c r="O65" s="105"/>
      <c r="P65" s="105"/>
      <c r="Q65" s="105"/>
      <c r="R65" s="105"/>
      <c r="S65" s="120"/>
      <c r="T65" s="126"/>
      <c r="U65" s="103"/>
      <c r="V65" s="103"/>
      <c r="W65" s="113"/>
      <c r="X65" s="113"/>
      <c r="Y65" s="113"/>
      <c r="Z65" s="113"/>
      <c r="AA65" s="113"/>
      <c r="AB65" s="113"/>
      <c r="AC65" s="113"/>
      <c r="AD65" s="113"/>
      <c r="AE65" s="113"/>
      <c r="AM65" s="114"/>
      <c r="AN65" s="114"/>
      <c r="AO65" s="114"/>
      <c r="AP65" s="114"/>
      <c r="AQ65" s="114"/>
      <c r="AR65" s="114"/>
      <c r="AS65" s="115"/>
      <c r="AV65" s="112"/>
      <c r="AW65" s="108"/>
      <c r="AX65" s="108"/>
      <c r="AY65" s="108"/>
    </row>
    <row r="66" spans="1:51" x14ac:dyDescent="0.35">
      <c r="B66" s="105"/>
      <c r="C66" s="122"/>
      <c r="D66" s="119"/>
      <c r="E66" s="119"/>
      <c r="F66" s="101"/>
      <c r="G66" s="119"/>
      <c r="H66" s="119"/>
      <c r="I66" s="119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6"/>
      <c r="U66" s="103"/>
      <c r="V66" s="103"/>
      <c r="W66" s="113"/>
      <c r="X66" s="113"/>
      <c r="Y66" s="113"/>
      <c r="Z66" s="113"/>
      <c r="AA66" s="113"/>
      <c r="AB66" s="113"/>
      <c r="AC66" s="113"/>
      <c r="AD66" s="113"/>
      <c r="AE66" s="113"/>
      <c r="AM66" s="114"/>
      <c r="AN66" s="114"/>
      <c r="AO66" s="114"/>
      <c r="AP66" s="114"/>
      <c r="AQ66" s="114"/>
      <c r="AR66" s="114"/>
      <c r="AS66" s="115"/>
      <c r="AV66" s="112"/>
      <c r="AW66" s="108"/>
      <c r="AX66" s="108"/>
      <c r="AY66" s="108"/>
    </row>
    <row r="67" spans="1:51" x14ac:dyDescent="0.35">
      <c r="B67" s="105"/>
      <c r="C67" s="105"/>
      <c r="D67" s="119"/>
      <c r="E67" s="119"/>
      <c r="F67" s="119"/>
      <c r="G67" s="119"/>
      <c r="H67" s="119"/>
      <c r="I67" s="119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6"/>
      <c r="U67" s="103"/>
      <c r="V67" s="103"/>
      <c r="W67" s="113"/>
      <c r="X67" s="113"/>
      <c r="Y67" s="113"/>
      <c r="Z67" s="113"/>
      <c r="AA67" s="113"/>
      <c r="AB67" s="113"/>
      <c r="AC67" s="113"/>
      <c r="AD67" s="113"/>
      <c r="AE67" s="113"/>
      <c r="AM67" s="114"/>
      <c r="AN67" s="114"/>
      <c r="AO67" s="114"/>
      <c r="AP67" s="114"/>
      <c r="AQ67" s="114"/>
      <c r="AR67" s="114"/>
      <c r="AS67" s="115"/>
      <c r="AV67" s="112"/>
      <c r="AW67" s="108"/>
      <c r="AX67" s="108"/>
      <c r="AY67" s="108"/>
    </row>
    <row r="68" spans="1:51" x14ac:dyDescent="0.35">
      <c r="B68" s="102"/>
      <c r="C68" s="138"/>
      <c r="D68" s="105"/>
      <c r="E68" s="119"/>
      <c r="F68" s="119"/>
      <c r="G68" s="119"/>
      <c r="H68" s="119"/>
      <c r="I68" s="119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6"/>
      <c r="U68" s="103"/>
      <c r="V68" s="103"/>
      <c r="W68" s="113"/>
      <c r="X68" s="113"/>
      <c r="Y68" s="113"/>
      <c r="Z68" s="113"/>
      <c r="AA68" s="113"/>
      <c r="AB68" s="113"/>
      <c r="AC68" s="113"/>
      <c r="AD68" s="113"/>
      <c r="AE68" s="113"/>
      <c r="AM68" s="114"/>
      <c r="AN68" s="114"/>
      <c r="AO68" s="114"/>
      <c r="AP68" s="114"/>
      <c r="AQ68" s="114"/>
      <c r="AR68" s="114"/>
      <c r="AS68" s="115"/>
      <c r="AV68" s="112"/>
      <c r="AW68" s="108"/>
      <c r="AX68" s="108"/>
      <c r="AY68" s="108"/>
    </row>
    <row r="69" spans="1:51" x14ac:dyDescent="0.35">
      <c r="C69" s="122"/>
      <c r="D69" s="105"/>
      <c r="E69" s="119"/>
      <c r="F69" s="119"/>
      <c r="G69" s="119"/>
      <c r="H69" s="119"/>
      <c r="I69" s="105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6"/>
      <c r="U69" s="103"/>
      <c r="V69" s="103"/>
      <c r="W69" s="113"/>
      <c r="X69" s="113"/>
      <c r="Y69" s="113"/>
      <c r="Z69" s="113"/>
      <c r="AA69" s="113"/>
      <c r="AB69" s="113"/>
      <c r="AC69" s="113"/>
      <c r="AD69" s="113"/>
      <c r="AE69" s="113"/>
      <c r="AM69" s="114"/>
      <c r="AN69" s="114"/>
      <c r="AO69" s="114"/>
      <c r="AP69" s="114"/>
      <c r="AQ69" s="114"/>
      <c r="AR69" s="114"/>
      <c r="AS69" s="115"/>
      <c r="AV69" s="112"/>
      <c r="AW69" s="108"/>
      <c r="AX69" s="108"/>
      <c r="AY69" s="108"/>
    </row>
    <row r="70" spans="1:51" x14ac:dyDescent="0.35">
      <c r="C70" s="138"/>
      <c r="D70" s="119"/>
      <c r="E70" s="105"/>
      <c r="F70" s="119"/>
      <c r="G70" s="105"/>
      <c r="H70" s="105"/>
      <c r="I70" s="105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6"/>
      <c r="U70" s="103"/>
      <c r="V70" s="103"/>
      <c r="W70" s="113"/>
      <c r="X70" s="113"/>
      <c r="Y70" s="113"/>
      <c r="Z70" s="113"/>
      <c r="AA70" s="113"/>
      <c r="AB70" s="113"/>
      <c r="AC70" s="113"/>
      <c r="AD70" s="113"/>
      <c r="AE70" s="113"/>
      <c r="AM70" s="114"/>
      <c r="AN70" s="114"/>
      <c r="AO70" s="114"/>
      <c r="AP70" s="114"/>
      <c r="AQ70" s="114"/>
      <c r="AR70" s="114"/>
      <c r="AS70" s="115"/>
      <c r="AU70" s="108"/>
      <c r="AV70" s="112"/>
      <c r="AW70" s="108"/>
      <c r="AX70" s="108"/>
      <c r="AY70" s="108"/>
    </row>
    <row r="71" spans="1:51" x14ac:dyDescent="0.35">
      <c r="C71" s="125"/>
      <c r="D71" s="119"/>
      <c r="E71" s="105"/>
      <c r="F71" s="105"/>
      <c r="G71" s="105"/>
      <c r="H71" s="105"/>
      <c r="I71" s="119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6"/>
      <c r="U71" s="103"/>
      <c r="V71" s="103"/>
      <c r="W71" s="113"/>
      <c r="X71" s="113"/>
      <c r="Y71" s="113"/>
      <c r="Z71" s="113"/>
      <c r="AA71" s="113"/>
      <c r="AB71" s="113"/>
      <c r="AC71" s="113"/>
      <c r="AD71" s="113"/>
      <c r="AE71" s="113"/>
      <c r="AM71" s="114"/>
      <c r="AN71" s="114"/>
      <c r="AO71" s="114"/>
      <c r="AP71" s="114"/>
      <c r="AQ71" s="114"/>
      <c r="AR71" s="114"/>
      <c r="AS71" s="115"/>
      <c r="AU71" s="108"/>
      <c r="AV71" s="112"/>
      <c r="AW71" s="108"/>
      <c r="AX71" s="108"/>
      <c r="AY71" s="108"/>
    </row>
    <row r="72" spans="1:51" x14ac:dyDescent="0.35">
      <c r="A72" s="113"/>
      <c r="I72" s="114"/>
      <c r="J72" s="114"/>
      <c r="K72" s="114"/>
      <c r="L72" s="114"/>
      <c r="M72" s="114"/>
      <c r="N72" s="114"/>
      <c r="O72" s="115"/>
      <c r="P72" s="109"/>
      <c r="R72" s="112"/>
      <c r="AS72" s="108"/>
      <c r="AT72" s="108"/>
      <c r="AU72" s="108"/>
      <c r="AV72" s="108"/>
      <c r="AW72" s="108"/>
      <c r="AX72" s="108"/>
      <c r="AY72" s="108"/>
    </row>
    <row r="73" spans="1:51" x14ac:dyDescent="0.35">
      <c r="A73" s="113"/>
      <c r="I73" s="114"/>
      <c r="J73" s="114"/>
      <c r="K73" s="114"/>
      <c r="L73" s="114"/>
      <c r="M73" s="114"/>
      <c r="N73" s="114"/>
      <c r="O73" s="115"/>
      <c r="P73" s="109"/>
      <c r="R73" s="109"/>
      <c r="AS73" s="108"/>
      <c r="AT73" s="108"/>
      <c r="AU73" s="108"/>
      <c r="AV73" s="108"/>
      <c r="AW73" s="108"/>
      <c r="AX73" s="108"/>
      <c r="AY73" s="108"/>
    </row>
    <row r="74" spans="1:51" x14ac:dyDescent="0.35">
      <c r="A74" s="113"/>
      <c r="I74" s="114"/>
      <c r="J74" s="114"/>
      <c r="K74" s="114"/>
      <c r="L74" s="114"/>
      <c r="M74" s="114"/>
      <c r="N74" s="114"/>
      <c r="O74" s="115"/>
      <c r="P74" s="109"/>
      <c r="R74" s="109"/>
      <c r="AS74" s="108"/>
      <c r="AT74" s="108"/>
      <c r="AU74" s="108"/>
      <c r="AV74" s="108"/>
      <c r="AW74" s="108"/>
      <c r="AX74" s="108"/>
      <c r="AY74" s="108"/>
    </row>
    <row r="75" spans="1:51" x14ac:dyDescent="0.35">
      <c r="A75" s="113"/>
      <c r="I75" s="114"/>
      <c r="J75" s="114"/>
      <c r="K75" s="114"/>
      <c r="L75" s="114"/>
      <c r="M75" s="114"/>
      <c r="N75" s="114"/>
      <c r="O75" s="115"/>
      <c r="P75" s="109"/>
      <c r="R75" s="109"/>
      <c r="AS75" s="108"/>
      <c r="AT75" s="108"/>
      <c r="AU75" s="108"/>
      <c r="AV75" s="108"/>
      <c r="AW75" s="108"/>
      <c r="AX75" s="108"/>
      <c r="AY75" s="108"/>
    </row>
    <row r="76" spans="1:51" x14ac:dyDescent="0.35">
      <c r="A76" s="113"/>
      <c r="I76" s="114"/>
      <c r="J76" s="114"/>
      <c r="K76" s="114"/>
      <c r="L76" s="114"/>
      <c r="M76" s="114"/>
      <c r="N76" s="114"/>
      <c r="O76" s="115"/>
      <c r="P76" s="109"/>
      <c r="R76" s="109"/>
      <c r="AS76" s="108"/>
      <c r="AT76" s="108"/>
      <c r="AU76" s="108"/>
      <c r="AV76" s="108"/>
      <c r="AW76" s="108"/>
      <c r="AX76" s="108"/>
      <c r="AY76" s="108"/>
    </row>
    <row r="77" spans="1:51" x14ac:dyDescent="0.35">
      <c r="A77" s="113"/>
      <c r="I77" s="114"/>
      <c r="J77" s="114"/>
      <c r="K77" s="114"/>
      <c r="L77" s="114"/>
      <c r="M77" s="114"/>
      <c r="N77" s="114"/>
      <c r="O77" s="115"/>
      <c r="P77" s="109"/>
      <c r="R77" s="109"/>
      <c r="AS77" s="108"/>
      <c r="AT77" s="108"/>
      <c r="AU77" s="108"/>
      <c r="AV77" s="108"/>
      <c r="AW77" s="108"/>
      <c r="AX77" s="108"/>
      <c r="AY77" s="108"/>
    </row>
    <row r="78" spans="1:51" x14ac:dyDescent="0.35">
      <c r="A78" s="113"/>
      <c r="I78" s="114"/>
      <c r="J78" s="114"/>
      <c r="K78" s="114"/>
      <c r="L78" s="114"/>
      <c r="M78" s="114"/>
      <c r="N78" s="114"/>
      <c r="O78" s="115"/>
      <c r="P78" s="109"/>
      <c r="R78" s="104"/>
      <c r="AS78" s="108"/>
      <c r="AT78" s="108"/>
      <c r="AU78" s="108"/>
      <c r="AV78" s="108"/>
      <c r="AW78" s="108"/>
      <c r="AX78" s="108"/>
      <c r="AY78" s="108"/>
    </row>
    <row r="79" spans="1:51" x14ac:dyDescent="0.35">
      <c r="A79" s="113"/>
      <c r="I79" s="114"/>
      <c r="J79" s="114"/>
      <c r="K79" s="114"/>
      <c r="L79" s="114"/>
      <c r="M79" s="114"/>
      <c r="N79" s="114"/>
      <c r="O79" s="115"/>
      <c r="R79" s="109"/>
      <c r="AS79" s="108"/>
      <c r="AT79" s="108"/>
      <c r="AU79" s="108"/>
      <c r="AV79" s="108"/>
      <c r="AW79" s="108"/>
      <c r="AX79" s="108"/>
      <c r="AY79" s="108"/>
    </row>
    <row r="80" spans="1:51" x14ac:dyDescent="0.35">
      <c r="O80" s="115"/>
      <c r="R80" s="109"/>
      <c r="AS80" s="108"/>
      <c r="AT80" s="108"/>
      <c r="AU80" s="108"/>
      <c r="AV80" s="108"/>
      <c r="AW80" s="108"/>
      <c r="AX80" s="108"/>
      <c r="AY80" s="108"/>
    </row>
    <row r="81" spans="15:51" x14ac:dyDescent="0.35">
      <c r="O81" s="115"/>
      <c r="R81" s="109"/>
      <c r="AS81" s="108"/>
      <c r="AT81" s="108"/>
      <c r="AU81" s="108"/>
      <c r="AV81" s="108"/>
      <c r="AW81" s="108"/>
      <c r="AX81" s="108"/>
      <c r="AY81" s="108"/>
    </row>
    <row r="82" spans="15:51" x14ac:dyDescent="0.35">
      <c r="O82" s="115"/>
      <c r="R82" s="109"/>
      <c r="AS82" s="108"/>
      <c r="AT82" s="108"/>
      <c r="AU82" s="108"/>
      <c r="AV82" s="108"/>
      <c r="AW82" s="108"/>
      <c r="AX82" s="108"/>
      <c r="AY82" s="108"/>
    </row>
    <row r="83" spans="15:51" x14ac:dyDescent="0.35">
      <c r="O83" s="115"/>
      <c r="R83" s="109"/>
      <c r="AS83" s="108"/>
      <c r="AT83" s="108"/>
      <c r="AU83" s="108"/>
      <c r="AV83" s="108"/>
      <c r="AW83" s="108"/>
      <c r="AX83" s="108"/>
      <c r="AY83" s="108"/>
    </row>
    <row r="84" spans="15:51" x14ac:dyDescent="0.35">
      <c r="O84" s="115"/>
      <c r="AS84" s="108"/>
      <c r="AT84" s="108"/>
      <c r="AU84" s="108"/>
      <c r="AV84" s="108"/>
      <c r="AW84" s="108"/>
      <c r="AX84" s="108"/>
      <c r="AY84" s="108"/>
    </row>
    <row r="85" spans="15:51" x14ac:dyDescent="0.35">
      <c r="O85" s="115"/>
      <c r="AS85" s="108"/>
      <c r="AT85" s="108"/>
      <c r="AU85" s="108"/>
      <c r="AV85" s="108"/>
      <c r="AW85" s="108"/>
      <c r="AX85" s="108"/>
      <c r="AY85" s="108"/>
    </row>
    <row r="86" spans="15:51" x14ac:dyDescent="0.35">
      <c r="O86" s="115"/>
      <c r="AS86" s="108"/>
      <c r="AT86" s="108"/>
      <c r="AU86" s="108"/>
      <c r="AV86" s="108"/>
      <c r="AW86" s="108"/>
      <c r="AX86" s="108"/>
      <c r="AY86" s="108"/>
    </row>
    <row r="87" spans="15:51" x14ac:dyDescent="0.35">
      <c r="O87" s="115"/>
      <c r="AS87" s="108"/>
      <c r="AT87" s="108"/>
      <c r="AU87" s="108"/>
      <c r="AV87" s="108"/>
      <c r="AW87" s="108"/>
      <c r="AX87" s="108"/>
      <c r="AY87" s="108"/>
    </row>
    <row r="88" spans="15:51" x14ac:dyDescent="0.35">
      <c r="O88" s="115"/>
      <c r="AS88" s="108"/>
      <c r="AT88" s="108"/>
      <c r="AU88" s="108"/>
      <c r="AV88" s="108"/>
      <c r="AW88" s="108"/>
      <c r="AX88" s="108"/>
      <c r="AY88" s="108"/>
    </row>
    <row r="89" spans="15:51" x14ac:dyDescent="0.35">
      <c r="O89" s="115"/>
      <c r="AS89" s="108"/>
      <c r="AT89" s="108"/>
      <c r="AU89" s="108"/>
      <c r="AV89" s="108"/>
      <c r="AW89" s="108"/>
      <c r="AX89" s="108"/>
      <c r="AY89" s="108"/>
    </row>
    <row r="90" spans="15:51" x14ac:dyDescent="0.35">
      <c r="O90" s="115"/>
      <c r="Q90" s="109"/>
      <c r="AS90" s="108"/>
      <c r="AT90" s="108"/>
      <c r="AU90" s="108"/>
      <c r="AV90" s="108"/>
      <c r="AW90" s="108"/>
      <c r="AX90" s="108"/>
      <c r="AY90" s="108"/>
    </row>
    <row r="91" spans="15:51" x14ac:dyDescent="0.35">
      <c r="O91" s="14"/>
      <c r="P91" s="109"/>
      <c r="Q91" s="109"/>
      <c r="AS91" s="108"/>
      <c r="AT91" s="108"/>
      <c r="AU91" s="108"/>
      <c r="AV91" s="108"/>
      <c r="AW91" s="108"/>
      <c r="AX91" s="108"/>
      <c r="AY91" s="108"/>
    </row>
    <row r="92" spans="15:51" x14ac:dyDescent="0.35">
      <c r="O92" s="14"/>
      <c r="P92" s="109"/>
      <c r="Q92" s="109"/>
      <c r="AS92" s="108"/>
      <c r="AT92" s="108"/>
      <c r="AU92" s="108"/>
      <c r="AV92" s="108"/>
      <c r="AW92" s="108"/>
      <c r="AX92" s="108"/>
      <c r="AY92" s="108"/>
    </row>
    <row r="93" spans="15:51" x14ac:dyDescent="0.35">
      <c r="O93" s="14"/>
      <c r="P93" s="109"/>
      <c r="Q93" s="109"/>
      <c r="AS93" s="108"/>
      <c r="AT93" s="108"/>
      <c r="AU93" s="108"/>
      <c r="AV93" s="108"/>
      <c r="AW93" s="108"/>
      <c r="AX93" s="108"/>
      <c r="AY93" s="108"/>
    </row>
    <row r="94" spans="15:51" x14ac:dyDescent="0.35">
      <c r="O94" s="14"/>
      <c r="P94" s="109"/>
      <c r="Q94" s="109"/>
      <c r="AS94" s="108"/>
      <c r="AT94" s="108"/>
      <c r="AU94" s="108"/>
      <c r="AV94" s="108"/>
      <c r="AW94" s="108"/>
      <c r="AX94" s="108"/>
      <c r="AY94" s="108"/>
    </row>
    <row r="95" spans="15:51" x14ac:dyDescent="0.35">
      <c r="O95" s="14"/>
      <c r="P95" s="109"/>
      <c r="Q95" s="109"/>
      <c r="AS95" s="108"/>
      <c r="AT95" s="108"/>
      <c r="AU95" s="108"/>
      <c r="AV95" s="108"/>
      <c r="AW95" s="108"/>
      <c r="AX95" s="108"/>
      <c r="AY95" s="108"/>
    </row>
    <row r="96" spans="15:51" x14ac:dyDescent="0.35">
      <c r="O96" s="14"/>
      <c r="P96" s="109"/>
      <c r="Q96" s="109"/>
      <c r="AS96" s="108"/>
      <c r="AT96" s="108"/>
      <c r="AU96" s="108"/>
      <c r="AV96" s="108"/>
      <c r="AW96" s="108"/>
      <c r="AX96" s="108"/>
      <c r="AY96" s="108"/>
    </row>
    <row r="97" spans="15:51" x14ac:dyDescent="0.35">
      <c r="O97" s="14"/>
      <c r="P97" s="109"/>
      <c r="Q97" s="109"/>
      <c r="AS97" s="108"/>
      <c r="AT97" s="108"/>
      <c r="AU97" s="108"/>
      <c r="AV97" s="108"/>
      <c r="AW97" s="108"/>
      <c r="AX97" s="108"/>
      <c r="AY97" s="108"/>
    </row>
    <row r="98" spans="15:51" x14ac:dyDescent="0.35">
      <c r="O98" s="14"/>
      <c r="P98" s="109"/>
      <c r="Q98" s="109"/>
      <c r="AS98" s="108"/>
      <c r="AT98" s="108"/>
      <c r="AU98" s="108"/>
      <c r="AV98" s="108"/>
      <c r="AW98" s="108"/>
      <c r="AX98" s="108"/>
      <c r="AY98" s="108"/>
    </row>
    <row r="99" spans="15:51" x14ac:dyDescent="0.35">
      <c r="O99" s="14"/>
      <c r="P99" s="109"/>
      <c r="Q99" s="109"/>
      <c r="AS99" s="108"/>
      <c r="AT99" s="108"/>
      <c r="AU99" s="108"/>
      <c r="AV99" s="108"/>
      <c r="AW99" s="108"/>
      <c r="AX99" s="108"/>
      <c r="AY99" s="108"/>
    </row>
    <row r="100" spans="15:51" x14ac:dyDescent="0.35">
      <c r="O100" s="14"/>
      <c r="P100" s="109"/>
      <c r="Q100" s="109"/>
      <c r="R100" s="109"/>
      <c r="S100" s="109"/>
      <c r="AS100" s="108"/>
      <c r="AT100" s="108"/>
      <c r="AU100" s="108"/>
      <c r="AV100" s="108"/>
      <c r="AW100" s="108"/>
      <c r="AX100" s="108"/>
      <c r="AY100" s="108"/>
    </row>
    <row r="101" spans="15:51" x14ac:dyDescent="0.35">
      <c r="O101" s="14"/>
      <c r="P101" s="109"/>
      <c r="Q101" s="109"/>
      <c r="R101" s="109"/>
      <c r="S101" s="109"/>
      <c r="T101" s="109"/>
      <c r="AS101" s="108"/>
      <c r="AT101" s="108"/>
      <c r="AU101" s="108"/>
      <c r="AV101" s="108"/>
      <c r="AW101" s="108"/>
      <c r="AX101" s="108"/>
      <c r="AY101" s="108"/>
    </row>
    <row r="102" spans="15:51" x14ac:dyDescent="0.35">
      <c r="O102" s="14"/>
      <c r="P102" s="109"/>
      <c r="Q102" s="109"/>
      <c r="R102" s="109"/>
      <c r="S102" s="109"/>
      <c r="T102" s="109"/>
      <c r="AS102" s="108"/>
      <c r="AT102" s="108"/>
      <c r="AU102" s="108"/>
      <c r="AV102" s="108"/>
      <c r="AW102" s="108"/>
      <c r="AX102" s="108"/>
      <c r="AY102" s="108"/>
    </row>
    <row r="103" spans="15:51" x14ac:dyDescent="0.35">
      <c r="O103" s="14"/>
      <c r="P103" s="109"/>
      <c r="T103" s="109"/>
      <c r="AS103" s="108"/>
      <c r="AT103" s="108"/>
      <c r="AU103" s="108"/>
      <c r="AV103" s="108"/>
      <c r="AW103" s="108"/>
      <c r="AX103" s="108"/>
      <c r="AY103" s="108"/>
    </row>
    <row r="104" spans="15:51" x14ac:dyDescent="0.35">
      <c r="O104" s="109"/>
      <c r="Q104" s="109"/>
      <c r="R104" s="109"/>
      <c r="S104" s="109"/>
      <c r="AS104" s="108"/>
      <c r="AT104" s="108"/>
      <c r="AU104" s="108"/>
      <c r="AV104" s="108"/>
      <c r="AW104" s="108"/>
      <c r="AX104" s="108"/>
      <c r="AY104" s="108"/>
    </row>
    <row r="105" spans="15:51" x14ac:dyDescent="0.35">
      <c r="O105" s="14"/>
      <c r="P105" s="109"/>
      <c r="Q105" s="109"/>
      <c r="R105" s="109"/>
      <c r="S105" s="109"/>
      <c r="T105" s="109"/>
      <c r="AS105" s="108"/>
      <c r="AT105" s="108"/>
      <c r="AU105" s="108"/>
      <c r="AV105" s="108"/>
      <c r="AW105" s="108"/>
      <c r="AX105" s="108"/>
      <c r="AY105" s="108"/>
    </row>
    <row r="106" spans="15:51" x14ac:dyDescent="0.35">
      <c r="O106" s="14"/>
      <c r="P106" s="109"/>
      <c r="Q106" s="109"/>
      <c r="R106" s="109"/>
      <c r="S106" s="109"/>
      <c r="T106" s="109"/>
      <c r="U106" s="109"/>
      <c r="AS106" s="108"/>
      <c r="AT106" s="108"/>
      <c r="AU106" s="108"/>
      <c r="AV106" s="108"/>
      <c r="AW106" s="108"/>
      <c r="AX106" s="108"/>
      <c r="AY106" s="108"/>
    </row>
    <row r="107" spans="15:51" x14ac:dyDescent="0.35">
      <c r="O107" s="14"/>
      <c r="P107" s="109"/>
      <c r="T107" s="109"/>
      <c r="U107" s="109"/>
      <c r="AS107" s="108"/>
      <c r="AT107" s="108"/>
      <c r="AU107" s="108"/>
      <c r="AV107" s="108"/>
      <c r="AW107" s="108"/>
      <c r="AX107" s="108"/>
      <c r="AY107" s="108"/>
    </row>
    <row r="119" spans="45:51" x14ac:dyDescent="0.35">
      <c r="AS119" s="108"/>
      <c r="AT119" s="108"/>
      <c r="AU119" s="108"/>
      <c r="AV119" s="108"/>
      <c r="AW119" s="108"/>
      <c r="AX119" s="108"/>
      <c r="AY119" s="108"/>
    </row>
  </sheetData>
  <protectedRanges>
    <protectedRange sqref="N63:R63 B68 S65:T71 B59:B65 T49:T58 S59:T62 T40 N66:R71 T42" name="Range2_12_5_1_1"/>
    <protectedRange sqref="N10 L10 L6 D6 D8 AD8 AF8 O8:U8 AJ8:AR8 AF10 AR11:AR34 L24:N31 E23:E34 G23:G34 N12:N23 N32:N34 E11:G22 N11:AG11 O12:AG34" name="Range1_16_3_1_1"/>
    <protectedRange sqref="I68 J66:M71 J63:M63 I71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:H69 F70 E69" name="Range2_2_2_9_2_1_1"/>
    <protectedRange sqref="D67 D70:D71" name="Range2_1_1_1_1_1_9_2_1_1"/>
    <protectedRange sqref="Q10" name="Range1_17_1_1_1"/>
    <protectedRange sqref="AG10" name="Range1_18_1_1_1"/>
    <protectedRange sqref="C68 C70" name="Range2_4_1_1_1"/>
    <protectedRange sqref="AS16:AS34" name="Range1_1_1_1"/>
    <protectedRange sqref="P3:U5" name="Range1_16_1_1_1_1"/>
    <protectedRange sqref="C71 C69 C66" name="Range2_1_3_1_1"/>
    <protectedRange sqref="H11:H34" name="Range1_1_1_1_1_1_1"/>
    <protectedRange sqref="B66:B67 J64:R65 D68:D69 I69:I70 Z62:Z63 S63:Y64 AA63:AU64 E70:E71 G70:H71 F71" name="Range2_2_1_10_1_1_1_2"/>
    <protectedRange sqref="C67" name="Range2_2_1_10_2_1_1_1"/>
    <protectedRange sqref="N59:R62 G66:H66 D64 F67 E66" name="Range2_12_1_6_1_1"/>
    <protectedRange sqref="D59:D60 I65:I67 I59:M62 G67:H68 G60:H62 E67:E68 F68:F69 F61:F63 E60:E62" name="Range2_2_12_1_7_1_1"/>
    <protectedRange sqref="D65:D66" name="Range2_1_1_1_1_11_1_2_1_1"/>
    <protectedRange sqref="E63 G63:H63 F64" name="Range2_2_2_9_1_1_1_1"/>
    <protectedRange sqref="D61" name="Range2_1_1_1_1_1_9_1_1_1_1"/>
    <protectedRange sqref="C65 C60" name="Range2_1_1_2_1_1"/>
    <protectedRange sqref="C64" name="Range2_1_2_2_1_1"/>
    <protectedRange sqref="C63" name="Range2_3_2_1_1"/>
    <protectedRange sqref="F59:F60 E59 G59:H59" name="Range2_2_12_1_1_1_1_1"/>
    <protectedRange sqref="C59" name="Range2_1_4_2_1_1_1"/>
    <protectedRange sqref="C61:C62" name="Range2_5_1_1_1"/>
    <protectedRange sqref="E64:E65 F65:F66 G64:H65 I63:I64" name="Range2_2_1_1_1_1"/>
    <protectedRange sqref="D62:D63" name="Range2_1_1_1_1_1_1_1_1"/>
    <protectedRange sqref="AS11:AS15" name="Range1_4_1_1_1_1"/>
    <protectedRange sqref="J11:J15 J26:J34" name="Range1_1_2_1_10_1_1_1_1"/>
    <protectedRange sqref="R78" name="Range2_2_1_10_1_1_1_1_1"/>
    <protectedRange sqref="T41" name="Range2_12_5_1_1_4"/>
    <protectedRange sqref="S40 B41:B42" name="Range2_12_5_1_1_1"/>
    <protectedRange sqref="N40:R40" name="Range2_12_1_6_1_1_1"/>
    <protectedRange sqref="E41:H41 I40:M40" name="Range2_2_12_1_7_1_1_1"/>
    <protectedRange sqref="D41" name="Range2_3_2_1_3_1_1_2_10_1_1_1_1_1"/>
    <protectedRange sqref="C41" name="Range2_1_1_1_1_11_1_2_1_1_1"/>
    <protectedRange sqref="S38:S39" name="Range2_12_3_1_1_1_1"/>
    <protectedRange sqref="D38:H38 N38:R39" name="Range2_12_1_3_1_1_1_1"/>
    <protectedRange sqref="I38:M38 E39:M39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T48" name="Range2_12_5_1_1_2"/>
    <protectedRange sqref="B40" name="Range2_12_5_1_1_1_1"/>
    <protectedRange sqref="E40:H40" name="Range2_2_12_1_7_1_1_1_1"/>
    <protectedRange sqref="C40:D40" name="Range2_3_2_1_3_1_1_2_10_1_1_1_1_1_1"/>
    <protectedRange sqref="T43:T45" name="Range2_12_5_1_1_3_1_1_1"/>
    <protectedRange sqref="S43:S45" name="Range2_12_5_1_1_2_3_1_1_1_1_1"/>
    <protectedRange sqref="Q43:R45" name="Range2_12_1_6_1_1_1_1_2_1_1_1_1"/>
    <protectedRange sqref="N43:P45" name="Range2_12_1_2_3_1_1_1_1_2_1_1_1_1"/>
    <protectedRange sqref="I43:M45" name="Range2_2_12_1_4_3_1_1_1_1_2_1_1_1_1"/>
    <protectedRange sqref="E43:H45" name="Range2_2_12_1_3_1_2_1_1_1_1_2_1_1_1_1"/>
    <protectedRange sqref="D43:D45" name="Range2_2_12_1_3_1_2_1_1_1_2_1_2_3_1_1"/>
    <protectedRange sqref="T46" name="Range2_12_5_1_1_2_1_1_1_1_1"/>
    <protectedRange sqref="S46" name="Range2_12_4_1_1_1_4_2_1_1_1_1"/>
    <protectedRange sqref="Q46:R46" name="Range2_12_1_6_1_1_1_2_3_2_1_1_1_1"/>
    <protectedRange sqref="N46:P46" name="Range2_12_1_2_3_1_1_1_2_3_2_1_1_1_1"/>
    <protectedRange sqref="J46:M46" name="Range2_2_12_1_4_3_1_1_1_3_3_2_1_1_1_1"/>
    <protectedRange sqref="I46" name="Range2_2_12_1_4_3_1_1_1_2_1_2_2_1_1_1"/>
    <protectedRange sqref="G46:H46 D46:E46" name="Range2_2_12_1_3_1_2_1_1_1_2_1_3_2_1_1_1"/>
    <protectedRange sqref="F46" name="Range2_2_12_1_3_1_2_1_1_1_1_1_2_2_1_1_1"/>
    <protectedRange sqref="T47" name="Range2_12_5_1_1_6_1_1_1_1_1"/>
    <protectedRange sqref="S47" name="Range2_12_5_1_1_5_3_1_1_1_1_1"/>
    <protectedRange sqref="Q47:R47" name="Range2_12_1_6_1_1_1_2_3_2_1_1_2_1_1_1"/>
    <protectedRange sqref="N47:P47" name="Range2_12_1_2_3_1_1_1_2_3_2_1_1_2_1_1_1"/>
    <protectedRange sqref="J47:M47" name="Range2_2_12_1_4_3_1_1_1_3_3_2_1_1_2_1_1_1"/>
    <protectedRange sqref="I47" name="Range2_2_12_1_4_3_1_1_1_2_1_2_2_1_2_1_1_1"/>
    <protectedRange sqref="G47:H47 D47:E47" name="Range2_2_12_1_3_1_2_1_1_1_2_1_3_2_1_2_1_1_1"/>
    <protectedRange sqref="F47" name="Range2_2_12_1_3_1_2_1_1_1_1_1_2_2_1_2_1_1_1"/>
    <protectedRange sqref="B43:B45" name="Range2_12_5_1_1_1_2_2_1_1_1_1_1_1"/>
    <protectedRange sqref="B46" name="Range2_12_5_1_1_1_3_1_1_1_1_1_1_1"/>
    <protectedRange sqref="S52:S53" name="Range2_12_2_1_1_1_2_2"/>
    <protectedRange sqref="N52:R53" name="Range2_12_1_6_1_1_4_1_1_1_1_1_1"/>
    <protectedRange sqref="J52:M53" name="Range2_2_12_1_7_1_1_6_1_1_1_1_1_1"/>
    <protectedRange sqref="I52:I53" name="Range2_2_12_1_4_3_1_1_1_5_1_1_1_1_1_1_1"/>
    <protectedRange sqref="G52:H53" name="Range2_2_12_1_3_1_2_1_1_1_2_1_1_1_1_1_1_2"/>
    <protectedRange sqref="D52:E53" name="Range2_2_12_1_3_1_2_1_1_1_2_1_1_1_1_3_1_1"/>
    <protectedRange sqref="F52:F53" name="Range2_2_12_1_3_1_2_1_1_1_3_1_1_1_1_1_3_1_1"/>
    <protectedRange sqref="B52:B53" name="Range2_12_5_1_1_2_2_1_3_1_1_1_1_2_1_1"/>
    <protectedRange sqref="S48:S51" name="Range2_12_4_1_1_1_4_2_2"/>
    <protectedRange sqref="Q48:R50" name="Range2_12_1_6_1_1_1_2_3_2_1_1"/>
    <protectedRange sqref="N48:P50" name="Range2_12_1_2_3_1_1_1_2_3_2_1_1"/>
    <protectedRange sqref="K48:M50" name="Range2_2_12_1_4_3_1_1_1_3_3_2_1_1"/>
    <protectedRange sqref="Q51:R51" name="Range2_12_1_6_1_1_1_2_3_2_1_1_2"/>
    <protectedRange sqref="N51:P51" name="Range2_12_1_2_3_1_1_1_2_3_2_1_1_2"/>
    <protectedRange sqref="K51:M51" name="Range2_2_12_1_4_3_1_1_1_3_3_2_1_1_2"/>
    <protectedRange sqref="J48:J50" name="Range2_2_12_1_4_3_1_1_1_3_2_1_2"/>
    <protectedRange sqref="D48:E50" name="Range2_2_12_1_3_1_2_1_1_1_2_1_2_3_2"/>
    <protectedRange sqref="I48:I50" name="Range2_2_12_1_4_2_1_1_1_4_1_2_1_1_1_2"/>
    <protectedRange sqref="F48:H50" name="Range2_2_12_1_3_1_1_1_1_1_4_1_2_1_2_1_2"/>
    <protectedRange sqref="J51" name="Range2_2_12_1_4_3_1_1_1_3_3_1"/>
    <protectedRange sqref="I51" name="Range2_2_12_1_4_3_1_1_1_2_1_2"/>
    <protectedRange sqref="D51:E51 G51:H51" name="Range2_2_12_1_3_1_2_1_1_1_2_1_3"/>
    <protectedRange sqref="F51" name="Range2_2_12_1_3_1_2_1_1_1_1_1_2"/>
    <protectedRange sqref="B49" name="Range2_12_5_1_1_1_2_1_1_1_1"/>
    <protectedRange sqref="B50" name="Range2_12_5_1_1_2_2_2_1_1_1"/>
    <protectedRange sqref="S54" name="Range2_12_2_1_1_1_2"/>
    <protectedRange sqref="S58" name="Range2_12_5_1_1_5_1_1"/>
    <protectedRange sqref="S55:S57" name="Range2_12_2_1_1_1_2_1_1"/>
    <protectedRange sqref="N54:R54" name="Range2_12_1_6_1_1_4_1_1_1_1_1_1_1"/>
    <protectedRange sqref="J54:M54" name="Range2_2_12_1_7_1_1_6_1_1_1_1_1_1_1"/>
    <protectedRange sqref="I54" name="Range2_2_12_1_4_3_1_1_1_5_1_1_1_1_1_1_1_1"/>
    <protectedRange sqref="G54:H54" name="Range2_2_12_1_3_1_2_1_1_1_2_1_1_1_1_1_1_2_1"/>
    <protectedRange sqref="D54:E54" name="Range2_2_12_1_3_1_2_1_1_1_2_1_1_1_1_3_1_1_1"/>
    <protectedRange sqref="F54" name="Range2_2_12_1_3_1_2_1_1_1_3_1_1_1_1_1_3_1_1_1"/>
    <protectedRange sqref="N58:R58" name="Range2_12_1_6_1_1_4_1_1_1_1_1_1_1_1_1_1"/>
    <protectedRange sqref="J58:M58" name="Range2_2_12_1_7_1_1_6_1_1_1_1_1_1_1_1_1_1"/>
    <protectedRange sqref="I58" name="Range2_2_12_1_4_3_1_1_1_5_1_1_1_1_1_1_1_1_1_1_1"/>
    <protectedRange sqref="G58:H58" name="Range2_2_12_1_3_1_2_1_1_1_2_1_1_1_1_1_1_2_1_1_1_1"/>
    <protectedRange sqref="Q57:R57" name="Range2_12_1_4_1_1_1_1_1_1_1_1_1_1_1_1_1_1"/>
    <protectedRange sqref="N57:P57" name="Range2_12_1_2_1_1_1_1_1_1_1_1_1_1_1_1_1_1_1"/>
    <protectedRange sqref="J57:M57" name="Range2_2_12_1_4_1_1_1_1_1_1_1_1_1_1_1_1_1_1_1"/>
    <protectedRange sqref="Q55:R56" name="Range2_12_1_6_1_1_1_2_3_1_1_3_1_1_1_1_1_1"/>
    <protectedRange sqref="N55:P56" name="Range2_12_1_2_3_1_1_1_2_3_1_1_3_1_1_1_1_1_1"/>
    <protectedRange sqref="I57 J55:M56" name="Range2_2_12_1_4_3_1_1_1_3_3_1_1_3_1_1_1_1_1_1"/>
    <protectedRange sqref="D57:E57 G57:H57" name="Range2_2_12_1_3_1_2_1_1_1_3_1_1_1_1_1_1_1_2_1_1"/>
    <protectedRange sqref="B54" name="Range2_12_5_1_1_2_2_1_3_1_1_1_1_1_1_1_1"/>
    <protectedRange sqref="I56" name="Range2_2_12_1_7_1_1_5_2_1_1_1_1_1_1_1_1_1_1_1"/>
    <protectedRange sqref="D56:E56 G56:H56 F57" name="Range2_2_12_1_3_3_1_1_1_2_1_1_1_1_1_1_1_1_1_1_1"/>
    <protectedRange sqref="I55" name="Range2_2_12_1_4_3_1_1_1_2_1_2_1_1_3_1_1_1_1_1"/>
    <protectedRange sqref="G55:H55 F55:F56" name="Range2_2_12_1_3_1_2_1_1_1_2_1_3_1_1_3_1_1_1_1_1_1"/>
    <protectedRange sqref="D55:E55" name="Range2_2_12_1_3_1_1_1_1_1_4_1_2_1_3_1_1_1_1_1_1_1_1"/>
    <protectedRange sqref="B58" name="Range2_12_5_1_1_2_2_1_3_1_1_1_1_1_1_1_1_1_1_1_1"/>
    <protectedRange sqref="D58:E58" name="Range2_2_12_1_3_1_2_1_1_1_2_1_1_1_1_3_1_1_1_1_1_1"/>
    <protectedRange sqref="B55" name="Range2_12_5_1_1_2_1_4_1_1_1_2_1_1_1_1_1"/>
    <protectedRange sqref="F58" name="Range2_2_12_1_3_1_2_1_1_1_3_1_1_1_1_1_3_1_1_1_1_1_1"/>
    <protectedRange sqref="B56:B57" name="Range2_12_5_1_1_2_2_1_3_1_1_1_1_2_1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660" priority="9" operator="containsText" text="N/A">
      <formula>NOT(ISERROR(SEARCH("N/A",X11)))</formula>
    </cfRule>
    <cfRule type="cellIs" dxfId="659" priority="27" operator="equal">
      <formula>0</formula>
    </cfRule>
  </conditionalFormatting>
  <conditionalFormatting sqref="X11:AE34">
    <cfRule type="cellIs" dxfId="658" priority="26" operator="greaterThanOrEqual">
      <formula>1185</formula>
    </cfRule>
  </conditionalFormatting>
  <conditionalFormatting sqref="X11:AE34">
    <cfRule type="cellIs" dxfId="657" priority="25" operator="between">
      <formula>0.1</formula>
      <formula>1184</formula>
    </cfRule>
  </conditionalFormatting>
  <conditionalFormatting sqref="X8">
    <cfRule type="cellIs" dxfId="656" priority="24" operator="equal">
      <formula>0</formula>
    </cfRule>
  </conditionalFormatting>
  <conditionalFormatting sqref="X8">
    <cfRule type="cellIs" dxfId="655" priority="23" operator="greaterThan">
      <formula>1179</formula>
    </cfRule>
  </conditionalFormatting>
  <conditionalFormatting sqref="X8">
    <cfRule type="cellIs" dxfId="654" priority="22" operator="greaterThan">
      <formula>99</formula>
    </cfRule>
  </conditionalFormatting>
  <conditionalFormatting sqref="X8">
    <cfRule type="cellIs" dxfId="653" priority="21" operator="greaterThan">
      <formula>0.99</formula>
    </cfRule>
  </conditionalFormatting>
  <conditionalFormatting sqref="AB8">
    <cfRule type="cellIs" dxfId="652" priority="20" operator="equal">
      <formula>0</formula>
    </cfRule>
  </conditionalFormatting>
  <conditionalFormatting sqref="AB8">
    <cfRule type="cellIs" dxfId="651" priority="19" operator="greaterThan">
      <formula>1179</formula>
    </cfRule>
  </conditionalFormatting>
  <conditionalFormatting sqref="AB8">
    <cfRule type="cellIs" dxfId="650" priority="18" operator="greaterThan">
      <formula>99</formula>
    </cfRule>
  </conditionalFormatting>
  <conditionalFormatting sqref="AB8">
    <cfRule type="cellIs" dxfId="649" priority="17" operator="greaterThan">
      <formula>0.99</formula>
    </cfRule>
  </conditionalFormatting>
  <conditionalFormatting sqref="AQ11:AQ34 AJ11:AO23 AJ24:AJ34 AK24:AK33 AL24:AO34">
    <cfRule type="cellIs" dxfId="648" priority="16" operator="equal">
      <formula>0</formula>
    </cfRule>
  </conditionalFormatting>
  <conditionalFormatting sqref="AQ11:AQ34 AJ11:AO23 AJ24:AJ34 AK24:AK33 AL24:AO34">
    <cfRule type="cellIs" dxfId="647" priority="15" operator="greaterThan">
      <formula>1179</formula>
    </cfRule>
  </conditionalFormatting>
  <conditionalFormatting sqref="AQ11:AQ34 AJ11:AO23 AJ24:AJ34 AK24:AK33 AL24:AO34">
    <cfRule type="cellIs" dxfId="646" priority="14" operator="greaterThan">
      <formula>99</formula>
    </cfRule>
  </conditionalFormatting>
  <conditionalFormatting sqref="AQ11:AQ34 AJ11:AO23 AJ24:AJ34 AK24:AK33 AL24:AO34">
    <cfRule type="cellIs" dxfId="645" priority="13" operator="greaterThan">
      <formula>0.99</formula>
    </cfRule>
  </conditionalFormatting>
  <conditionalFormatting sqref="AI11:AI34">
    <cfRule type="cellIs" dxfId="644" priority="12" operator="greaterThan">
      <formula>$AI$8</formula>
    </cfRule>
  </conditionalFormatting>
  <conditionalFormatting sqref="AH11:AH34">
    <cfRule type="cellIs" dxfId="643" priority="10" operator="greaterThan">
      <formula>$AH$8</formula>
    </cfRule>
    <cfRule type="cellIs" dxfId="642" priority="11" operator="greaterThan">
      <formula>$AH$8</formula>
    </cfRule>
  </conditionalFormatting>
  <conditionalFormatting sqref="AP11:AP34">
    <cfRule type="cellIs" dxfId="641" priority="8" operator="equal">
      <formula>0</formula>
    </cfRule>
  </conditionalFormatting>
  <conditionalFormatting sqref="AP11:AP34">
    <cfRule type="cellIs" dxfId="640" priority="7" operator="greaterThan">
      <formula>1179</formula>
    </cfRule>
  </conditionalFormatting>
  <conditionalFormatting sqref="AP11:AP34">
    <cfRule type="cellIs" dxfId="639" priority="6" operator="greaterThan">
      <formula>99</formula>
    </cfRule>
  </conditionalFormatting>
  <conditionalFormatting sqref="AP11:AP34">
    <cfRule type="cellIs" dxfId="638" priority="5" operator="greaterThan">
      <formula>0.99</formula>
    </cfRule>
  </conditionalFormatting>
  <conditionalFormatting sqref="AK34">
    <cfRule type="cellIs" dxfId="637" priority="4" operator="equal">
      <formula>0</formula>
    </cfRule>
  </conditionalFormatting>
  <conditionalFormatting sqref="AK34">
    <cfRule type="cellIs" dxfId="636" priority="3" operator="greaterThan">
      <formula>1179</formula>
    </cfRule>
  </conditionalFormatting>
  <conditionalFormatting sqref="AK34">
    <cfRule type="cellIs" dxfId="635" priority="2" operator="greaterThan">
      <formula>99</formula>
    </cfRule>
  </conditionalFormatting>
  <conditionalFormatting sqref="AK34">
    <cfRule type="cellIs" dxfId="634" priority="1" operator="greaterThan">
      <formula>0.99</formula>
    </cfRule>
  </conditionalFormatting>
  <dataValidations count="4">
    <dataValidation type="list" allowBlank="1" showInputMessage="1" showErrorMessage="1" sqref="P3:P5" xr:uid="{00000000-0002-0000-0400-000000000000}">
      <formula1>$AY$10:$AY$39</formula1>
    </dataValidation>
    <dataValidation type="list" allowBlank="1" showInputMessage="1" showErrorMessage="1" sqref="AP8:AQ8 N10 L10 D8 O8:T8" xr:uid="{00000000-0002-0000-0400-000001000000}">
      <formula1>#REF!</formula1>
    </dataValidation>
    <dataValidation type="list" allowBlank="1" showInputMessage="1" showErrorMessage="1" sqref="H11:H34" xr:uid="{00000000-0002-0000-0400-000002000000}">
      <formula1>$AV$10:$AV$19</formula1>
    </dataValidation>
    <dataValidation type="list" allowBlank="1" showInputMessage="1" showErrorMessage="1" sqref="AV31:AW31" xr:uid="{00000000-0002-0000-0400-000003000000}">
      <formula1>$AV$24:$AV$28</formula1>
    </dataValidation>
  </dataValidations>
  <hyperlinks>
    <hyperlink ref="H9:H10" location="'1'!AH8" display="Plant Status" xr:uid="{00000000-0004-0000-04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2:AY118"/>
  <sheetViews>
    <sheetView showGridLines="0" topLeftCell="A36" zoomScaleNormal="100" workbookViewId="0">
      <selection activeCell="B56" sqref="B56"/>
    </sheetView>
  </sheetViews>
  <sheetFormatPr defaultColWidth="9.1796875" defaultRowHeight="14.5" x14ac:dyDescent="0.35"/>
  <cols>
    <col min="1" max="1" width="7.1796875" style="108" customWidth="1"/>
    <col min="2" max="2" width="10.26953125" style="108" customWidth="1"/>
    <col min="3" max="3" width="11.7265625" style="108" customWidth="1"/>
    <col min="4" max="7" width="9.1796875" style="108"/>
    <col min="8" max="8" width="20.453125" style="108" customWidth="1"/>
    <col min="9" max="10" width="9.1796875" style="108"/>
    <col min="11" max="11" width="9" style="108" customWidth="1"/>
    <col min="12" max="14" width="9.1796875" style="108" hidden="1" customWidth="1"/>
    <col min="15" max="16" width="9.1796875" style="108"/>
    <col min="17" max="18" width="9.1796875" style="108" customWidth="1"/>
    <col min="19" max="32" width="9.1796875" style="108"/>
    <col min="33" max="33" width="10.453125" style="108" bestFit="1" customWidth="1"/>
    <col min="34" max="44" width="9.1796875" style="108"/>
    <col min="45" max="45" width="83.81640625" style="14" customWidth="1"/>
    <col min="46" max="47" width="9.1796875" style="109"/>
    <col min="48" max="48" width="29.7265625" style="109" customWidth="1"/>
    <col min="49" max="49" width="22" style="109" customWidth="1"/>
    <col min="50" max="50" width="9.1796875" style="109"/>
    <col min="51" max="51" width="38.54296875" style="109" bestFit="1" customWidth="1"/>
    <col min="52" max="16384" width="9.1796875" style="108"/>
  </cols>
  <sheetData>
    <row r="2" spans="2:51" ht="21" x14ac:dyDescent="0.35">
      <c r="B2" s="4"/>
      <c r="C2" s="109"/>
      <c r="D2" s="109"/>
      <c r="E2" s="5"/>
      <c r="F2" s="5"/>
      <c r="G2" s="109"/>
      <c r="H2" s="6"/>
      <c r="I2" s="6"/>
      <c r="J2" s="109"/>
      <c r="K2" s="6"/>
      <c r="L2" s="6"/>
      <c r="M2" s="109"/>
      <c r="N2" s="109"/>
      <c r="O2" s="7"/>
      <c r="P2" s="8" t="s">
        <v>0</v>
      </c>
      <c r="Q2" s="8"/>
      <c r="R2" s="9"/>
      <c r="S2" s="10"/>
      <c r="T2" s="11"/>
      <c r="U2" s="11"/>
      <c r="V2" s="12"/>
      <c r="W2" s="13"/>
      <c r="X2" s="11"/>
      <c r="Y2" s="11"/>
      <c r="Z2" s="11"/>
      <c r="AA2" s="11"/>
      <c r="AB2" s="11"/>
      <c r="AC2" s="11"/>
      <c r="AD2" s="11"/>
      <c r="AE2" s="11"/>
      <c r="AM2" s="109"/>
      <c r="AN2" s="109"/>
      <c r="AO2" s="109"/>
      <c r="AP2" s="109"/>
      <c r="AQ2" s="109"/>
      <c r="AR2" s="109"/>
    </row>
    <row r="3" spans="2:51" ht="21" x14ac:dyDescent="0.35">
      <c r="B3" s="15" t="s">
        <v>1</v>
      </c>
      <c r="C3" s="15"/>
      <c r="D3" s="15"/>
      <c r="E3" s="109"/>
      <c r="F3" s="6"/>
      <c r="G3" s="6"/>
      <c r="H3" s="109"/>
      <c r="I3" s="109"/>
      <c r="J3" s="109"/>
      <c r="K3" s="16"/>
      <c r="L3" s="17"/>
      <c r="M3" s="109"/>
      <c r="N3" s="109"/>
      <c r="O3" s="18" t="s">
        <v>2</v>
      </c>
      <c r="P3" s="412" t="s">
        <v>136</v>
      </c>
      <c r="Q3" s="413"/>
      <c r="R3" s="413"/>
      <c r="S3" s="413"/>
      <c r="T3" s="413"/>
      <c r="U3" s="414"/>
      <c r="V3" s="19"/>
      <c r="W3" s="19"/>
      <c r="X3" s="19"/>
      <c r="Y3" s="19"/>
      <c r="Z3" s="19"/>
      <c r="AH3" s="109"/>
      <c r="AI3" s="109"/>
      <c r="AJ3" s="109"/>
      <c r="AK3" s="109"/>
      <c r="AL3" s="14"/>
      <c r="AM3" s="109"/>
      <c r="AN3" s="109"/>
      <c r="AO3" s="109"/>
      <c r="AP3" s="109"/>
      <c r="AQ3" s="109"/>
      <c r="AR3" s="109"/>
      <c r="AS3" s="109"/>
    </row>
    <row r="4" spans="2:51" x14ac:dyDescent="0.35">
      <c r="B4" s="20" t="s">
        <v>4</v>
      </c>
      <c r="C4" s="20"/>
      <c r="D4" s="20"/>
      <c r="E4" s="109"/>
      <c r="F4" s="21"/>
      <c r="G4" s="109"/>
      <c r="H4" s="109"/>
      <c r="I4" s="109"/>
      <c r="J4" s="109"/>
      <c r="K4" s="109"/>
      <c r="L4" s="109"/>
      <c r="M4" s="109"/>
      <c r="N4" s="109"/>
      <c r="O4" s="18" t="s">
        <v>5</v>
      </c>
      <c r="P4" s="412" t="s">
        <v>135</v>
      </c>
      <c r="Q4" s="413"/>
      <c r="R4" s="413"/>
      <c r="S4" s="413"/>
      <c r="T4" s="413"/>
      <c r="U4" s="414"/>
      <c r="V4" s="19"/>
      <c r="W4" s="19"/>
      <c r="X4" s="19"/>
      <c r="Y4" s="19"/>
      <c r="Z4" s="19"/>
      <c r="AH4" s="109"/>
      <c r="AI4" s="109"/>
      <c r="AJ4" s="109"/>
      <c r="AK4" s="109"/>
      <c r="AL4" s="14"/>
      <c r="AM4" s="109"/>
      <c r="AN4" s="109"/>
      <c r="AO4" s="109"/>
      <c r="AP4" s="109"/>
      <c r="AQ4" s="109"/>
      <c r="AR4" s="109"/>
      <c r="AS4" s="109"/>
    </row>
    <row r="5" spans="2:51" x14ac:dyDescent="0.35">
      <c r="B5" s="109"/>
      <c r="C5" s="109"/>
      <c r="D5" s="109"/>
      <c r="E5" s="22"/>
      <c r="F5" s="22"/>
      <c r="G5" s="109"/>
      <c r="H5" s="109"/>
      <c r="I5" s="109"/>
      <c r="J5" s="109"/>
      <c r="K5" s="109"/>
      <c r="L5" s="109"/>
      <c r="M5" s="109"/>
      <c r="N5" s="109"/>
      <c r="O5" s="18" t="s">
        <v>6</v>
      </c>
      <c r="P5" s="412" t="s">
        <v>133</v>
      </c>
      <c r="Q5" s="413"/>
      <c r="R5" s="413"/>
      <c r="S5" s="413"/>
      <c r="T5" s="413"/>
      <c r="U5" s="414"/>
      <c r="V5" s="19"/>
      <c r="W5" s="19"/>
      <c r="X5" s="19"/>
      <c r="Y5" s="19"/>
      <c r="Z5" s="19"/>
      <c r="AH5" s="109"/>
      <c r="AI5" s="109"/>
      <c r="AJ5" s="109"/>
      <c r="AK5" s="109"/>
      <c r="AL5" s="14"/>
      <c r="AM5" s="109"/>
      <c r="AN5" s="109"/>
      <c r="AO5" s="109"/>
      <c r="AP5" s="109"/>
      <c r="AQ5" s="109"/>
      <c r="AR5" s="109"/>
      <c r="AS5" s="109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109"/>
      <c r="J6" s="109"/>
      <c r="K6" s="18"/>
      <c r="L6" s="418">
        <v>41686</v>
      </c>
      <c r="M6" s="418"/>
      <c r="N6" s="23"/>
      <c r="O6" s="23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5"/>
      <c r="AJ6" s="26"/>
      <c r="AM6" s="27"/>
      <c r="AN6" s="27"/>
      <c r="AO6" s="27"/>
      <c r="AP6" s="27"/>
      <c r="AQ6" s="27"/>
      <c r="AR6" s="27"/>
      <c r="AS6" s="28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154" t="s">
        <v>11</v>
      </c>
      <c r="I7" s="155" t="s">
        <v>12</v>
      </c>
      <c r="J7" s="155" t="s">
        <v>13</v>
      </c>
      <c r="K7" s="155" t="s">
        <v>14</v>
      </c>
      <c r="L7" s="14"/>
      <c r="M7" s="14"/>
      <c r="N7" s="14"/>
      <c r="O7" s="154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155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155" t="s">
        <v>23</v>
      </c>
      <c r="AG7" s="155" t="s">
        <v>24</v>
      </c>
      <c r="AH7" s="155" t="s">
        <v>25</v>
      </c>
      <c r="AI7" s="155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155" t="s">
        <v>29</v>
      </c>
      <c r="AS7" s="29"/>
      <c r="AT7" s="14"/>
      <c r="AU7" s="14"/>
      <c r="AV7" s="14"/>
      <c r="AW7" s="14"/>
      <c r="AX7" s="14"/>
      <c r="AY7" s="14"/>
    </row>
    <row r="8" spans="2:51" x14ac:dyDescent="0.35">
      <c r="B8" s="404">
        <v>41918</v>
      </c>
      <c r="C8" s="405"/>
      <c r="D8" s="406" t="s">
        <v>30</v>
      </c>
      <c r="E8" s="407"/>
      <c r="F8" s="407"/>
      <c r="G8" s="408"/>
      <c r="H8" s="30"/>
      <c r="I8" s="406" t="s">
        <v>30</v>
      </c>
      <c r="J8" s="407"/>
      <c r="K8" s="408"/>
      <c r="L8" s="31"/>
      <c r="M8" s="31"/>
      <c r="N8" s="31"/>
      <c r="O8" s="30" t="s">
        <v>31</v>
      </c>
      <c r="P8" s="30" t="s">
        <v>31</v>
      </c>
      <c r="Q8" s="30" t="s">
        <v>32</v>
      </c>
      <c r="R8" s="30" t="s">
        <v>32</v>
      </c>
      <c r="S8" s="30" t="s">
        <v>31</v>
      </c>
      <c r="T8" s="30" t="s">
        <v>33</v>
      </c>
      <c r="U8" s="409" t="s">
        <v>34</v>
      </c>
      <c r="V8" s="409"/>
      <c r="W8" s="32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30"/>
      <c r="AG8" s="32">
        <f>AG34-AG10</f>
        <v>24782</v>
      </c>
      <c r="AH8" s="33"/>
      <c r="AI8" s="33"/>
      <c r="AJ8" s="30" t="s">
        <v>37</v>
      </c>
      <c r="AK8" s="30" t="s">
        <v>37</v>
      </c>
      <c r="AL8" s="30" t="s">
        <v>37</v>
      </c>
      <c r="AM8" s="30" t="s">
        <v>37</v>
      </c>
      <c r="AN8" s="30" t="s">
        <v>37</v>
      </c>
      <c r="AO8" s="30" t="s">
        <v>37</v>
      </c>
      <c r="AP8" s="30" t="s">
        <v>32</v>
      </c>
      <c r="AQ8" s="30" t="s">
        <v>32</v>
      </c>
      <c r="AR8" s="30" t="s">
        <v>38</v>
      </c>
      <c r="AS8" s="29"/>
      <c r="AV8" s="34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155" t="s">
        <v>45</v>
      </c>
      <c r="M9" s="400" t="s">
        <v>46</v>
      </c>
      <c r="N9" s="35" t="s">
        <v>47</v>
      </c>
      <c r="O9" s="390" t="s">
        <v>48</v>
      </c>
      <c r="P9" s="390" t="s">
        <v>49</v>
      </c>
      <c r="Q9" s="36" t="s">
        <v>50</v>
      </c>
      <c r="R9" s="378" t="s">
        <v>51</v>
      </c>
      <c r="S9" s="379"/>
      <c r="T9" s="380"/>
      <c r="U9" s="156" t="s">
        <v>52</v>
      </c>
      <c r="V9" s="156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158" t="s">
        <v>56</v>
      </c>
      <c r="AG9" s="158" t="s">
        <v>57</v>
      </c>
      <c r="AH9" s="373" t="s">
        <v>58</v>
      </c>
      <c r="AI9" s="388" t="s">
        <v>59</v>
      </c>
      <c r="AJ9" s="156" t="s">
        <v>60</v>
      </c>
      <c r="AK9" s="156" t="s">
        <v>61</v>
      </c>
      <c r="AL9" s="156" t="s">
        <v>62</v>
      </c>
      <c r="AM9" s="156" t="s">
        <v>63</v>
      </c>
      <c r="AN9" s="156" t="s">
        <v>64</v>
      </c>
      <c r="AO9" s="156" t="s">
        <v>65</v>
      </c>
      <c r="AP9" s="156" t="s">
        <v>66</v>
      </c>
      <c r="AQ9" s="390" t="s">
        <v>67</v>
      </c>
      <c r="AR9" s="156" t="s">
        <v>68</v>
      </c>
      <c r="AS9" s="373" t="s">
        <v>69</v>
      </c>
      <c r="AV9" s="37" t="s">
        <v>70</v>
      </c>
      <c r="AW9" s="37" t="s">
        <v>71</v>
      </c>
      <c r="AY9" s="38" t="s">
        <v>72</v>
      </c>
    </row>
    <row r="10" spans="2:51" x14ac:dyDescent="0.35">
      <c r="B10" s="156" t="s">
        <v>73</v>
      </c>
      <c r="C10" s="156" t="s">
        <v>74</v>
      </c>
      <c r="D10" s="156" t="s">
        <v>75</v>
      </c>
      <c r="E10" s="156" t="s">
        <v>76</v>
      </c>
      <c r="F10" s="156" t="s">
        <v>75</v>
      </c>
      <c r="G10" s="156" t="s">
        <v>76</v>
      </c>
      <c r="H10" s="399"/>
      <c r="I10" s="156" t="s">
        <v>76</v>
      </c>
      <c r="J10" s="156" t="s">
        <v>76</v>
      </c>
      <c r="K10" s="156" t="s">
        <v>76</v>
      </c>
      <c r="L10" s="30" t="s">
        <v>30</v>
      </c>
      <c r="M10" s="400"/>
      <c r="N10" s="30" t="s">
        <v>30</v>
      </c>
      <c r="O10" s="391"/>
      <c r="P10" s="391"/>
      <c r="Q10" s="3">
        <v>9250198</v>
      </c>
      <c r="R10" s="381"/>
      <c r="S10" s="382"/>
      <c r="T10" s="383"/>
      <c r="U10" s="156" t="s">
        <v>76</v>
      </c>
      <c r="V10" s="156" t="s">
        <v>76</v>
      </c>
      <c r="W10" s="384"/>
      <c r="X10" s="39" t="s">
        <v>77</v>
      </c>
      <c r="Y10" s="39" t="s">
        <v>78</v>
      </c>
      <c r="Z10" s="39" t="s">
        <v>79</v>
      </c>
      <c r="AA10" s="39" t="s">
        <v>80</v>
      </c>
      <c r="AB10" s="39" t="s">
        <v>81</v>
      </c>
      <c r="AC10" s="39" t="s">
        <v>82</v>
      </c>
      <c r="AD10" s="39" t="s">
        <v>83</v>
      </c>
      <c r="AE10" s="39" t="s">
        <v>84</v>
      </c>
      <c r="AF10" s="40"/>
      <c r="AG10" s="1">
        <v>31398208</v>
      </c>
      <c r="AH10" s="373"/>
      <c r="AI10" s="389"/>
      <c r="AJ10" s="156" t="s">
        <v>85</v>
      </c>
      <c r="AK10" s="156" t="s">
        <v>85</v>
      </c>
      <c r="AL10" s="156" t="s">
        <v>85</v>
      </c>
      <c r="AM10" s="156" t="s">
        <v>85</v>
      </c>
      <c r="AN10" s="156" t="s">
        <v>85</v>
      </c>
      <c r="AO10" s="156" t="s">
        <v>85</v>
      </c>
      <c r="AP10" s="2">
        <v>6916336</v>
      </c>
      <c r="AQ10" s="391"/>
      <c r="AR10" s="157" t="s">
        <v>86</v>
      </c>
      <c r="AS10" s="373"/>
      <c r="AV10" s="41" t="s">
        <v>87</v>
      </c>
      <c r="AW10" s="41" t="s">
        <v>88</v>
      </c>
      <c r="AY10" s="42"/>
    </row>
    <row r="11" spans="2:51" x14ac:dyDescent="0.35">
      <c r="B11" s="43">
        <v>2</v>
      </c>
      <c r="C11" s="43">
        <v>4.1666666666666664E-2</v>
      </c>
      <c r="D11" s="44">
        <v>16</v>
      </c>
      <c r="E11" s="45">
        <f>D11/1.42</f>
        <v>11.267605633802818</v>
      </c>
      <c r="F11" s="110">
        <v>66</v>
      </c>
      <c r="G11" s="45">
        <f>F11/1.42</f>
        <v>46.478873239436624</v>
      </c>
      <c r="H11" s="46" t="s">
        <v>89</v>
      </c>
      <c r="I11" s="46">
        <f>J11-(2/1.42)</f>
        <v>41.549295774647888</v>
      </c>
      <c r="J11" s="47">
        <f>(F11-5)/1.42</f>
        <v>42.95774647887324</v>
      </c>
      <c r="K11" s="46">
        <f>J11+(6/1.42)</f>
        <v>47.183098591549296</v>
      </c>
      <c r="L11" s="48">
        <v>14</v>
      </c>
      <c r="M11" s="49" t="s">
        <v>90</v>
      </c>
      <c r="N11" s="49">
        <v>11.4</v>
      </c>
      <c r="O11" s="50">
        <v>102</v>
      </c>
      <c r="P11" s="50">
        <v>92</v>
      </c>
      <c r="Q11" s="50">
        <v>9253960</v>
      </c>
      <c r="R11" s="51">
        <f>Q11-Q10</f>
        <v>3762</v>
      </c>
      <c r="S11" s="52">
        <f>R11*24/1000</f>
        <v>90.287999999999997</v>
      </c>
      <c r="T11" s="52">
        <f>R11/1000</f>
        <v>3.762</v>
      </c>
      <c r="U11" s="53">
        <v>7.6</v>
      </c>
      <c r="V11" s="53">
        <f t="shared" ref="V11:V34" si="0">U11</f>
        <v>7.6</v>
      </c>
      <c r="W11" s="117" t="s">
        <v>132</v>
      </c>
      <c r="X11" s="111">
        <v>0</v>
      </c>
      <c r="Y11" s="111">
        <v>0</v>
      </c>
      <c r="Z11" s="111">
        <v>1056</v>
      </c>
      <c r="AA11" s="111">
        <v>0</v>
      </c>
      <c r="AB11" s="111">
        <v>998</v>
      </c>
      <c r="AC11" s="54" t="s">
        <v>91</v>
      </c>
      <c r="AD11" s="54" t="s">
        <v>91</v>
      </c>
      <c r="AE11" s="54" t="s">
        <v>91</v>
      </c>
      <c r="AF11" s="55" t="s">
        <v>91</v>
      </c>
      <c r="AG11" s="55">
        <v>31398790</v>
      </c>
      <c r="AH11" s="56">
        <f>IF(ISBLANK(AG11),"-",AG11-AG10)</f>
        <v>582</v>
      </c>
      <c r="AI11" s="57">
        <f>AH11/T11</f>
        <v>154.70494417862838</v>
      </c>
      <c r="AJ11" s="58">
        <v>0</v>
      </c>
      <c r="AK11" s="58">
        <v>0</v>
      </c>
      <c r="AL11" s="58">
        <v>1</v>
      </c>
      <c r="AM11" s="58">
        <v>0</v>
      </c>
      <c r="AN11" s="58">
        <v>1</v>
      </c>
      <c r="AO11" s="58">
        <v>0.3</v>
      </c>
      <c r="AP11" s="111">
        <v>6917117</v>
      </c>
      <c r="AQ11" s="111">
        <f t="shared" ref="AQ11:AQ34" si="1">AP11-AP10</f>
        <v>781</v>
      </c>
      <c r="AR11" s="59"/>
      <c r="AS11" s="60" t="s">
        <v>114</v>
      </c>
      <c r="AV11" s="41" t="s">
        <v>89</v>
      </c>
      <c r="AW11" s="41" t="s">
        <v>92</v>
      </c>
      <c r="AY11" s="106" t="s">
        <v>134</v>
      </c>
    </row>
    <row r="12" spans="2:51" x14ac:dyDescent="0.35">
      <c r="B12" s="43">
        <v>2.0416666666666701</v>
      </c>
      <c r="C12" s="43">
        <v>8.3333333333333329E-2</v>
      </c>
      <c r="D12" s="44">
        <v>18</v>
      </c>
      <c r="E12" s="45">
        <f t="shared" ref="E12:E34" si="2">D12/1.42</f>
        <v>12.67605633802817</v>
      </c>
      <c r="F12" s="110">
        <v>66</v>
      </c>
      <c r="G12" s="45">
        <f t="shared" ref="G12:G34" si="3">F12/1.42</f>
        <v>46.478873239436624</v>
      </c>
      <c r="H12" s="46" t="s">
        <v>89</v>
      </c>
      <c r="I12" s="46">
        <f t="shared" ref="I12:I34" si="4">J12-(2/1.42)</f>
        <v>41.549295774647888</v>
      </c>
      <c r="J12" s="47">
        <f>(F12-5)/1.42</f>
        <v>42.95774647887324</v>
      </c>
      <c r="K12" s="46">
        <f>J12+(6/1.42)</f>
        <v>47.183098591549296</v>
      </c>
      <c r="L12" s="48">
        <v>14</v>
      </c>
      <c r="M12" s="49" t="s">
        <v>90</v>
      </c>
      <c r="N12" s="49">
        <v>11.2</v>
      </c>
      <c r="O12" s="50">
        <v>97</v>
      </c>
      <c r="P12" s="50">
        <v>89</v>
      </c>
      <c r="Q12" s="50">
        <v>9257720</v>
      </c>
      <c r="R12" s="51">
        <f t="shared" ref="R12:R34" si="5">Q12-Q11</f>
        <v>3760</v>
      </c>
      <c r="S12" s="52">
        <f t="shared" ref="S12:S34" si="6">R12*24/1000</f>
        <v>90.24</v>
      </c>
      <c r="T12" s="52">
        <f t="shared" ref="T12:T34" si="7">R12/1000</f>
        <v>3.76</v>
      </c>
      <c r="U12" s="53">
        <v>8.3000000000000007</v>
      </c>
      <c r="V12" s="53">
        <f t="shared" si="0"/>
        <v>8.3000000000000007</v>
      </c>
      <c r="W12" s="117" t="s">
        <v>132</v>
      </c>
      <c r="X12" s="111">
        <v>0</v>
      </c>
      <c r="Y12" s="111">
        <v>0</v>
      </c>
      <c r="Z12" s="111">
        <v>1014</v>
      </c>
      <c r="AA12" s="111">
        <v>0</v>
      </c>
      <c r="AB12" s="111">
        <v>998</v>
      </c>
      <c r="AC12" s="54" t="s">
        <v>91</v>
      </c>
      <c r="AD12" s="54" t="s">
        <v>91</v>
      </c>
      <c r="AE12" s="54" t="s">
        <v>91</v>
      </c>
      <c r="AF12" s="55" t="s">
        <v>91</v>
      </c>
      <c r="AG12" s="55">
        <v>31399354</v>
      </c>
      <c r="AH12" s="56">
        <f>IF(ISBLANK(AG12),"-",AG12-AG11)</f>
        <v>564</v>
      </c>
      <c r="AI12" s="57">
        <f t="shared" ref="AI12:AI34" si="8">AH12/T12</f>
        <v>150</v>
      </c>
      <c r="AJ12" s="58">
        <v>0</v>
      </c>
      <c r="AK12" s="58">
        <v>0</v>
      </c>
      <c r="AL12" s="58">
        <v>1</v>
      </c>
      <c r="AM12" s="58">
        <v>0</v>
      </c>
      <c r="AN12" s="58">
        <v>1</v>
      </c>
      <c r="AO12" s="58">
        <v>0.3</v>
      </c>
      <c r="AP12" s="111">
        <v>6917913</v>
      </c>
      <c r="AQ12" s="111">
        <f t="shared" si="1"/>
        <v>796</v>
      </c>
      <c r="AR12" s="61">
        <v>0.94</v>
      </c>
      <c r="AS12" s="60" t="s">
        <v>114</v>
      </c>
      <c r="AV12" s="41" t="s">
        <v>93</v>
      </c>
      <c r="AW12" s="41" t="s">
        <v>94</v>
      </c>
      <c r="AY12" s="106" t="s">
        <v>3</v>
      </c>
    </row>
    <row r="13" spans="2:51" x14ac:dyDescent="0.35">
      <c r="B13" s="43">
        <v>2.0833333333333299</v>
      </c>
      <c r="C13" s="43">
        <v>0.125</v>
      </c>
      <c r="D13" s="44">
        <v>19</v>
      </c>
      <c r="E13" s="45">
        <f t="shared" si="2"/>
        <v>13.380281690140846</v>
      </c>
      <c r="F13" s="110">
        <v>66</v>
      </c>
      <c r="G13" s="45">
        <f t="shared" si="3"/>
        <v>46.478873239436624</v>
      </c>
      <c r="H13" s="46" t="s">
        <v>89</v>
      </c>
      <c r="I13" s="46">
        <f t="shared" si="4"/>
        <v>41.549295774647888</v>
      </c>
      <c r="J13" s="47">
        <f>(F13-5)/1.42</f>
        <v>42.95774647887324</v>
      </c>
      <c r="K13" s="46">
        <f>J13+(6/1.42)</f>
        <v>47.183098591549296</v>
      </c>
      <c r="L13" s="48">
        <v>14</v>
      </c>
      <c r="M13" s="49" t="s">
        <v>90</v>
      </c>
      <c r="N13" s="49">
        <v>11.2</v>
      </c>
      <c r="O13" s="50">
        <v>95</v>
      </c>
      <c r="P13" s="50">
        <v>90</v>
      </c>
      <c r="Q13" s="50">
        <v>9261475</v>
      </c>
      <c r="R13" s="51">
        <f t="shared" si="5"/>
        <v>3755</v>
      </c>
      <c r="S13" s="52">
        <f t="shared" si="6"/>
        <v>90.12</v>
      </c>
      <c r="T13" s="52">
        <f t="shared" si="7"/>
        <v>3.7549999999999999</v>
      </c>
      <c r="U13" s="53">
        <v>9.1</v>
      </c>
      <c r="V13" s="53">
        <f t="shared" si="0"/>
        <v>9.1</v>
      </c>
      <c r="W13" s="117" t="s">
        <v>132</v>
      </c>
      <c r="X13" s="111">
        <v>0</v>
      </c>
      <c r="Y13" s="111">
        <v>0</v>
      </c>
      <c r="Z13" s="111">
        <v>989</v>
      </c>
      <c r="AA13" s="111">
        <v>0</v>
      </c>
      <c r="AB13" s="111">
        <v>998</v>
      </c>
      <c r="AC13" s="54" t="s">
        <v>91</v>
      </c>
      <c r="AD13" s="54" t="s">
        <v>91</v>
      </c>
      <c r="AE13" s="54" t="s">
        <v>91</v>
      </c>
      <c r="AF13" s="55" t="s">
        <v>91</v>
      </c>
      <c r="AG13" s="55">
        <v>31399893</v>
      </c>
      <c r="AH13" s="56">
        <f>IF(ISBLANK(AG13),"-",AG13-AG12)</f>
        <v>539</v>
      </c>
      <c r="AI13" s="57">
        <f t="shared" si="8"/>
        <v>143.54194407456725</v>
      </c>
      <c r="AJ13" s="58">
        <v>0</v>
      </c>
      <c r="AK13" s="58">
        <v>0</v>
      </c>
      <c r="AL13" s="58">
        <v>1</v>
      </c>
      <c r="AM13" s="58">
        <v>0</v>
      </c>
      <c r="AN13" s="58">
        <v>1</v>
      </c>
      <c r="AO13" s="58">
        <v>0.3</v>
      </c>
      <c r="AP13" s="111">
        <v>6918861</v>
      </c>
      <c r="AQ13" s="111">
        <f t="shared" si="1"/>
        <v>948</v>
      </c>
      <c r="AR13" s="59"/>
      <c r="AS13" s="60" t="s">
        <v>114</v>
      </c>
      <c r="AV13" s="41" t="s">
        <v>95</v>
      </c>
      <c r="AW13" s="41" t="s">
        <v>96</v>
      </c>
      <c r="AY13" s="106" t="s">
        <v>136</v>
      </c>
    </row>
    <row r="14" spans="2:51" x14ac:dyDescent="0.35">
      <c r="B14" s="43">
        <v>2.125</v>
      </c>
      <c r="C14" s="43">
        <v>0.16666666666666699</v>
      </c>
      <c r="D14" s="44">
        <v>28</v>
      </c>
      <c r="E14" s="45">
        <f t="shared" si="2"/>
        <v>19.718309859154932</v>
      </c>
      <c r="F14" s="110">
        <v>66</v>
      </c>
      <c r="G14" s="45">
        <f t="shared" si="3"/>
        <v>46.478873239436624</v>
      </c>
      <c r="H14" s="46" t="s">
        <v>89</v>
      </c>
      <c r="I14" s="46">
        <f t="shared" si="4"/>
        <v>41.549295774647888</v>
      </c>
      <c r="J14" s="47">
        <f>(F14-5)/1.42</f>
        <v>42.95774647887324</v>
      </c>
      <c r="K14" s="46">
        <f>J14+(6/1.42)</f>
        <v>47.183098591549296</v>
      </c>
      <c r="L14" s="48">
        <v>14</v>
      </c>
      <c r="M14" s="49" t="s">
        <v>90</v>
      </c>
      <c r="N14" s="49">
        <v>12.8</v>
      </c>
      <c r="O14" s="50">
        <v>90</v>
      </c>
      <c r="P14" s="50">
        <v>86</v>
      </c>
      <c r="Q14" s="50">
        <v>9265224</v>
      </c>
      <c r="R14" s="51">
        <f t="shared" si="5"/>
        <v>3749</v>
      </c>
      <c r="S14" s="52">
        <f t="shared" si="6"/>
        <v>89.975999999999999</v>
      </c>
      <c r="T14" s="52">
        <f t="shared" si="7"/>
        <v>3.7490000000000001</v>
      </c>
      <c r="U14" s="53">
        <v>9.5</v>
      </c>
      <c r="V14" s="53">
        <f t="shared" si="0"/>
        <v>9.5</v>
      </c>
      <c r="W14" s="117" t="s">
        <v>132</v>
      </c>
      <c r="X14" s="111">
        <v>0</v>
      </c>
      <c r="Y14" s="111">
        <v>0</v>
      </c>
      <c r="Z14" s="111">
        <v>896</v>
      </c>
      <c r="AA14" s="111">
        <v>0</v>
      </c>
      <c r="AB14" s="111">
        <v>978</v>
      </c>
      <c r="AC14" s="54" t="s">
        <v>91</v>
      </c>
      <c r="AD14" s="54" t="s">
        <v>91</v>
      </c>
      <c r="AE14" s="54" t="s">
        <v>91</v>
      </c>
      <c r="AF14" s="55" t="s">
        <v>91</v>
      </c>
      <c r="AG14" s="55">
        <v>31400404</v>
      </c>
      <c r="AH14" s="56">
        <f t="shared" ref="AH14:AH34" si="9">IF(ISBLANK(AG14),"-",AG14-AG13)</f>
        <v>511</v>
      </c>
      <c r="AI14" s="57">
        <f t="shared" si="8"/>
        <v>136.30301413710322</v>
      </c>
      <c r="AJ14" s="58">
        <v>0</v>
      </c>
      <c r="AK14" s="58">
        <v>0</v>
      </c>
      <c r="AL14" s="58">
        <v>1</v>
      </c>
      <c r="AM14" s="58">
        <v>0</v>
      </c>
      <c r="AN14" s="58">
        <v>1</v>
      </c>
      <c r="AO14" s="58">
        <v>0.3</v>
      </c>
      <c r="AP14" s="111">
        <v>6919029</v>
      </c>
      <c r="AQ14" s="111">
        <f t="shared" si="1"/>
        <v>168</v>
      </c>
      <c r="AR14" s="59"/>
      <c r="AS14" s="60" t="s">
        <v>114</v>
      </c>
      <c r="AT14" s="62"/>
      <c r="AV14" s="41" t="s">
        <v>97</v>
      </c>
      <c r="AW14" s="41" t="s">
        <v>98</v>
      </c>
      <c r="AY14" s="106" t="s">
        <v>135</v>
      </c>
    </row>
    <row r="15" spans="2:51" x14ac:dyDescent="0.35">
      <c r="B15" s="43">
        <v>2.1666666666666701</v>
      </c>
      <c r="C15" s="43">
        <v>0.20833333333333301</v>
      </c>
      <c r="D15" s="44">
        <v>31</v>
      </c>
      <c r="E15" s="45">
        <f t="shared" si="2"/>
        <v>21.83098591549296</v>
      </c>
      <c r="F15" s="110">
        <v>66</v>
      </c>
      <c r="G15" s="45">
        <f t="shared" si="3"/>
        <v>46.478873239436624</v>
      </c>
      <c r="H15" s="46" t="s">
        <v>89</v>
      </c>
      <c r="I15" s="46">
        <f t="shared" si="4"/>
        <v>41.549295774647888</v>
      </c>
      <c r="J15" s="47">
        <f>(F15-5)/1.42</f>
        <v>42.95774647887324</v>
      </c>
      <c r="K15" s="46">
        <f>J15+(6/1.42)</f>
        <v>47.183098591549296</v>
      </c>
      <c r="L15" s="48">
        <v>18</v>
      </c>
      <c r="M15" s="49" t="s">
        <v>90</v>
      </c>
      <c r="N15" s="49">
        <v>13.1</v>
      </c>
      <c r="O15" s="50">
        <v>91</v>
      </c>
      <c r="P15" s="50">
        <v>85</v>
      </c>
      <c r="Q15" s="50">
        <v>9268964</v>
      </c>
      <c r="R15" s="51">
        <f t="shared" si="5"/>
        <v>3740</v>
      </c>
      <c r="S15" s="52">
        <f t="shared" si="6"/>
        <v>89.76</v>
      </c>
      <c r="T15" s="52">
        <f t="shared" si="7"/>
        <v>3.74</v>
      </c>
      <c r="U15" s="53">
        <v>9.5</v>
      </c>
      <c r="V15" s="53">
        <f t="shared" si="0"/>
        <v>9.5</v>
      </c>
      <c r="W15" s="117" t="s">
        <v>132</v>
      </c>
      <c r="X15" s="111">
        <v>0</v>
      </c>
      <c r="Y15" s="111">
        <v>0</v>
      </c>
      <c r="Z15" s="111">
        <v>881</v>
      </c>
      <c r="AA15" s="111">
        <v>0</v>
      </c>
      <c r="AB15" s="111">
        <v>877</v>
      </c>
      <c r="AC15" s="54" t="s">
        <v>91</v>
      </c>
      <c r="AD15" s="54" t="s">
        <v>91</v>
      </c>
      <c r="AE15" s="54" t="s">
        <v>91</v>
      </c>
      <c r="AF15" s="55" t="s">
        <v>91</v>
      </c>
      <c r="AG15" s="55">
        <v>31400866</v>
      </c>
      <c r="AH15" s="56">
        <f t="shared" si="9"/>
        <v>462</v>
      </c>
      <c r="AI15" s="57">
        <f t="shared" si="8"/>
        <v>123.52941176470587</v>
      </c>
      <c r="AJ15" s="58">
        <v>0</v>
      </c>
      <c r="AK15" s="58">
        <v>0</v>
      </c>
      <c r="AL15" s="58">
        <v>1</v>
      </c>
      <c r="AM15" s="58">
        <v>0</v>
      </c>
      <c r="AN15" s="58">
        <v>1</v>
      </c>
      <c r="AO15" s="58">
        <v>0</v>
      </c>
      <c r="AP15" s="111">
        <v>6919029</v>
      </c>
      <c r="AQ15" s="111">
        <f t="shared" si="1"/>
        <v>0</v>
      </c>
      <c r="AR15" s="59"/>
      <c r="AS15" s="60" t="s">
        <v>114</v>
      </c>
      <c r="AV15" s="41" t="s">
        <v>99</v>
      </c>
      <c r="AW15" s="41" t="s">
        <v>100</v>
      </c>
      <c r="AY15" s="106" t="s">
        <v>143</v>
      </c>
    </row>
    <row r="16" spans="2:51" x14ac:dyDescent="0.35">
      <c r="B16" s="43">
        <v>2.2083333333333299</v>
      </c>
      <c r="C16" s="43">
        <v>0.25</v>
      </c>
      <c r="D16" s="44">
        <v>27</v>
      </c>
      <c r="E16" s="45">
        <f t="shared" si="2"/>
        <v>19.014084507042256</v>
      </c>
      <c r="F16" s="63">
        <v>68</v>
      </c>
      <c r="G16" s="45">
        <f t="shared" si="3"/>
        <v>47.887323943661976</v>
      </c>
      <c r="H16" s="46" t="s">
        <v>89</v>
      </c>
      <c r="I16" s="46">
        <f t="shared" si="4"/>
        <v>46.478873239436624</v>
      </c>
      <c r="J16" s="47">
        <f t="shared" ref="J16:J25" si="10">F16/1.42</f>
        <v>47.887323943661976</v>
      </c>
      <c r="K16" s="46">
        <f>J16+1.42</f>
        <v>49.307323943661977</v>
      </c>
      <c r="L16" s="48">
        <v>19</v>
      </c>
      <c r="M16" s="49" t="s">
        <v>101</v>
      </c>
      <c r="N16" s="49">
        <v>13.1</v>
      </c>
      <c r="O16" s="50">
        <v>109</v>
      </c>
      <c r="P16" s="50">
        <v>105</v>
      </c>
      <c r="Q16" s="50">
        <v>9273081</v>
      </c>
      <c r="R16" s="51">
        <f t="shared" si="5"/>
        <v>4117</v>
      </c>
      <c r="S16" s="52">
        <f t="shared" si="6"/>
        <v>98.808000000000007</v>
      </c>
      <c r="T16" s="52">
        <f t="shared" si="7"/>
        <v>4.117</v>
      </c>
      <c r="U16" s="53">
        <v>9.5</v>
      </c>
      <c r="V16" s="53">
        <f t="shared" si="0"/>
        <v>9.5</v>
      </c>
      <c r="W16" s="117" t="s">
        <v>132</v>
      </c>
      <c r="X16" s="111">
        <v>0</v>
      </c>
      <c r="Y16" s="111">
        <v>0</v>
      </c>
      <c r="Z16" s="111">
        <v>1028</v>
      </c>
      <c r="AA16" s="111">
        <v>0</v>
      </c>
      <c r="AB16" s="111">
        <v>1014</v>
      </c>
      <c r="AC16" s="54" t="s">
        <v>91</v>
      </c>
      <c r="AD16" s="54" t="s">
        <v>91</v>
      </c>
      <c r="AE16" s="54" t="s">
        <v>91</v>
      </c>
      <c r="AF16" s="55" t="s">
        <v>91</v>
      </c>
      <c r="AG16" s="55">
        <v>31401360</v>
      </c>
      <c r="AH16" s="56">
        <f t="shared" si="9"/>
        <v>494</v>
      </c>
      <c r="AI16" s="57">
        <f t="shared" si="8"/>
        <v>119.99028418751519</v>
      </c>
      <c r="AJ16" s="58">
        <v>0</v>
      </c>
      <c r="AK16" s="58">
        <v>0</v>
      </c>
      <c r="AL16" s="58">
        <v>1</v>
      </c>
      <c r="AM16" s="58">
        <v>0</v>
      </c>
      <c r="AN16" s="58">
        <v>1</v>
      </c>
      <c r="AO16" s="58">
        <v>0</v>
      </c>
      <c r="AP16" s="111">
        <v>6919029</v>
      </c>
      <c r="AQ16" s="111">
        <f t="shared" si="1"/>
        <v>0</v>
      </c>
      <c r="AR16" s="61">
        <v>0.9</v>
      </c>
      <c r="AS16" s="60" t="s">
        <v>102</v>
      </c>
      <c r="AV16" s="41" t="s">
        <v>103</v>
      </c>
      <c r="AW16" s="41" t="s">
        <v>104</v>
      </c>
      <c r="AY16" s="106" t="s">
        <v>133</v>
      </c>
    </row>
    <row r="17" spans="1:51" x14ac:dyDescent="0.35">
      <c r="B17" s="43">
        <v>2.25</v>
      </c>
      <c r="C17" s="43">
        <v>0.29166666666666702</v>
      </c>
      <c r="D17" s="44">
        <v>15</v>
      </c>
      <c r="E17" s="45">
        <f t="shared" si="2"/>
        <v>10.563380281690142</v>
      </c>
      <c r="F17" s="63">
        <v>83</v>
      </c>
      <c r="G17" s="45">
        <f t="shared" si="3"/>
        <v>58.450704225352112</v>
      </c>
      <c r="H17" s="46" t="s">
        <v>89</v>
      </c>
      <c r="I17" s="46">
        <f t="shared" si="4"/>
        <v>57.04225352112676</v>
      </c>
      <c r="J17" s="47">
        <f t="shared" si="10"/>
        <v>58.450704225352112</v>
      </c>
      <c r="K17" s="46">
        <f t="shared" ref="K17:K22" si="11">J17+1.42</f>
        <v>59.870704225352114</v>
      </c>
      <c r="L17" s="48">
        <v>19</v>
      </c>
      <c r="M17" s="49" t="s">
        <v>101</v>
      </c>
      <c r="N17" s="49">
        <v>16.7</v>
      </c>
      <c r="O17" s="50">
        <v>138</v>
      </c>
      <c r="P17" s="50">
        <v>135</v>
      </c>
      <c r="Q17" s="50">
        <v>9278327</v>
      </c>
      <c r="R17" s="51">
        <f t="shared" si="5"/>
        <v>5246</v>
      </c>
      <c r="S17" s="52">
        <f t="shared" si="6"/>
        <v>125.904</v>
      </c>
      <c r="T17" s="52">
        <f t="shared" si="7"/>
        <v>5.2460000000000004</v>
      </c>
      <c r="U17" s="53">
        <v>9.5</v>
      </c>
      <c r="V17" s="53">
        <f t="shared" si="0"/>
        <v>9.5</v>
      </c>
      <c r="W17" s="117" t="s">
        <v>178</v>
      </c>
      <c r="X17" s="111">
        <v>0</v>
      </c>
      <c r="Y17" s="111">
        <v>0</v>
      </c>
      <c r="Z17" s="111">
        <v>1148</v>
      </c>
      <c r="AA17" s="111">
        <v>1185</v>
      </c>
      <c r="AB17" s="111">
        <v>1150</v>
      </c>
      <c r="AC17" s="54" t="s">
        <v>91</v>
      </c>
      <c r="AD17" s="54" t="s">
        <v>91</v>
      </c>
      <c r="AE17" s="54" t="s">
        <v>91</v>
      </c>
      <c r="AF17" s="55" t="s">
        <v>91</v>
      </c>
      <c r="AG17" s="55">
        <v>31402549</v>
      </c>
      <c r="AH17" s="56">
        <f t="shared" si="9"/>
        <v>1189</v>
      </c>
      <c r="AI17" s="57">
        <f t="shared" si="8"/>
        <v>226.64887533358748</v>
      </c>
      <c r="AJ17" s="58">
        <v>0</v>
      </c>
      <c r="AK17" s="58">
        <v>1</v>
      </c>
      <c r="AL17" s="58">
        <v>1</v>
      </c>
      <c r="AM17" s="58">
        <v>1</v>
      </c>
      <c r="AN17" s="58">
        <v>1</v>
      </c>
      <c r="AO17" s="58">
        <v>0</v>
      </c>
      <c r="AP17" s="111">
        <v>6919029</v>
      </c>
      <c r="AQ17" s="111">
        <f t="shared" si="1"/>
        <v>0</v>
      </c>
      <c r="AR17" s="59"/>
      <c r="AS17" s="60" t="s">
        <v>102</v>
      </c>
      <c r="AT17" s="62"/>
      <c r="AV17" s="41" t="s">
        <v>105</v>
      </c>
      <c r="AW17" s="41" t="s">
        <v>106</v>
      </c>
      <c r="AY17" s="112"/>
    </row>
    <row r="18" spans="1:51" x14ac:dyDescent="0.35">
      <c r="B18" s="43">
        <v>2.2916666666666701</v>
      </c>
      <c r="C18" s="43">
        <v>0.33333333333333298</v>
      </c>
      <c r="D18" s="44">
        <v>11</v>
      </c>
      <c r="E18" s="45">
        <f t="shared" si="2"/>
        <v>7.746478873239437</v>
      </c>
      <c r="F18" s="63">
        <v>83</v>
      </c>
      <c r="G18" s="45">
        <f t="shared" si="3"/>
        <v>58.450704225352112</v>
      </c>
      <c r="H18" s="46" t="s">
        <v>89</v>
      </c>
      <c r="I18" s="46">
        <f t="shared" si="4"/>
        <v>57.04225352112676</v>
      </c>
      <c r="J18" s="47">
        <f t="shared" si="10"/>
        <v>58.450704225352112</v>
      </c>
      <c r="K18" s="46">
        <f t="shared" si="11"/>
        <v>59.870704225352114</v>
      </c>
      <c r="L18" s="48">
        <v>19</v>
      </c>
      <c r="M18" s="49" t="s">
        <v>101</v>
      </c>
      <c r="N18" s="49">
        <v>17.3</v>
      </c>
      <c r="O18" s="50">
        <v>142</v>
      </c>
      <c r="P18" s="50">
        <v>145</v>
      </c>
      <c r="Q18" s="50">
        <v>9284016</v>
      </c>
      <c r="R18" s="51">
        <f t="shared" si="5"/>
        <v>5689</v>
      </c>
      <c r="S18" s="52">
        <f t="shared" si="6"/>
        <v>136.536</v>
      </c>
      <c r="T18" s="52">
        <f t="shared" si="7"/>
        <v>5.6890000000000001</v>
      </c>
      <c r="U18" s="53">
        <v>9.5</v>
      </c>
      <c r="V18" s="53">
        <f t="shared" si="0"/>
        <v>9.5</v>
      </c>
      <c r="W18" s="117" t="s">
        <v>178</v>
      </c>
      <c r="X18" s="111">
        <v>0</v>
      </c>
      <c r="Y18" s="111">
        <v>0</v>
      </c>
      <c r="Z18" s="111">
        <v>1196</v>
      </c>
      <c r="AA18" s="111">
        <v>1185</v>
      </c>
      <c r="AB18" s="111">
        <v>1199</v>
      </c>
      <c r="AC18" s="54" t="s">
        <v>91</v>
      </c>
      <c r="AD18" s="54" t="s">
        <v>91</v>
      </c>
      <c r="AE18" s="54" t="s">
        <v>91</v>
      </c>
      <c r="AF18" s="55" t="s">
        <v>91</v>
      </c>
      <c r="AG18" s="55">
        <v>31403708</v>
      </c>
      <c r="AH18" s="56">
        <f t="shared" si="9"/>
        <v>1159</v>
      </c>
      <c r="AI18" s="57">
        <f t="shared" si="8"/>
        <v>203.72648971699772</v>
      </c>
      <c r="AJ18" s="58">
        <v>0</v>
      </c>
      <c r="AK18" s="58">
        <v>1</v>
      </c>
      <c r="AL18" s="58">
        <v>1</v>
      </c>
      <c r="AM18" s="58">
        <v>1</v>
      </c>
      <c r="AN18" s="58">
        <v>1</v>
      </c>
      <c r="AO18" s="58">
        <v>0</v>
      </c>
      <c r="AP18" s="111">
        <v>6919029</v>
      </c>
      <c r="AQ18" s="111">
        <f t="shared" si="1"/>
        <v>0</v>
      </c>
      <c r="AR18" s="59"/>
      <c r="AS18" s="60" t="s">
        <v>102</v>
      </c>
      <c r="AV18" s="41" t="s">
        <v>107</v>
      </c>
      <c r="AW18" s="41" t="s">
        <v>108</v>
      </c>
      <c r="AY18" s="112"/>
    </row>
    <row r="19" spans="1:51" x14ac:dyDescent="0.35">
      <c r="B19" s="43">
        <v>2.3333333333333299</v>
      </c>
      <c r="C19" s="43">
        <v>0.375</v>
      </c>
      <c r="D19" s="44">
        <v>10</v>
      </c>
      <c r="E19" s="45">
        <f t="shared" si="2"/>
        <v>7.042253521126761</v>
      </c>
      <c r="F19" s="63">
        <v>83</v>
      </c>
      <c r="G19" s="45">
        <f t="shared" si="3"/>
        <v>58.450704225352112</v>
      </c>
      <c r="H19" s="46" t="s">
        <v>89</v>
      </c>
      <c r="I19" s="46">
        <f t="shared" si="4"/>
        <v>57.04225352112676</v>
      </c>
      <c r="J19" s="47">
        <f t="shared" si="10"/>
        <v>58.450704225352112</v>
      </c>
      <c r="K19" s="46">
        <f t="shared" si="11"/>
        <v>59.870704225352114</v>
      </c>
      <c r="L19" s="48">
        <v>19</v>
      </c>
      <c r="M19" s="49" t="s">
        <v>101</v>
      </c>
      <c r="N19" s="49">
        <v>18.399999999999999</v>
      </c>
      <c r="O19" s="50">
        <v>149</v>
      </c>
      <c r="P19" s="50">
        <v>148</v>
      </c>
      <c r="Q19" s="50">
        <v>9290324</v>
      </c>
      <c r="R19" s="51">
        <f t="shared" si="5"/>
        <v>6308</v>
      </c>
      <c r="S19" s="52">
        <f t="shared" si="6"/>
        <v>151.392</v>
      </c>
      <c r="T19" s="52">
        <f t="shared" si="7"/>
        <v>6.3079999999999998</v>
      </c>
      <c r="U19" s="53">
        <v>9</v>
      </c>
      <c r="V19" s="53">
        <f t="shared" si="0"/>
        <v>9</v>
      </c>
      <c r="W19" s="117" t="s">
        <v>148</v>
      </c>
      <c r="X19" s="111">
        <v>0</v>
      </c>
      <c r="Y19" s="111">
        <v>1108</v>
      </c>
      <c r="Z19" s="111">
        <v>1196</v>
      </c>
      <c r="AA19" s="111">
        <v>1185</v>
      </c>
      <c r="AB19" s="111">
        <v>1199</v>
      </c>
      <c r="AC19" s="54" t="s">
        <v>91</v>
      </c>
      <c r="AD19" s="54" t="s">
        <v>91</v>
      </c>
      <c r="AE19" s="54" t="s">
        <v>91</v>
      </c>
      <c r="AF19" s="55" t="s">
        <v>91</v>
      </c>
      <c r="AG19" s="55">
        <v>31405086</v>
      </c>
      <c r="AH19" s="56">
        <f t="shared" si="9"/>
        <v>1378</v>
      </c>
      <c r="AI19" s="57">
        <f t="shared" si="8"/>
        <v>218.45275840202916</v>
      </c>
      <c r="AJ19" s="58">
        <v>0</v>
      </c>
      <c r="AK19" s="58">
        <v>1</v>
      </c>
      <c r="AL19" s="58">
        <v>1</v>
      </c>
      <c r="AM19" s="58">
        <v>1</v>
      </c>
      <c r="AN19" s="58">
        <v>1</v>
      </c>
      <c r="AO19" s="58">
        <v>0</v>
      </c>
      <c r="AP19" s="111">
        <v>6919029</v>
      </c>
      <c r="AQ19" s="111">
        <f t="shared" si="1"/>
        <v>0</v>
      </c>
      <c r="AR19" s="59"/>
      <c r="AS19" s="60" t="s">
        <v>102</v>
      </c>
      <c r="AV19" s="41" t="s">
        <v>109</v>
      </c>
      <c r="AW19" s="41" t="s">
        <v>110</v>
      </c>
      <c r="AY19" s="112"/>
    </row>
    <row r="20" spans="1:51" x14ac:dyDescent="0.35">
      <c r="B20" s="43">
        <v>2.375</v>
      </c>
      <c r="C20" s="43">
        <v>0.41666666666666669</v>
      </c>
      <c r="D20" s="44">
        <v>9</v>
      </c>
      <c r="E20" s="45">
        <f t="shared" si="2"/>
        <v>6.3380281690140849</v>
      </c>
      <c r="F20" s="63">
        <v>83</v>
      </c>
      <c r="G20" s="45">
        <f t="shared" si="3"/>
        <v>58.450704225352112</v>
      </c>
      <c r="H20" s="46" t="s">
        <v>89</v>
      </c>
      <c r="I20" s="46">
        <f t="shared" si="4"/>
        <v>57.04225352112676</v>
      </c>
      <c r="J20" s="47">
        <f t="shared" si="10"/>
        <v>58.450704225352112</v>
      </c>
      <c r="K20" s="46">
        <f t="shared" si="11"/>
        <v>59.870704225352114</v>
      </c>
      <c r="L20" s="48">
        <v>19</v>
      </c>
      <c r="M20" s="49" t="s">
        <v>101</v>
      </c>
      <c r="N20" s="49">
        <v>17.7</v>
      </c>
      <c r="O20" s="50">
        <v>149</v>
      </c>
      <c r="P20" s="50">
        <v>148</v>
      </c>
      <c r="Q20" s="50">
        <v>9296660</v>
      </c>
      <c r="R20" s="51">
        <f t="shared" si="5"/>
        <v>6336</v>
      </c>
      <c r="S20" s="52">
        <f t="shared" si="6"/>
        <v>152.06399999999999</v>
      </c>
      <c r="T20" s="52">
        <f t="shared" si="7"/>
        <v>6.3360000000000003</v>
      </c>
      <c r="U20" s="53">
        <v>8.4</v>
      </c>
      <c r="V20" s="53">
        <f t="shared" si="0"/>
        <v>8.4</v>
      </c>
      <c r="W20" s="117" t="s">
        <v>148</v>
      </c>
      <c r="X20" s="111">
        <v>0</v>
      </c>
      <c r="Y20" s="111">
        <v>1133</v>
      </c>
      <c r="Z20" s="111">
        <v>1196</v>
      </c>
      <c r="AA20" s="111">
        <v>1185</v>
      </c>
      <c r="AB20" s="111">
        <v>1199</v>
      </c>
      <c r="AC20" s="54" t="s">
        <v>91</v>
      </c>
      <c r="AD20" s="54" t="s">
        <v>91</v>
      </c>
      <c r="AE20" s="54" t="s">
        <v>91</v>
      </c>
      <c r="AF20" s="55" t="s">
        <v>91</v>
      </c>
      <c r="AG20" s="55">
        <v>31406450</v>
      </c>
      <c r="AH20" s="56">
        <f t="shared" si="9"/>
        <v>1364</v>
      </c>
      <c r="AI20" s="57">
        <f t="shared" si="8"/>
        <v>215.27777777777777</v>
      </c>
      <c r="AJ20" s="58">
        <v>0</v>
      </c>
      <c r="AK20" s="58">
        <v>1</v>
      </c>
      <c r="AL20" s="58">
        <v>1</v>
      </c>
      <c r="AM20" s="58">
        <v>1</v>
      </c>
      <c r="AN20" s="58">
        <v>1</v>
      </c>
      <c r="AO20" s="58">
        <v>0</v>
      </c>
      <c r="AP20" s="111">
        <v>6919029</v>
      </c>
      <c r="AQ20" s="111">
        <f t="shared" si="1"/>
        <v>0</v>
      </c>
      <c r="AR20" s="61">
        <v>0.98</v>
      </c>
      <c r="AS20" s="60" t="s">
        <v>102</v>
      </c>
      <c r="AY20" s="112"/>
    </row>
    <row r="21" spans="1:51" x14ac:dyDescent="0.35">
      <c r="B21" s="43">
        <v>2.4166666666666701</v>
      </c>
      <c r="C21" s="43">
        <v>0.45833333333333298</v>
      </c>
      <c r="D21" s="44">
        <v>9</v>
      </c>
      <c r="E21" s="45">
        <f t="shared" si="2"/>
        <v>6.3380281690140849</v>
      </c>
      <c r="F21" s="63">
        <v>83</v>
      </c>
      <c r="G21" s="45">
        <f t="shared" si="3"/>
        <v>58.450704225352112</v>
      </c>
      <c r="H21" s="46" t="s">
        <v>89</v>
      </c>
      <c r="I21" s="46">
        <f t="shared" si="4"/>
        <v>57.04225352112676</v>
      </c>
      <c r="J21" s="47">
        <f t="shared" si="10"/>
        <v>58.450704225352112</v>
      </c>
      <c r="K21" s="46">
        <f t="shared" si="11"/>
        <v>59.870704225352114</v>
      </c>
      <c r="L21" s="48">
        <v>19</v>
      </c>
      <c r="M21" s="49" t="s">
        <v>101</v>
      </c>
      <c r="N21" s="49">
        <v>17.7</v>
      </c>
      <c r="O21" s="50">
        <v>152</v>
      </c>
      <c r="P21" s="50">
        <v>150</v>
      </c>
      <c r="Q21" s="50">
        <v>9302672</v>
      </c>
      <c r="R21" s="51">
        <f>Q21-Q20</f>
        <v>6012</v>
      </c>
      <c r="S21" s="52">
        <f t="shared" si="6"/>
        <v>144.28800000000001</v>
      </c>
      <c r="T21" s="52">
        <f t="shared" si="7"/>
        <v>6.0119999999999996</v>
      </c>
      <c r="U21" s="53">
        <v>7.5</v>
      </c>
      <c r="V21" s="53">
        <f t="shared" si="0"/>
        <v>7.5</v>
      </c>
      <c r="W21" s="117" t="s">
        <v>148</v>
      </c>
      <c r="X21" s="111">
        <v>0</v>
      </c>
      <c r="Y21" s="111">
        <v>1133</v>
      </c>
      <c r="Z21" s="111">
        <v>1196</v>
      </c>
      <c r="AA21" s="111">
        <v>1185</v>
      </c>
      <c r="AB21" s="111">
        <v>1199</v>
      </c>
      <c r="AC21" s="54" t="s">
        <v>91</v>
      </c>
      <c r="AD21" s="54" t="s">
        <v>91</v>
      </c>
      <c r="AE21" s="54" t="s">
        <v>91</v>
      </c>
      <c r="AF21" s="55" t="s">
        <v>91</v>
      </c>
      <c r="AG21" s="55">
        <v>31407808</v>
      </c>
      <c r="AH21" s="56">
        <f t="shared" si="9"/>
        <v>1358</v>
      </c>
      <c r="AI21" s="57">
        <f t="shared" si="8"/>
        <v>225.88157019294746</v>
      </c>
      <c r="AJ21" s="58">
        <v>0</v>
      </c>
      <c r="AK21" s="58">
        <v>1</v>
      </c>
      <c r="AL21" s="58">
        <v>1</v>
      </c>
      <c r="AM21" s="58">
        <v>1</v>
      </c>
      <c r="AN21" s="58">
        <v>1</v>
      </c>
      <c r="AO21" s="58">
        <v>0</v>
      </c>
      <c r="AP21" s="111">
        <v>6919029</v>
      </c>
      <c r="AQ21" s="111">
        <f t="shared" si="1"/>
        <v>0</v>
      </c>
      <c r="AR21" s="59"/>
      <c r="AS21" s="60" t="s">
        <v>102</v>
      </c>
      <c r="AY21" s="112"/>
    </row>
    <row r="22" spans="1:51" x14ac:dyDescent="0.35">
      <c r="B22" s="43">
        <v>2.4583333333333299</v>
      </c>
      <c r="C22" s="43">
        <v>0.5</v>
      </c>
      <c r="D22" s="44">
        <v>8</v>
      </c>
      <c r="E22" s="45">
        <f t="shared" si="2"/>
        <v>5.6338028169014089</v>
      </c>
      <c r="F22" s="63">
        <v>83</v>
      </c>
      <c r="G22" s="45">
        <f t="shared" si="3"/>
        <v>58.450704225352112</v>
      </c>
      <c r="H22" s="46" t="s">
        <v>89</v>
      </c>
      <c r="I22" s="46">
        <f t="shared" si="4"/>
        <v>57.04225352112676</v>
      </c>
      <c r="J22" s="47">
        <f t="shared" si="10"/>
        <v>58.450704225352112</v>
      </c>
      <c r="K22" s="46">
        <f t="shared" si="11"/>
        <v>59.870704225352114</v>
      </c>
      <c r="L22" s="48">
        <v>19</v>
      </c>
      <c r="M22" s="49" t="s">
        <v>101</v>
      </c>
      <c r="N22" s="49">
        <v>17.3</v>
      </c>
      <c r="O22" s="50">
        <v>152</v>
      </c>
      <c r="P22" s="50">
        <v>153</v>
      </c>
      <c r="Q22" s="50">
        <v>9308831</v>
      </c>
      <c r="R22" s="51">
        <f t="shared" si="5"/>
        <v>6159</v>
      </c>
      <c r="S22" s="52">
        <f t="shared" si="6"/>
        <v>147.816</v>
      </c>
      <c r="T22" s="52">
        <f t="shared" si="7"/>
        <v>6.1589999999999998</v>
      </c>
      <c r="U22" s="53">
        <v>6.6</v>
      </c>
      <c r="V22" s="53">
        <f t="shared" si="0"/>
        <v>6.6</v>
      </c>
      <c r="W22" s="117" t="s">
        <v>148</v>
      </c>
      <c r="X22" s="111">
        <v>0</v>
      </c>
      <c r="Y22" s="111">
        <v>1188</v>
      </c>
      <c r="Z22" s="111">
        <v>1196</v>
      </c>
      <c r="AA22" s="111">
        <v>1185</v>
      </c>
      <c r="AB22" s="111">
        <v>1199</v>
      </c>
      <c r="AC22" s="54" t="s">
        <v>91</v>
      </c>
      <c r="AD22" s="54" t="s">
        <v>91</v>
      </c>
      <c r="AE22" s="54" t="s">
        <v>91</v>
      </c>
      <c r="AF22" s="55" t="s">
        <v>91</v>
      </c>
      <c r="AG22" s="55">
        <v>31409166</v>
      </c>
      <c r="AH22" s="56">
        <f t="shared" si="9"/>
        <v>1358</v>
      </c>
      <c r="AI22" s="57">
        <f t="shared" si="8"/>
        <v>220.49033934080208</v>
      </c>
      <c r="AJ22" s="58">
        <v>0</v>
      </c>
      <c r="AK22" s="58">
        <v>1</v>
      </c>
      <c r="AL22" s="58">
        <v>1</v>
      </c>
      <c r="AM22" s="58">
        <v>1</v>
      </c>
      <c r="AN22" s="58">
        <v>1</v>
      </c>
      <c r="AO22" s="58">
        <v>0</v>
      </c>
      <c r="AP22" s="111">
        <v>6919029</v>
      </c>
      <c r="AQ22" s="111">
        <f t="shared" si="1"/>
        <v>0</v>
      </c>
      <c r="AR22" s="59"/>
      <c r="AS22" s="60" t="s">
        <v>102</v>
      </c>
      <c r="AV22" s="64" t="s">
        <v>111</v>
      </c>
      <c r="AY22" s="112"/>
    </row>
    <row r="23" spans="1:51" x14ac:dyDescent="0.35">
      <c r="A23" s="108" t="s">
        <v>144</v>
      </c>
      <c r="B23" s="43">
        <v>2.5</v>
      </c>
      <c r="C23" s="43">
        <v>0.54166666666666696</v>
      </c>
      <c r="D23" s="44">
        <v>7</v>
      </c>
      <c r="E23" s="45">
        <f t="shared" si="2"/>
        <v>4.9295774647887329</v>
      </c>
      <c r="F23" s="110">
        <v>81</v>
      </c>
      <c r="G23" s="45">
        <f t="shared" si="3"/>
        <v>57.04225352112676</v>
      </c>
      <c r="H23" s="46" t="s">
        <v>89</v>
      </c>
      <c r="I23" s="46">
        <f t="shared" si="4"/>
        <v>55.633802816901408</v>
      </c>
      <c r="J23" s="47">
        <f t="shared" si="10"/>
        <v>57.04225352112676</v>
      </c>
      <c r="K23" s="46">
        <f>J23+(6/1.42)</f>
        <v>61.267605633802816</v>
      </c>
      <c r="L23" s="48">
        <v>19</v>
      </c>
      <c r="M23" s="49" t="s">
        <v>101</v>
      </c>
      <c r="N23" s="49">
        <v>17.5</v>
      </c>
      <c r="O23" s="50">
        <v>144</v>
      </c>
      <c r="P23" s="50">
        <v>142</v>
      </c>
      <c r="Q23" s="50">
        <v>9314882</v>
      </c>
      <c r="R23" s="51">
        <f t="shared" si="5"/>
        <v>6051</v>
      </c>
      <c r="S23" s="52">
        <f t="shared" si="6"/>
        <v>145.22399999999999</v>
      </c>
      <c r="T23" s="52">
        <f t="shared" si="7"/>
        <v>6.0510000000000002</v>
      </c>
      <c r="U23" s="53">
        <v>5.9</v>
      </c>
      <c r="V23" s="53">
        <f t="shared" si="0"/>
        <v>5.9</v>
      </c>
      <c r="W23" s="117" t="s">
        <v>148</v>
      </c>
      <c r="X23" s="111">
        <v>0</v>
      </c>
      <c r="Y23" s="111">
        <v>1050</v>
      </c>
      <c r="Z23" s="111">
        <v>1196</v>
      </c>
      <c r="AA23" s="111">
        <v>1185</v>
      </c>
      <c r="AB23" s="111">
        <v>1199</v>
      </c>
      <c r="AC23" s="54" t="s">
        <v>91</v>
      </c>
      <c r="AD23" s="54" t="s">
        <v>91</v>
      </c>
      <c r="AE23" s="54" t="s">
        <v>91</v>
      </c>
      <c r="AF23" s="55" t="s">
        <v>91</v>
      </c>
      <c r="AG23" s="55">
        <v>31410552</v>
      </c>
      <c r="AH23" s="56">
        <f t="shared" si="9"/>
        <v>1386</v>
      </c>
      <c r="AI23" s="57">
        <f t="shared" si="8"/>
        <v>229.05304908279624</v>
      </c>
      <c r="AJ23" s="58">
        <v>0</v>
      </c>
      <c r="AK23" s="58">
        <v>1</v>
      </c>
      <c r="AL23" s="58">
        <v>1</v>
      </c>
      <c r="AM23" s="58">
        <v>1</v>
      </c>
      <c r="AN23" s="58">
        <v>1</v>
      </c>
      <c r="AO23" s="58">
        <v>0</v>
      </c>
      <c r="AP23" s="111">
        <v>6919029</v>
      </c>
      <c r="AQ23" s="111">
        <f t="shared" si="1"/>
        <v>0</v>
      </c>
      <c r="AR23" s="59"/>
      <c r="AS23" s="60" t="s">
        <v>114</v>
      </c>
      <c r="AT23" s="62"/>
      <c r="AV23" s="65" t="s">
        <v>112</v>
      </c>
      <c r="AW23" s="66" t="s">
        <v>113</v>
      </c>
      <c r="AY23" s="112"/>
    </row>
    <row r="24" spans="1:51" x14ac:dyDescent="0.35">
      <c r="B24" s="43">
        <v>2.5416666666666701</v>
      </c>
      <c r="C24" s="43">
        <v>0.58333333333333404</v>
      </c>
      <c r="D24" s="44">
        <v>8</v>
      </c>
      <c r="E24" s="45">
        <f t="shared" si="2"/>
        <v>5.6338028169014089</v>
      </c>
      <c r="F24" s="110">
        <v>81</v>
      </c>
      <c r="G24" s="45">
        <f t="shared" si="3"/>
        <v>57.04225352112676</v>
      </c>
      <c r="H24" s="46" t="s">
        <v>89</v>
      </c>
      <c r="I24" s="46">
        <f t="shared" si="4"/>
        <v>55.633802816901408</v>
      </c>
      <c r="J24" s="47">
        <f t="shared" si="10"/>
        <v>57.04225352112676</v>
      </c>
      <c r="K24" s="46">
        <f t="shared" ref="K24:K34" si="12">J24+(6/1.42)</f>
        <v>61.267605633802816</v>
      </c>
      <c r="L24" s="48">
        <v>18</v>
      </c>
      <c r="M24" s="49" t="s">
        <v>101</v>
      </c>
      <c r="N24" s="49">
        <v>17.3</v>
      </c>
      <c r="O24" s="50">
        <v>137</v>
      </c>
      <c r="P24" s="50">
        <v>142</v>
      </c>
      <c r="Q24" s="50">
        <v>9320835</v>
      </c>
      <c r="R24" s="51">
        <f t="shared" si="5"/>
        <v>5953</v>
      </c>
      <c r="S24" s="52">
        <f t="shared" si="6"/>
        <v>142.87200000000001</v>
      </c>
      <c r="T24" s="52">
        <f t="shared" si="7"/>
        <v>5.9530000000000003</v>
      </c>
      <c r="U24" s="53">
        <v>5.6</v>
      </c>
      <c r="V24" s="53">
        <f t="shared" si="0"/>
        <v>5.6</v>
      </c>
      <c r="W24" s="117" t="s">
        <v>148</v>
      </c>
      <c r="X24" s="111">
        <v>0</v>
      </c>
      <c r="Y24" s="111">
        <v>1034</v>
      </c>
      <c r="Z24" s="111">
        <v>1199</v>
      </c>
      <c r="AA24" s="111">
        <v>1185</v>
      </c>
      <c r="AB24" s="111">
        <v>1198</v>
      </c>
      <c r="AC24" s="54" t="s">
        <v>91</v>
      </c>
      <c r="AD24" s="54" t="s">
        <v>91</v>
      </c>
      <c r="AE24" s="54" t="s">
        <v>91</v>
      </c>
      <c r="AF24" s="55" t="s">
        <v>91</v>
      </c>
      <c r="AG24" s="55">
        <v>31411910</v>
      </c>
      <c r="AH24" s="56">
        <f t="shared" si="9"/>
        <v>1358</v>
      </c>
      <c r="AI24" s="57">
        <f t="shared" si="8"/>
        <v>228.12027549134888</v>
      </c>
      <c r="AJ24" s="58">
        <v>0</v>
      </c>
      <c r="AK24" s="58">
        <v>1</v>
      </c>
      <c r="AL24" s="58">
        <v>1</v>
      </c>
      <c r="AM24" s="58">
        <v>1</v>
      </c>
      <c r="AN24" s="58">
        <v>1</v>
      </c>
      <c r="AO24" s="58">
        <v>0</v>
      </c>
      <c r="AP24" s="111">
        <v>6919029</v>
      </c>
      <c r="AQ24" s="111">
        <f t="shared" si="1"/>
        <v>0</v>
      </c>
      <c r="AR24" s="61">
        <v>0.91</v>
      </c>
      <c r="AS24" s="60" t="s">
        <v>114</v>
      </c>
      <c r="AV24" s="67" t="s">
        <v>30</v>
      </c>
      <c r="AW24" s="67">
        <v>14.7</v>
      </c>
      <c r="AY24" s="112"/>
    </row>
    <row r="25" spans="1:51" x14ac:dyDescent="0.35">
      <c r="B25" s="43">
        <v>2.5833333333333299</v>
      </c>
      <c r="C25" s="43">
        <v>0.625</v>
      </c>
      <c r="D25" s="44">
        <v>8</v>
      </c>
      <c r="E25" s="45">
        <f t="shared" si="2"/>
        <v>5.6338028169014089</v>
      </c>
      <c r="F25" s="110">
        <v>81</v>
      </c>
      <c r="G25" s="45">
        <f t="shared" si="3"/>
        <v>57.04225352112676</v>
      </c>
      <c r="H25" s="46" t="s">
        <v>89</v>
      </c>
      <c r="I25" s="46">
        <f t="shared" si="4"/>
        <v>55.633802816901408</v>
      </c>
      <c r="J25" s="47">
        <f t="shared" si="10"/>
        <v>57.04225352112676</v>
      </c>
      <c r="K25" s="46">
        <f t="shared" si="12"/>
        <v>61.267605633802816</v>
      </c>
      <c r="L25" s="48">
        <v>18</v>
      </c>
      <c r="M25" s="49" t="s">
        <v>101</v>
      </c>
      <c r="N25" s="49">
        <v>16.899999999999999</v>
      </c>
      <c r="O25" s="50">
        <v>140</v>
      </c>
      <c r="P25" s="50">
        <v>139</v>
      </c>
      <c r="Q25" s="50">
        <v>9326772</v>
      </c>
      <c r="R25" s="51">
        <f t="shared" si="5"/>
        <v>5937</v>
      </c>
      <c r="S25" s="52">
        <f t="shared" si="6"/>
        <v>142.488</v>
      </c>
      <c r="T25" s="52">
        <f t="shared" si="7"/>
        <v>5.9370000000000003</v>
      </c>
      <c r="U25" s="53">
        <v>5.4</v>
      </c>
      <c r="V25" s="53">
        <f t="shared" si="0"/>
        <v>5.4</v>
      </c>
      <c r="W25" s="117" t="s">
        <v>148</v>
      </c>
      <c r="X25" s="111">
        <v>0</v>
      </c>
      <c r="Y25" s="111">
        <v>992</v>
      </c>
      <c r="Z25" s="111">
        <v>1195</v>
      </c>
      <c r="AA25" s="111">
        <v>1185</v>
      </c>
      <c r="AB25" s="111">
        <v>1198</v>
      </c>
      <c r="AC25" s="54" t="s">
        <v>91</v>
      </c>
      <c r="AD25" s="54" t="s">
        <v>91</v>
      </c>
      <c r="AE25" s="54" t="s">
        <v>91</v>
      </c>
      <c r="AF25" s="55" t="s">
        <v>91</v>
      </c>
      <c r="AG25" s="55">
        <v>31413266</v>
      </c>
      <c r="AH25" s="56">
        <f t="shared" si="9"/>
        <v>1356</v>
      </c>
      <c r="AI25" s="57">
        <f t="shared" si="8"/>
        <v>228.39818089944416</v>
      </c>
      <c r="AJ25" s="58">
        <v>0</v>
      </c>
      <c r="AK25" s="58">
        <v>1</v>
      </c>
      <c r="AL25" s="58">
        <v>1</v>
      </c>
      <c r="AM25" s="58">
        <v>1</v>
      </c>
      <c r="AN25" s="58">
        <v>1</v>
      </c>
      <c r="AO25" s="58">
        <v>0</v>
      </c>
      <c r="AP25" s="111">
        <v>6919029</v>
      </c>
      <c r="AQ25" s="111">
        <f t="shared" si="1"/>
        <v>0</v>
      </c>
      <c r="AR25" s="59"/>
      <c r="AS25" s="60" t="s">
        <v>114</v>
      </c>
      <c r="AV25" s="67" t="s">
        <v>75</v>
      </c>
      <c r="AW25" s="67">
        <v>10.36</v>
      </c>
      <c r="AY25" s="112"/>
    </row>
    <row r="26" spans="1:51" x14ac:dyDescent="0.35">
      <c r="B26" s="43">
        <v>2.625</v>
      </c>
      <c r="C26" s="43">
        <v>0.66666666666666696</v>
      </c>
      <c r="D26" s="44">
        <v>7</v>
      </c>
      <c r="E26" s="45">
        <f t="shared" si="2"/>
        <v>4.9295774647887329</v>
      </c>
      <c r="F26" s="110">
        <v>81</v>
      </c>
      <c r="G26" s="45">
        <f t="shared" si="3"/>
        <v>57.04225352112676</v>
      </c>
      <c r="H26" s="46" t="s">
        <v>89</v>
      </c>
      <c r="I26" s="46">
        <f t="shared" si="4"/>
        <v>53.521126760563384</v>
      </c>
      <c r="J26" s="47">
        <f>(F26-3)/1.42</f>
        <v>54.929577464788736</v>
      </c>
      <c r="K26" s="46">
        <f t="shared" si="12"/>
        <v>59.154929577464792</v>
      </c>
      <c r="L26" s="48">
        <v>18</v>
      </c>
      <c r="M26" s="49" t="s">
        <v>101</v>
      </c>
      <c r="N26" s="49">
        <v>16.7</v>
      </c>
      <c r="O26" s="50">
        <v>136</v>
      </c>
      <c r="P26" s="50">
        <v>140</v>
      </c>
      <c r="Q26" s="50">
        <v>9332384</v>
      </c>
      <c r="R26" s="51">
        <f t="shared" si="5"/>
        <v>5612</v>
      </c>
      <c r="S26" s="52">
        <f t="shared" si="6"/>
        <v>134.68799999999999</v>
      </c>
      <c r="T26" s="52">
        <f t="shared" si="7"/>
        <v>5.6120000000000001</v>
      </c>
      <c r="U26" s="53">
        <v>5.4</v>
      </c>
      <c r="V26" s="53">
        <f t="shared" si="0"/>
        <v>5.4</v>
      </c>
      <c r="W26" s="117" t="s">
        <v>148</v>
      </c>
      <c r="X26" s="111">
        <v>0</v>
      </c>
      <c r="Y26" s="111">
        <v>1004</v>
      </c>
      <c r="Z26" s="111">
        <v>1195</v>
      </c>
      <c r="AA26" s="111">
        <v>1185</v>
      </c>
      <c r="AB26" s="111">
        <v>1198</v>
      </c>
      <c r="AC26" s="54" t="s">
        <v>91</v>
      </c>
      <c r="AD26" s="54" t="s">
        <v>91</v>
      </c>
      <c r="AE26" s="54" t="s">
        <v>91</v>
      </c>
      <c r="AF26" s="55" t="s">
        <v>91</v>
      </c>
      <c r="AG26" s="55">
        <v>31414554</v>
      </c>
      <c r="AH26" s="56">
        <f t="shared" si="9"/>
        <v>1288</v>
      </c>
      <c r="AI26" s="57">
        <f t="shared" si="8"/>
        <v>229.50819672131146</v>
      </c>
      <c r="AJ26" s="58">
        <v>0</v>
      </c>
      <c r="AK26" s="58">
        <v>1</v>
      </c>
      <c r="AL26" s="58">
        <v>1</v>
      </c>
      <c r="AM26" s="58">
        <v>1</v>
      </c>
      <c r="AN26" s="58">
        <v>1</v>
      </c>
      <c r="AO26" s="58">
        <v>0</v>
      </c>
      <c r="AP26" s="111">
        <v>6919029</v>
      </c>
      <c r="AQ26" s="111">
        <f t="shared" si="1"/>
        <v>0</v>
      </c>
      <c r="AR26" s="59"/>
      <c r="AS26" s="60" t="s">
        <v>114</v>
      </c>
      <c r="AV26" s="67" t="s">
        <v>115</v>
      </c>
      <c r="AW26" s="67">
        <v>1.01325</v>
      </c>
      <c r="AY26" s="112"/>
    </row>
    <row r="27" spans="1:51" x14ac:dyDescent="0.35">
      <c r="B27" s="43">
        <v>2.6666666666666701</v>
      </c>
      <c r="C27" s="43">
        <v>0.70833333333333404</v>
      </c>
      <c r="D27" s="44">
        <v>6</v>
      </c>
      <c r="E27" s="45">
        <f t="shared" si="2"/>
        <v>4.2253521126760569</v>
      </c>
      <c r="F27" s="110">
        <v>81</v>
      </c>
      <c r="G27" s="45">
        <f t="shared" si="3"/>
        <v>57.04225352112676</v>
      </c>
      <c r="H27" s="46" t="s">
        <v>89</v>
      </c>
      <c r="I27" s="46">
        <f t="shared" si="4"/>
        <v>53.521126760563384</v>
      </c>
      <c r="J27" s="47">
        <f t="shared" ref="J27:J32" si="13">(F27-3)/1.42</f>
        <v>54.929577464788736</v>
      </c>
      <c r="K27" s="46">
        <f t="shared" si="12"/>
        <v>59.154929577464792</v>
      </c>
      <c r="L27" s="48">
        <v>18</v>
      </c>
      <c r="M27" s="49" t="s">
        <v>101</v>
      </c>
      <c r="N27" s="49">
        <v>16.7</v>
      </c>
      <c r="O27" s="50">
        <v>133</v>
      </c>
      <c r="P27" s="50">
        <v>135</v>
      </c>
      <c r="Q27" s="50">
        <v>9338064</v>
      </c>
      <c r="R27" s="51">
        <f t="shared" si="5"/>
        <v>5680</v>
      </c>
      <c r="S27" s="52">
        <f t="shared" si="6"/>
        <v>136.32</v>
      </c>
      <c r="T27" s="52">
        <f t="shared" si="7"/>
        <v>5.68</v>
      </c>
      <c r="U27" s="53">
        <v>4.9000000000000004</v>
      </c>
      <c r="V27" s="53">
        <f t="shared" si="0"/>
        <v>4.9000000000000004</v>
      </c>
      <c r="W27" s="117" t="s">
        <v>148</v>
      </c>
      <c r="X27" s="111">
        <v>0</v>
      </c>
      <c r="Y27" s="111">
        <v>1009</v>
      </c>
      <c r="Z27" s="111">
        <v>1195</v>
      </c>
      <c r="AA27" s="111">
        <v>1185</v>
      </c>
      <c r="AB27" s="111">
        <v>1198</v>
      </c>
      <c r="AC27" s="54" t="s">
        <v>91</v>
      </c>
      <c r="AD27" s="54" t="s">
        <v>91</v>
      </c>
      <c r="AE27" s="54" t="s">
        <v>91</v>
      </c>
      <c r="AF27" s="55" t="s">
        <v>91</v>
      </c>
      <c r="AG27" s="55">
        <v>31415876</v>
      </c>
      <c r="AH27" s="56">
        <f t="shared" si="9"/>
        <v>1322</v>
      </c>
      <c r="AI27" s="57">
        <f t="shared" si="8"/>
        <v>232.74647887323945</v>
      </c>
      <c r="AJ27" s="58">
        <v>0</v>
      </c>
      <c r="AK27" s="58">
        <v>1</v>
      </c>
      <c r="AL27" s="58">
        <v>1</v>
      </c>
      <c r="AM27" s="58">
        <v>1</v>
      </c>
      <c r="AN27" s="58">
        <v>1</v>
      </c>
      <c r="AO27" s="58">
        <v>0</v>
      </c>
      <c r="AP27" s="111">
        <v>6919029</v>
      </c>
      <c r="AQ27" s="111">
        <f t="shared" si="1"/>
        <v>0</v>
      </c>
      <c r="AR27" s="59"/>
      <c r="AS27" s="60" t="s">
        <v>114</v>
      </c>
      <c r="AV27" s="67" t="s">
        <v>116</v>
      </c>
      <c r="AW27" s="67">
        <v>1</v>
      </c>
      <c r="AY27" s="112"/>
    </row>
    <row r="28" spans="1:51" x14ac:dyDescent="0.35">
      <c r="B28" s="43">
        <v>2.7083333333333299</v>
      </c>
      <c r="C28" s="43">
        <v>0.750000000000002</v>
      </c>
      <c r="D28" s="44">
        <v>6</v>
      </c>
      <c r="E28" s="45">
        <f t="shared" si="2"/>
        <v>4.2253521126760569</v>
      </c>
      <c r="F28" s="110">
        <v>78</v>
      </c>
      <c r="G28" s="45">
        <f t="shared" si="3"/>
        <v>54.929577464788736</v>
      </c>
      <c r="H28" s="46" t="s">
        <v>89</v>
      </c>
      <c r="I28" s="46">
        <f t="shared" si="4"/>
        <v>51.408450704225352</v>
      </c>
      <c r="J28" s="47">
        <f t="shared" si="13"/>
        <v>52.816901408450704</v>
      </c>
      <c r="K28" s="46">
        <f t="shared" si="12"/>
        <v>57.04225352112676</v>
      </c>
      <c r="L28" s="48">
        <v>18</v>
      </c>
      <c r="M28" s="49" t="s">
        <v>101</v>
      </c>
      <c r="N28" s="49">
        <v>16.7</v>
      </c>
      <c r="O28" s="50">
        <v>130</v>
      </c>
      <c r="P28" s="50">
        <v>131</v>
      </c>
      <c r="Q28" s="50">
        <v>9343744</v>
      </c>
      <c r="R28" s="51">
        <f t="shared" si="5"/>
        <v>5680</v>
      </c>
      <c r="S28" s="52">
        <f t="shared" si="6"/>
        <v>136.32</v>
      </c>
      <c r="T28" s="52">
        <f t="shared" si="7"/>
        <v>5.68</v>
      </c>
      <c r="U28" s="53">
        <v>4.5999999999999996</v>
      </c>
      <c r="V28" s="53">
        <f t="shared" si="0"/>
        <v>4.5999999999999996</v>
      </c>
      <c r="W28" s="117" t="s">
        <v>148</v>
      </c>
      <c r="X28" s="111">
        <v>0</v>
      </c>
      <c r="Y28" s="111">
        <v>1008</v>
      </c>
      <c r="Z28" s="111">
        <v>1165</v>
      </c>
      <c r="AA28" s="111">
        <v>1185</v>
      </c>
      <c r="AB28" s="111">
        <v>1198</v>
      </c>
      <c r="AC28" s="54" t="s">
        <v>91</v>
      </c>
      <c r="AD28" s="54" t="s">
        <v>91</v>
      </c>
      <c r="AE28" s="54" t="s">
        <v>91</v>
      </c>
      <c r="AF28" s="55" t="s">
        <v>91</v>
      </c>
      <c r="AG28" s="55">
        <v>31417198</v>
      </c>
      <c r="AH28" s="56">
        <f t="shared" si="9"/>
        <v>1322</v>
      </c>
      <c r="AI28" s="57">
        <f t="shared" si="8"/>
        <v>232.74647887323945</v>
      </c>
      <c r="AJ28" s="58">
        <v>0</v>
      </c>
      <c r="AK28" s="58">
        <v>1</v>
      </c>
      <c r="AL28" s="58">
        <v>1</v>
      </c>
      <c r="AM28" s="58">
        <v>1</v>
      </c>
      <c r="AN28" s="58">
        <v>1</v>
      </c>
      <c r="AO28" s="58">
        <v>0</v>
      </c>
      <c r="AP28" s="111">
        <v>6919029</v>
      </c>
      <c r="AQ28" s="111">
        <f t="shared" si="1"/>
        <v>0</v>
      </c>
      <c r="AR28" s="61">
        <v>0.85</v>
      </c>
      <c r="AS28" s="60" t="s">
        <v>114</v>
      </c>
      <c r="AV28" s="67" t="s">
        <v>117</v>
      </c>
      <c r="AW28" s="67">
        <v>101.325</v>
      </c>
      <c r="AY28" s="112"/>
    </row>
    <row r="29" spans="1:51" x14ac:dyDescent="0.35">
      <c r="B29" s="43">
        <v>2.75</v>
      </c>
      <c r="C29" s="43">
        <v>0.79166666666666896</v>
      </c>
      <c r="D29" s="44">
        <v>5</v>
      </c>
      <c r="E29" s="45">
        <f t="shared" si="2"/>
        <v>3.5211267605633805</v>
      </c>
      <c r="F29" s="110">
        <v>78</v>
      </c>
      <c r="G29" s="45">
        <f t="shared" si="3"/>
        <v>54.929577464788736</v>
      </c>
      <c r="H29" s="46" t="s">
        <v>89</v>
      </c>
      <c r="I29" s="46">
        <f t="shared" si="4"/>
        <v>51.408450704225352</v>
      </c>
      <c r="J29" s="47">
        <f t="shared" si="13"/>
        <v>52.816901408450704</v>
      </c>
      <c r="K29" s="46">
        <f t="shared" si="12"/>
        <v>57.04225352112676</v>
      </c>
      <c r="L29" s="48">
        <v>18</v>
      </c>
      <c r="M29" s="49" t="s">
        <v>101</v>
      </c>
      <c r="N29" s="49">
        <v>16.600000000000001</v>
      </c>
      <c r="O29" s="50">
        <v>133</v>
      </c>
      <c r="P29" s="50">
        <v>132</v>
      </c>
      <c r="Q29" s="50">
        <v>9349393</v>
      </c>
      <c r="R29" s="51">
        <f t="shared" si="5"/>
        <v>5649</v>
      </c>
      <c r="S29" s="52">
        <f t="shared" si="6"/>
        <v>135.57599999999999</v>
      </c>
      <c r="T29" s="52">
        <f t="shared" si="7"/>
        <v>5.649</v>
      </c>
      <c r="U29" s="53">
        <v>4.3</v>
      </c>
      <c r="V29" s="53">
        <f t="shared" si="0"/>
        <v>4.3</v>
      </c>
      <c r="W29" s="117" t="s">
        <v>148</v>
      </c>
      <c r="X29" s="111">
        <v>0</v>
      </c>
      <c r="Y29" s="111">
        <v>1023</v>
      </c>
      <c r="Z29" s="111">
        <v>1165</v>
      </c>
      <c r="AA29" s="111">
        <v>1185</v>
      </c>
      <c r="AB29" s="111">
        <v>1198</v>
      </c>
      <c r="AC29" s="54" t="s">
        <v>91</v>
      </c>
      <c r="AD29" s="54" t="s">
        <v>91</v>
      </c>
      <c r="AE29" s="54" t="s">
        <v>91</v>
      </c>
      <c r="AF29" s="55" t="s">
        <v>91</v>
      </c>
      <c r="AG29" s="55">
        <v>31418508</v>
      </c>
      <c r="AH29" s="56">
        <f t="shared" si="9"/>
        <v>1310</v>
      </c>
      <c r="AI29" s="57">
        <f t="shared" si="8"/>
        <v>231.89945123030625</v>
      </c>
      <c r="AJ29" s="58">
        <v>0</v>
      </c>
      <c r="AK29" s="58">
        <v>1</v>
      </c>
      <c r="AL29" s="58">
        <v>1</v>
      </c>
      <c r="AM29" s="58">
        <v>1</v>
      </c>
      <c r="AN29" s="58">
        <v>1</v>
      </c>
      <c r="AO29" s="58">
        <v>0</v>
      </c>
      <c r="AP29" s="111">
        <v>6919029</v>
      </c>
      <c r="AQ29" s="111">
        <f t="shared" si="1"/>
        <v>0</v>
      </c>
      <c r="AR29" s="59"/>
      <c r="AS29" s="60" t="s">
        <v>114</v>
      </c>
      <c r="AY29" s="112"/>
    </row>
    <row r="30" spans="1:51" x14ac:dyDescent="0.35">
      <c r="B30" s="43">
        <v>2.7916666666666701</v>
      </c>
      <c r="C30" s="43">
        <v>0.83333333333333703</v>
      </c>
      <c r="D30" s="44">
        <v>10</v>
      </c>
      <c r="E30" s="45">
        <f t="shared" si="2"/>
        <v>7.042253521126761</v>
      </c>
      <c r="F30" s="110">
        <v>76</v>
      </c>
      <c r="G30" s="45">
        <f t="shared" si="3"/>
        <v>53.521126760563384</v>
      </c>
      <c r="H30" s="46" t="s">
        <v>89</v>
      </c>
      <c r="I30" s="46">
        <f t="shared" si="4"/>
        <v>50</v>
      </c>
      <c r="J30" s="47">
        <f t="shared" si="13"/>
        <v>51.408450704225352</v>
      </c>
      <c r="K30" s="46">
        <f t="shared" si="12"/>
        <v>55.633802816901408</v>
      </c>
      <c r="L30" s="48">
        <v>18</v>
      </c>
      <c r="M30" s="49" t="s">
        <v>101</v>
      </c>
      <c r="N30" s="49">
        <v>16.600000000000001</v>
      </c>
      <c r="O30" s="50">
        <v>112</v>
      </c>
      <c r="P30" s="50">
        <v>129</v>
      </c>
      <c r="Q30" s="50">
        <v>9354748</v>
      </c>
      <c r="R30" s="51">
        <f t="shared" si="5"/>
        <v>5355</v>
      </c>
      <c r="S30" s="52">
        <f t="shared" si="6"/>
        <v>128.52000000000001</v>
      </c>
      <c r="T30" s="52">
        <f t="shared" si="7"/>
        <v>5.3550000000000004</v>
      </c>
      <c r="U30" s="53">
        <v>3.3</v>
      </c>
      <c r="V30" s="53">
        <f t="shared" si="0"/>
        <v>3.3</v>
      </c>
      <c r="W30" s="117" t="s">
        <v>151</v>
      </c>
      <c r="X30" s="111">
        <v>0</v>
      </c>
      <c r="Y30" s="111">
        <v>1128</v>
      </c>
      <c r="Z30" s="111">
        <v>1195</v>
      </c>
      <c r="AA30" s="111">
        <v>0</v>
      </c>
      <c r="AB30" s="111">
        <v>1199</v>
      </c>
      <c r="AC30" s="54" t="s">
        <v>91</v>
      </c>
      <c r="AD30" s="54" t="s">
        <v>91</v>
      </c>
      <c r="AE30" s="54" t="s">
        <v>91</v>
      </c>
      <c r="AF30" s="55" t="s">
        <v>91</v>
      </c>
      <c r="AG30" s="55">
        <v>31419598</v>
      </c>
      <c r="AH30" s="56">
        <f t="shared" si="9"/>
        <v>1090</v>
      </c>
      <c r="AI30" s="57">
        <f t="shared" si="8"/>
        <v>203.54808590102706</v>
      </c>
      <c r="AJ30" s="58">
        <v>0</v>
      </c>
      <c r="AK30" s="58">
        <v>1</v>
      </c>
      <c r="AL30" s="58">
        <v>1</v>
      </c>
      <c r="AM30" s="58">
        <v>0</v>
      </c>
      <c r="AN30" s="58">
        <v>1</v>
      </c>
      <c r="AO30" s="58">
        <v>0</v>
      </c>
      <c r="AP30" s="111">
        <v>6919029</v>
      </c>
      <c r="AQ30" s="111">
        <f t="shared" si="1"/>
        <v>0</v>
      </c>
      <c r="AR30" s="59"/>
      <c r="AS30" s="60" t="s">
        <v>114</v>
      </c>
      <c r="AV30" s="374" t="s">
        <v>118</v>
      </c>
      <c r="AW30" s="374"/>
      <c r="AY30" s="112"/>
    </row>
    <row r="31" spans="1:51" x14ac:dyDescent="0.35">
      <c r="B31" s="43">
        <v>2.8333333333333299</v>
      </c>
      <c r="C31" s="43">
        <v>0.875000000000004</v>
      </c>
      <c r="D31" s="44">
        <v>12</v>
      </c>
      <c r="E31" s="45">
        <f>D31/1.42</f>
        <v>8.4507042253521139</v>
      </c>
      <c r="F31" s="110">
        <v>76</v>
      </c>
      <c r="G31" s="45">
        <f t="shared" si="3"/>
        <v>53.521126760563384</v>
      </c>
      <c r="H31" s="46" t="s">
        <v>89</v>
      </c>
      <c r="I31" s="46">
        <f t="shared" si="4"/>
        <v>50</v>
      </c>
      <c r="J31" s="47">
        <f t="shared" si="13"/>
        <v>51.408450704225352</v>
      </c>
      <c r="K31" s="46">
        <f t="shared" si="12"/>
        <v>55.633802816901408</v>
      </c>
      <c r="L31" s="48">
        <v>18</v>
      </c>
      <c r="M31" s="49" t="s">
        <v>101</v>
      </c>
      <c r="N31" s="49">
        <v>16.100000000000001</v>
      </c>
      <c r="O31" s="50">
        <v>115</v>
      </c>
      <c r="P31" s="50">
        <v>124</v>
      </c>
      <c r="Q31" s="50">
        <v>9360068</v>
      </c>
      <c r="R31" s="51">
        <f t="shared" si="5"/>
        <v>5320</v>
      </c>
      <c r="S31" s="52">
        <f t="shared" si="6"/>
        <v>127.68</v>
      </c>
      <c r="T31" s="52">
        <f t="shared" si="7"/>
        <v>5.32</v>
      </c>
      <c r="U31" s="53">
        <v>2.6</v>
      </c>
      <c r="V31" s="53">
        <f t="shared" si="0"/>
        <v>2.6</v>
      </c>
      <c r="W31" s="117" t="s">
        <v>151</v>
      </c>
      <c r="X31" s="111">
        <v>0</v>
      </c>
      <c r="Y31" s="111">
        <v>1055</v>
      </c>
      <c r="Z31" s="111">
        <v>1196</v>
      </c>
      <c r="AA31" s="111">
        <v>0</v>
      </c>
      <c r="AB31" s="111">
        <v>1199</v>
      </c>
      <c r="AC31" s="54" t="s">
        <v>91</v>
      </c>
      <c r="AD31" s="54" t="s">
        <v>91</v>
      </c>
      <c r="AE31" s="54" t="s">
        <v>91</v>
      </c>
      <c r="AF31" s="55" t="s">
        <v>91</v>
      </c>
      <c r="AG31" s="55">
        <v>31420666</v>
      </c>
      <c r="AH31" s="56">
        <f t="shared" si="9"/>
        <v>1068</v>
      </c>
      <c r="AI31" s="57">
        <f t="shared" si="8"/>
        <v>200.75187969924812</v>
      </c>
      <c r="AJ31" s="58">
        <v>0</v>
      </c>
      <c r="AK31" s="58">
        <v>1</v>
      </c>
      <c r="AL31" s="58">
        <v>1</v>
      </c>
      <c r="AM31" s="58">
        <v>0</v>
      </c>
      <c r="AN31" s="58">
        <v>1</v>
      </c>
      <c r="AO31" s="58">
        <v>0</v>
      </c>
      <c r="AP31" s="111">
        <v>6919029</v>
      </c>
      <c r="AQ31" s="111">
        <f t="shared" si="1"/>
        <v>0</v>
      </c>
      <c r="AR31" s="59"/>
      <c r="AS31" s="60" t="s">
        <v>114</v>
      </c>
      <c r="AV31" s="68" t="s">
        <v>30</v>
      </c>
      <c r="AW31" s="68" t="s">
        <v>75</v>
      </c>
      <c r="AY31" s="112"/>
    </row>
    <row r="32" spans="1:51" x14ac:dyDescent="0.35">
      <c r="B32" s="43">
        <v>2.875</v>
      </c>
      <c r="C32" s="43">
        <v>0.91666666666667096</v>
      </c>
      <c r="D32" s="44">
        <v>16</v>
      </c>
      <c r="E32" s="45">
        <f t="shared" si="2"/>
        <v>11.267605633802818</v>
      </c>
      <c r="F32" s="110">
        <v>76</v>
      </c>
      <c r="G32" s="45">
        <f t="shared" si="3"/>
        <v>53.521126760563384</v>
      </c>
      <c r="H32" s="46" t="s">
        <v>89</v>
      </c>
      <c r="I32" s="46">
        <f t="shared" si="4"/>
        <v>50</v>
      </c>
      <c r="J32" s="47">
        <f t="shared" si="13"/>
        <v>51.408450704225352</v>
      </c>
      <c r="K32" s="46">
        <f t="shared" si="12"/>
        <v>55.633802816901408</v>
      </c>
      <c r="L32" s="48">
        <v>14</v>
      </c>
      <c r="M32" s="49" t="s">
        <v>119</v>
      </c>
      <c r="N32" s="49">
        <v>12.6</v>
      </c>
      <c r="O32" s="50">
        <v>116</v>
      </c>
      <c r="P32" s="50">
        <v>113</v>
      </c>
      <c r="Q32" s="50">
        <v>9365061</v>
      </c>
      <c r="R32" s="51">
        <f t="shared" si="5"/>
        <v>4993</v>
      </c>
      <c r="S32" s="52">
        <f t="shared" si="6"/>
        <v>119.83199999999999</v>
      </c>
      <c r="T32" s="52">
        <f t="shared" si="7"/>
        <v>4.9930000000000003</v>
      </c>
      <c r="U32" s="53">
        <v>2.4</v>
      </c>
      <c r="V32" s="53">
        <f t="shared" si="0"/>
        <v>2.4</v>
      </c>
      <c r="W32" s="117" t="s">
        <v>151</v>
      </c>
      <c r="X32" s="111">
        <v>0</v>
      </c>
      <c r="Y32" s="111">
        <v>720</v>
      </c>
      <c r="Z32" s="111">
        <v>1196</v>
      </c>
      <c r="AA32" s="111">
        <v>0</v>
      </c>
      <c r="AB32" s="111">
        <v>1199</v>
      </c>
      <c r="AC32" s="54" t="s">
        <v>91</v>
      </c>
      <c r="AD32" s="54" t="s">
        <v>91</v>
      </c>
      <c r="AE32" s="54" t="s">
        <v>91</v>
      </c>
      <c r="AF32" s="55" t="s">
        <v>91</v>
      </c>
      <c r="AG32" s="55">
        <v>31421638</v>
      </c>
      <c r="AH32" s="56">
        <f t="shared" si="9"/>
        <v>972</v>
      </c>
      <c r="AI32" s="57">
        <f t="shared" si="8"/>
        <v>194.67254155818145</v>
      </c>
      <c r="AJ32" s="58">
        <v>0</v>
      </c>
      <c r="AK32" s="58">
        <v>1</v>
      </c>
      <c r="AL32" s="58">
        <v>1</v>
      </c>
      <c r="AM32" s="58">
        <v>0</v>
      </c>
      <c r="AN32" s="58">
        <v>1</v>
      </c>
      <c r="AO32" s="58">
        <v>0</v>
      </c>
      <c r="AP32" s="111">
        <v>6919029</v>
      </c>
      <c r="AQ32" s="111">
        <f t="shared" si="1"/>
        <v>0</v>
      </c>
      <c r="AR32" s="61">
        <v>1.01</v>
      </c>
      <c r="AS32" s="60" t="s">
        <v>114</v>
      </c>
      <c r="AV32" s="69">
        <v>1</v>
      </c>
      <c r="AW32" s="69">
        <f>IFERROR(AV32*VLOOKUP(AV31,AV24:AW28,2,FALSE)/VLOOKUP(AW31,AV24:AW28,2,FALSE),"Enter Unit and Value")</f>
        <v>1.4189189189189189</v>
      </c>
      <c r="AY32" s="112"/>
    </row>
    <row r="33" spans="2:51" x14ac:dyDescent="0.35">
      <c r="B33" s="43">
        <v>2.9166666666666701</v>
      </c>
      <c r="C33" s="43">
        <v>0.95833333333333803</v>
      </c>
      <c r="D33" s="44">
        <v>11</v>
      </c>
      <c r="E33" s="45">
        <f t="shared" si="2"/>
        <v>7.746478873239437</v>
      </c>
      <c r="F33" s="110">
        <v>66</v>
      </c>
      <c r="G33" s="45">
        <f t="shared" si="3"/>
        <v>46.478873239436624</v>
      </c>
      <c r="H33" s="46" t="s">
        <v>89</v>
      </c>
      <c r="I33" s="46">
        <f>J33-(2/1.42)</f>
        <v>41.549295774647888</v>
      </c>
      <c r="J33" s="47">
        <f t="shared" ref="J33:J34" si="14">(F33-5)/1.42</f>
        <v>42.95774647887324</v>
      </c>
      <c r="K33" s="46">
        <f t="shared" si="12"/>
        <v>47.183098591549296</v>
      </c>
      <c r="L33" s="48">
        <v>14</v>
      </c>
      <c r="M33" s="49" t="s">
        <v>119</v>
      </c>
      <c r="N33" s="49">
        <v>11.9</v>
      </c>
      <c r="O33" s="50">
        <v>118</v>
      </c>
      <c r="P33" s="50"/>
      <c r="Q33" s="50">
        <v>9369364</v>
      </c>
      <c r="R33" s="51">
        <f t="shared" si="5"/>
        <v>4303</v>
      </c>
      <c r="S33" s="52">
        <f t="shared" si="6"/>
        <v>103.27200000000001</v>
      </c>
      <c r="T33" s="52">
        <f t="shared" si="7"/>
        <v>4.3029999999999999</v>
      </c>
      <c r="U33" s="53">
        <v>3.2</v>
      </c>
      <c r="V33" s="53">
        <f t="shared" si="0"/>
        <v>3.2</v>
      </c>
      <c r="W33" s="117" t="s">
        <v>132</v>
      </c>
      <c r="X33" s="111">
        <v>0</v>
      </c>
      <c r="Y33" s="111">
        <v>0</v>
      </c>
      <c r="Z33" s="111">
        <v>1043</v>
      </c>
      <c r="AA33" s="111">
        <v>0</v>
      </c>
      <c r="AB33" s="111">
        <v>1110</v>
      </c>
      <c r="AC33" s="54" t="s">
        <v>91</v>
      </c>
      <c r="AD33" s="54" t="s">
        <v>91</v>
      </c>
      <c r="AE33" s="54" t="s">
        <v>91</v>
      </c>
      <c r="AF33" s="55" t="s">
        <v>91</v>
      </c>
      <c r="AG33" s="55">
        <v>31422374</v>
      </c>
      <c r="AH33" s="56">
        <f t="shared" si="9"/>
        <v>736</v>
      </c>
      <c r="AI33" s="57">
        <f t="shared" si="8"/>
        <v>171.04345805252149</v>
      </c>
      <c r="AJ33" s="58">
        <v>0</v>
      </c>
      <c r="AK33" s="58">
        <v>0</v>
      </c>
      <c r="AL33" s="58">
        <v>1</v>
      </c>
      <c r="AM33" s="58">
        <v>0</v>
      </c>
      <c r="AN33" s="58">
        <v>1</v>
      </c>
      <c r="AO33" s="58">
        <v>0.3</v>
      </c>
      <c r="AP33" s="111">
        <v>6919757</v>
      </c>
      <c r="AQ33" s="111">
        <f t="shared" si="1"/>
        <v>728</v>
      </c>
      <c r="AR33" s="59"/>
      <c r="AS33" s="60" t="s">
        <v>114</v>
      </c>
      <c r="AY33" s="112"/>
    </row>
    <row r="34" spans="2:51" x14ac:dyDescent="0.35">
      <c r="B34" s="43">
        <v>2.9583333333333299</v>
      </c>
      <c r="C34" s="43">
        <v>1</v>
      </c>
      <c r="D34" s="44">
        <v>17</v>
      </c>
      <c r="E34" s="45">
        <f t="shared" si="2"/>
        <v>11.971830985915494</v>
      </c>
      <c r="F34" s="110">
        <v>66</v>
      </c>
      <c r="G34" s="45">
        <f t="shared" si="3"/>
        <v>46.478873239436624</v>
      </c>
      <c r="H34" s="46" t="s">
        <v>89</v>
      </c>
      <c r="I34" s="46">
        <f t="shared" si="4"/>
        <v>41.549295774647888</v>
      </c>
      <c r="J34" s="47">
        <f t="shared" si="14"/>
        <v>42.95774647887324</v>
      </c>
      <c r="K34" s="46">
        <f t="shared" si="12"/>
        <v>47.183098591549296</v>
      </c>
      <c r="L34" s="48">
        <v>14</v>
      </c>
      <c r="M34" s="49" t="s">
        <v>119</v>
      </c>
      <c r="N34" s="70">
        <v>11.5</v>
      </c>
      <c r="O34" s="50">
        <v>109</v>
      </c>
      <c r="P34" s="50"/>
      <c r="Q34" s="50">
        <v>9373094</v>
      </c>
      <c r="R34" s="51">
        <f t="shared" si="5"/>
        <v>3730</v>
      </c>
      <c r="S34" s="52">
        <f t="shared" si="6"/>
        <v>89.52</v>
      </c>
      <c r="T34" s="52">
        <f t="shared" si="7"/>
        <v>3.73</v>
      </c>
      <c r="U34" s="53">
        <v>4.2</v>
      </c>
      <c r="V34" s="53">
        <f t="shared" si="0"/>
        <v>4.2</v>
      </c>
      <c r="W34" s="117" t="s">
        <v>132</v>
      </c>
      <c r="X34" s="111">
        <v>0</v>
      </c>
      <c r="Y34" s="111">
        <v>0</v>
      </c>
      <c r="Z34" s="111">
        <v>935</v>
      </c>
      <c r="AA34" s="111">
        <v>0</v>
      </c>
      <c r="AB34" s="111">
        <v>1110</v>
      </c>
      <c r="AC34" s="54" t="s">
        <v>91</v>
      </c>
      <c r="AD34" s="54" t="s">
        <v>91</v>
      </c>
      <c r="AE34" s="54" t="s">
        <v>91</v>
      </c>
      <c r="AF34" s="55" t="s">
        <v>91</v>
      </c>
      <c r="AG34" s="55">
        <v>31422990</v>
      </c>
      <c r="AH34" s="56">
        <f t="shared" si="9"/>
        <v>616</v>
      </c>
      <c r="AI34" s="57">
        <f t="shared" si="8"/>
        <v>165.14745308310992</v>
      </c>
      <c r="AJ34" s="58">
        <v>0</v>
      </c>
      <c r="AK34" s="58">
        <v>0</v>
      </c>
      <c r="AL34" s="58">
        <v>1</v>
      </c>
      <c r="AM34" s="58">
        <v>0</v>
      </c>
      <c r="AN34" s="58">
        <v>1</v>
      </c>
      <c r="AO34" s="58">
        <v>0.3</v>
      </c>
      <c r="AP34" s="111">
        <v>6920645</v>
      </c>
      <c r="AQ34" s="111">
        <f t="shared" si="1"/>
        <v>888</v>
      </c>
      <c r="AR34" s="59"/>
      <c r="AS34" s="60" t="s">
        <v>114</v>
      </c>
      <c r="AV34" s="65" t="s">
        <v>120</v>
      </c>
      <c r="AW34" s="71" t="s">
        <v>31</v>
      </c>
      <c r="AY34" s="112"/>
    </row>
    <row r="35" spans="2:51" x14ac:dyDescent="0.35">
      <c r="B35" s="72"/>
      <c r="C35" s="73"/>
      <c r="D35" s="72"/>
      <c r="E35" s="74"/>
      <c r="F35" s="74"/>
      <c r="G35" s="75"/>
      <c r="H35" s="76"/>
      <c r="I35" s="74"/>
      <c r="J35" s="74"/>
      <c r="K35" s="75"/>
      <c r="L35" s="375" t="s">
        <v>121</v>
      </c>
      <c r="M35" s="376"/>
      <c r="N35" s="377"/>
      <c r="O35" s="77"/>
      <c r="P35" s="77">
        <f>AVERAGE(P11:P34)</f>
        <v>125.13636363636364</v>
      </c>
      <c r="Q35" s="78">
        <f>Q34-Q10</f>
        <v>122896</v>
      </c>
      <c r="R35" s="79">
        <f>SUM(R11:R34)</f>
        <v>122896</v>
      </c>
      <c r="S35" s="80">
        <f>AVERAGE(S11:S34)</f>
        <v>122.89600000000002</v>
      </c>
      <c r="T35" s="80">
        <f>SUM(T11:T34)</f>
        <v>122.896</v>
      </c>
      <c r="U35" s="76"/>
      <c r="V35" s="76"/>
      <c r="W35" s="66"/>
      <c r="X35" s="81"/>
      <c r="Y35" s="82"/>
      <c r="Z35" s="82"/>
      <c r="AA35" s="82"/>
      <c r="AB35" s="83"/>
      <c r="AC35" s="81"/>
      <c r="AD35" s="82"/>
      <c r="AE35" s="83"/>
      <c r="AF35" s="84"/>
      <c r="AG35" s="85">
        <f>AG34-AG10</f>
        <v>24782</v>
      </c>
      <c r="AH35" s="86">
        <f>SUM(AH11:AH34)</f>
        <v>24782</v>
      </c>
      <c r="AI35" s="87">
        <f>$AH$35/$T35</f>
        <v>201.65017575836478</v>
      </c>
      <c r="AJ35" s="84"/>
      <c r="AK35" s="88"/>
      <c r="AL35" s="88"/>
      <c r="AM35" s="88"/>
      <c r="AN35" s="89"/>
      <c r="AO35" s="90"/>
      <c r="AP35" s="91">
        <f>AP34-AP10</f>
        <v>4309</v>
      </c>
      <c r="AQ35" s="92">
        <f>SUM(AQ11:AQ34)</f>
        <v>4309</v>
      </c>
      <c r="AR35" s="93">
        <f>AVERAGE(AR11:AR34)</f>
        <v>0.93166666666666664</v>
      </c>
      <c r="AS35" s="90"/>
      <c r="AV35" s="94" t="s">
        <v>31</v>
      </c>
      <c r="AW35" s="94">
        <v>1</v>
      </c>
      <c r="AY35" s="112"/>
    </row>
    <row r="36" spans="2:51" x14ac:dyDescent="0.35">
      <c r="B36" s="95"/>
      <c r="C36" s="95"/>
      <c r="D36" s="95"/>
      <c r="E36" s="96"/>
      <c r="F36" s="96"/>
      <c r="G36" s="96"/>
      <c r="H36" s="96"/>
      <c r="I36" s="97"/>
      <c r="J36" s="97"/>
      <c r="K36" s="97"/>
      <c r="L36" s="109"/>
      <c r="M36" s="109"/>
      <c r="N36" s="109"/>
      <c r="O36" s="109"/>
      <c r="P36" s="109"/>
      <c r="Q36" s="109"/>
      <c r="R36" s="109"/>
      <c r="S36" s="109"/>
      <c r="T36" s="109"/>
      <c r="U36" s="98"/>
      <c r="V36" s="98"/>
      <c r="W36" s="109"/>
      <c r="X36" s="109"/>
      <c r="Y36" s="109"/>
      <c r="Z36" s="113"/>
      <c r="AA36" s="109"/>
      <c r="AB36" s="109"/>
      <c r="AC36" s="109"/>
      <c r="AD36" s="109"/>
      <c r="AE36" s="109"/>
      <c r="AH36" s="99"/>
      <c r="AM36" s="109"/>
      <c r="AN36" s="109"/>
      <c r="AO36" s="109"/>
      <c r="AP36" s="109"/>
      <c r="AQ36" s="109"/>
      <c r="AR36" s="109"/>
      <c r="AV36" s="94" t="s">
        <v>122</v>
      </c>
      <c r="AW36" s="94">
        <v>41.67</v>
      </c>
      <c r="AY36" s="112"/>
    </row>
    <row r="37" spans="2:51" x14ac:dyDescent="0.35">
      <c r="B37" s="130" t="s">
        <v>123</v>
      </c>
      <c r="C37" s="130"/>
      <c r="D37" s="130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3"/>
      <c r="X37" s="113"/>
      <c r="Y37" s="113"/>
      <c r="Z37" s="113"/>
      <c r="AA37" s="113"/>
      <c r="AB37" s="113"/>
      <c r="AC37" s="113"/>
      <c r="AD37" s="113"/>
      <c r="AE37" s="113"/>
      <c r="AM37" s="22"/>
      <c r="AN37" s="109"/>
      <c r="AO37" s="109"/>
      <c r="AP37" s="109"/>
      <c r="AQ37" s="109"/>
      <c r="AR37" s="113"/>
      <c r="AV37" s="94" t="s">
        <v>124</v>
      </c>
      <c r="AW37" s="94">
        <v>11.574999999999999</v>
      </c>
      <c r="AY37" s="112"/>
    </row>
    <row r="38" spans="2:51" x14ac:dyDescent="0.35">
      <c r="B38" s="128" t="s">
        <v>131</v>
      </c>
      <c r="C38" s="119"/>
      <c r="D38" s="119"/>
      <c r="E38" s="119"/>
      <c r="F38" s="119"/>
      <c r="G38" s="119"/>
      <c r="H38" s="119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18"/>
      <c r="T38" s="118"/>
      <c r="U38" s="118"/>
      <c r="V38" s="118"/>
      <c r="W38" s="113"/>
      <c r="X38" s="113"/>
      <c r="Y38" s="113"/>
      <c r="Z38" s="113"/>
      <c r="AA38" s="113"/>
      <c r="AB38" s="113"/>
      <c r="AC38" s="113"/>
      <c r="AD38" s="113"/>
      <c r="AE38" s="113"/>
      <c r="AM38" s="22"/>
      <c r="AN38" s="109"/>
      <c r="AO38" s="109"/>
      <c r="AP38" s="109"/>
      <c r="AQ38" s="109"/>
      <c r="AR38" s="113"/>
      <c r="AV38" s="100"/>
      <c r="AW38" s="100"/>
      <c r="AY38" s="112"/>
    </row>
    <row r="39" spans="2:51" x14ac:dyDescent="0.35">
      <c r="B39" s="138" t="s">
        <v>141</v>
      </c>
      <c r="C39" s="119"/>
      <c r="D39" s="119"/>
      <c r="E39" s="119"/>
      <c r="F39" s="119"/>
      <c r="G39" s="119"/>
      <c r="H39" s="119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18"/>
      <c r="T39" s="118"/>
      <c r="U39" s="118"/>
      <c r="V39" s="118"/>
      <c r="W39" s="113"/>
      <c r="X39" s="113"/>
      <c r="Y39" s="113"/>
      <c r="Z39" s="113"/>
      <c r="AA39" s="113"/>
      <c r="AB39" s="113"/>
      <c r="AC39" s="113"/>
      <c r="AD39" s="113"/>
      <c r="AE39" s="113"/>
      <c r="AM39" s="22"/>
      <c r="AN39" s="109"/>
      <c r="AO39" s="109"/>
      <c r="AP39" s="109"/>
      <c r="AQ39" s="109"/>
      <c r="AR39" s="113"/>
      <c r="AV39" s="100"/>
      <c r="AW39" s="100"/>
      <c r="AY39" s="112"/>
    </row>
    <row r="40" spans="2:51" x14ac:dyDescent="0.35">
      <c r="B40" s="123" t="s">
        <v>177</v>
      </c>
      <c r="C40" s="119"/>
      <c r="D40" s="119"/>
      <c r="E40" s="119"/>
      <c r="F40" s="119"/>
      <c r="G40" s="119"/>
      <c r="H40" s="119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4"/>
      <c r="T40" s="124"/>
      <c r="U40" s="124"/>
      <c r="V40" s="124"/>
      <c r="W40" s="113"/>
      <c r="X40" s="113"/>
      <c r="Y40" s="113"/>
      <c r="Z40" s="113"/>
      <c r="AA40" s="113"/>
      <c r="AB40" s="113"/>
      <c r="AC40" s="113"/>
      <c r="AD40" s="113"/>
      <c r="AE40" s="113"/>
      <c r="AM40" s="114"/>
      <c r="AN40" s="114"/>
      <c r="AO40" s="114"/>
      <c r="AP40" s="114"/>
      <c r="AQ40" s="114"/>
      <c r="AR40" s="114"/>
      <c r="AS40" s="115"/>
      <c r="AV40" s="112"/>
      <c r="AW40" s="108"/>
      <c r="AX40" s="108"/>
      <c r="AY40" s="108"/>
    </row>
    <row r="41" spans="2:51" x14ac:dyDescent="0.35">
      <c r="B41" s="138" t="s">
        <v>126</v>
      </c>
      <c r="C41" s="119"/>
      <c r="D41" s="119"/>
      <c r="E41" s="129"/>
      <c r="F41" s="129"/>
      <c r="G41" s="129"/>
      <c r="H41" s="119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4"/>
      <c r="T41" s="124"/>
      <c r="U41" s="124"/>
      <c r="V41" s="124"/>
      <c r="W41" s="113"/>
      <c r="X41" s="113"/>
      <c r="Y41" s="113"/>
      <c r="Z41" s="113"/>
      <c r="AA41" s="113"/>
      <c r="AB41" s="113"/>
      <c r="AC41" s="113"/>
      <c r="AD41" s="113"/>
      <c r="AE41" s="113"/>
      <c r="AM41" s="114"/>
      <c r="AN41" s="114"/>
      <c r="AO41" s="114"/>
      <c r="AP41" s="114"/>
      <c r="AQ41" s="114"/>
      <c r="AR41" s="114"/>
      <c r="AS41" s="115"/>
      <c r="AV41" s="112"/>
      <c r="AW41" s="108"/>
      <c r="AX41" s="108"/>
      <c r="AY41" s="108"/>
    </row>
    <row r="42" spans="2:51" x14ac:dyDescent="0.35">
      <c r="B42" s="125" t="s">
        <v>162</v>
      </c>
      <c r="C42" s="119"/>
      <c r="D42" s="119"/>
      <c r="E42" s="119"/>
      <c r="F42" s="119"/>
      <c r="G42" s="119"/>
      <c r="H42" s="119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4"/>
      <c r="T42" s="124"/>
      <c r="U42" s="124"/>
      <c r="V42" s="124"/>
      <c r="W42" s="113"/>
      <c r="X42" s="113"/>
      <c r="Y42" s="113"/>
      <c r="Z42" s="113"/>
      <c r="AA42" s="113"/>
      <c r="AB42" s="113"/>
      <c r="AC42" s="113"/>
      <c r="AD42" s="113"/>
      <c r="AE42" s="113"/>
      <c r="AM42" s="114"/>
      <c r="AN42" s="114"/>
      <c r="AO42" s="114"/>
      <c r="AP42" s="114"/>
      <c r="AQ42" s="114"/>
      <c r="AR42" s="114"/>
      <c r="AS42" s="115"/>
      <c r="AV42" s="112"/>
      <c r="AW42" s="108"/>
      <c r="AX42" s="108"/>
      <c r="AY42" s="108"/>
    </row>
    <row r="43" spans="2:51" x14ac:dyDescent="0.35">
      <c r="B43" s="138" t="s">
        <v>127</v>
      </c>
      <c r="C43" s="119"/>
      <c r="D43" s="119"/>
      <c r="E43" s="119"/>
      <c r="F43" s="119"/>
      <c r="G43" s="119"/>
      <c r="H43" s="119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4"/>
      <c r="T43" s="124"/>
      <c r="U43" s="124"/>
      <c r="V43" s="124"/>
      <c r="W43" s="113"/>
      <c r="X43" s="113"/>
      <c r="Y43" s="113"/>
      <c r="Z43" s="113"/>
      <c r="AA43" s="113"/>
      <c r="AB43" s="113"/>
      <c r="AC43" s="113"/>
      <c r="AD43" s="113"/>
      <c r="AE43" s="113"/>
      <c r="AM43" s="114"/>
      <c r="AN43" s="114"/>
      <c r="AO43" s="114"/>
      <c r="AP43" s="114"/>
      <c r="AQ43" s="114"/>
      <c r="AR43" s="114"/>
      <c r="AS43" s="115"/>
      <c r="AV43" s="112"/>
      <c r="AW43" s="108"/>
      <c r="AX43" s="108"/>
      <c r="AY43" s="108"/>
    </row>
    <row r="44" spans="2:51" x14ac:dyDescent="0.35">
      <c r="B44" s="122" t="s">
        <v>128</v>
      </c>
      <c r="C44" s="119"/>
      <c r="D44" s="119"/>
      <c r="E44" s="119"/>
      <c r="F44" s="119"/>
      <c r="G44" s="119"/>
      <c r="H44" s="119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4"/>
      <c r="T44" s="124"/>
      <c r="U44" s="124"/>
      <c r="V44" s="124"/>
      <c r="W44" s="113"/>
      <c r="X44" s="113"/>
      <c r="Y44" s="113"/>
      <c r="Z44" s="113"/>
      <c r="AA44" s="113"/>
      <c r="AB44" s="113"/>
      <c r="AC44" s="113"/>
      <c r="AD44" s="113"/>
      <c r="AE44" s="113"/>
      <c r="AM44" s="114"/>
      <c r="AN44" s="114"/>
      <c r="AO44" s="114"/>
      <c r="AP44" s="114"/>
      <c r="AQ44" s="114"/>
      <c r="AR44" s="114"/>
      <c r="AS44" s="115"/>
      <c r="AV44" s="112"/>
      <c r="AW44" s="108"/>
      <c r="AX44" s="108"/>
      <c r="AY44" s="108"/>
    </row>
    <row r="45" spans="2:51" x14ac:dyDescent="0.35">
      <c r="B45" s="122" t="s">
        <v>172</v>
      </c>
      <c r="C45" s="119"/>
      <c r="D45" s="119"/>
      <c r="E45" s="119"/>
      <c r="F45" s="119"/>
      <c r="G45" s="119"/>
      <c r="H45" s="119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4"/>
      <c r="T45" s="124"/>
      <c r="U45" s="124"/>
      <c r="V45" s="124"/>
      <c r="W45" s="113"/>
      <c r="X45" s="113"/>
      <c r="Y45" s="113"/>
      <c r="Z45" s="113"/>
      <c r="AA45" s="113"/>
      <c r="AB45" s="113"/>
      <c r="AC45" s="113"/>
      <c r="AD45" s="113"/>
      <c r="AE45" s="113"/>
      <c r="AM45" s="114"/>
      <c r="AN45" s="114"/>
      <c r="AO45" s="114"/>
      <c r="AP45" s="114"/>
      <c r="AQ45" s="114"/>
      <c r="AR45" s="114"/>
      <c r="AS45" s="115"/>
      <c r="AV45" s="112"/>
      <c r="AW45" s="108"/>
      <c r="AX45" s="108"/>
      <c r="AY45" s="108"/>
    </row>
    <row r="46" spans="2:51" x14ac:dyDescent="0.35">
      <c r="B46" s="138" t="s">
        <v>179</v>
      </c>
      <c r="C46" s="119"/>
      <c r="D46" s="119"/>
      <c r="E46" s="119"/>
      <c r="F46" s="119"/>
      <c r="G46" s="119"/>
      <c r="H46" s="119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4"/>
      <c r="U46" s="124"/>
      <c r="V46" s="124"/>
      <c r="W46" s="113"/>
      <c r="X46" s="113"/>
      <c r="Y46" s="113"/>
      <c r="Z46" s="113"/>
      <c r="AA46" s="113"/>
      <c r="AB46" s="113"/>
      <c r="AC46" s="113"/>
      <c r="AD46" s="113"/>
      <c r="AE46" s="113"/>
      <c r="AM46" s="114"/>
      <c r="AN46" s="114"/>
      <c r="AO46" s="114"/>
      <c r="AP46" s="114"/>
      <c r="AQ46" s="114"/>
      <c r="AR46" s="114"/>
      <c r="AS46" s="115"/>
      <c r="AV46" s="112"/>
      <c r="AW46" s="108"/>
      <c r="AX46" s="108"/>
      <c r="AY46" s="108"/>
    </row>
    <row r="47" spans="2:51" x14ac:dyDescent="0.35">
      <c r="B47" s="138" t="s">
        <v>137</v>
      </c>
      <c r="C47" s="119"/>
      <c r="D47" s="119"/>
      <c r="E47" s="119"/>
      <c r="F47" s="119"/>
      <c r="G47" s="119"/>
      <c r="H47" s="119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6"/>
      <c r="T47" s="124"/>
      <c r="U47" s="124"/>
      <c r="V47" s="124"/>
      <c r="W47" s="113"/>
      <c r="X47" s="113"/>
      <c r="Y47" s="113"/>
      <c r="Z47" s="113"/>
      <c r="AA47" s="113"/>
      <c r="AB47" s="113"/>
      <c r="AC47" s="113"/>
      <c r="AD47" s="113"/>
      <c r="AE47" s="113"/>
      <c r="AM47" s="114"/>
      <c r="AN47" s="114"/>
      <c r="AO47" s="114"/>
      <c r="AP47" s="114"/>
      <c r="AQ47" s="114"/>
      <c r="AR47" s="114"/>
      <c r="AS47" s="115"/>
      <c r="AV47" s="112"/>
      <c r="AW47" s="108"/>
      <c r="AX47" s="108"/>
      <c r="AY47" s="108"/>
    </row>
    <row r="48" spans="2:51" x14ac:dyDescent="0.35">
      <c r="B48" s="125" t="s">
        <v>180</v>
      </c>
      <c r="C48" s="119"/>
      <c r="D48" s="119"/>
      <c r="E48" s="119"/>
      <c r="F48" s="119"/>
      <c r="G48" s="119"/>
      <c r="H48" s="119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6"/>
      <c r="T48" s="124"/>
      <c r="U48" s="124"/>
      <c r="V48" s="124"/>
      <c r="W48" s="113"/>
      <c r="X48" s="113"/>
      <c r="Y48" s="113"/>
      <c r="Z48" s="113"/>
      <c r="AA48" s="113"/>
      <c r="AB48" s="113"/>
      <c r="AC48" s="113"/>
      <c r="AD48" s="113"/>
      <c r="AE48" s="113"/>
      <c r="AM48" s="114"/>
      <c r="AN48" s="114"/>
      <c r="AO48" s="114"/>
      <c r="AP48" s="114"/>
      <c r="AQ48" s="114"/>
      <c r="AR48" s="114"/>
      <c r="AS48" s="115"/>
      <c r="AV48" s="112"/>
      <c r="AW48" s="108"/>
      <c r="AX48" s="108"/>
      <c r="AY48" s="108"/>
    </row>
    <row r="49" spans="2:51" x14ac:dyDescent="0.35">
      <c r="B49" s="127" t="s">
        <v>138</v>
      </c>
      <c r="C49" s="119"/>
      <c r="D49" s="119"/>
      <c r="E49" s="119"/>
      <c r="F49" s="119"/>
      <c r="G49" s="119"/>
      <c r="H49" s="119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6"/>
      <c r="T49" s="124"/>
      <c r="U49" s="124"/>
      <c r="V49" s="124"/>
      <c r="W49" s="113"/>
      <c r="X49" s="113"/>
      <c r="Y49" s="113"/>
      <c r="Z49" s="113"/>
      <c r="AA49" s="113"/>
      <c r="AB49" s="113"/>
      <c r="AC49" s="113"/>
      <c r="AD49" s="113"/>
      <c r="AE49" s="113"/>
      <c r="AM49" s="114"/>
      <c r="AN49" s="114"/>
      <c r="AO49" s="114"/>
      <c r="AP49" s="114"/>
      <c r="AQ49" s="114"/>
      <c r="AR49" s="114"/>
      <c r="AS49" s="115"/>
      <c r="AV49" s="112"/>
      <c r="AW49" s="108"/>
      <c r="AX49" s="108"/>
      <c r="AY49" s="108"/>
    </row>
    <row r="50" spans="2:51" x14ac:dyDescent="0.35">
      <c r="B50" s="138" t="s">
        <v>139</v>
      </c>
      <c r="C50" s="119"/>
      <c r="D50" s="119"/>
      <c r="E50" s="119"/>
      <c r="F50" s="119"/>
      <c r="G50" s="119"/>
      <c r="H50" s="119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6"/>
      <c r="T50" s="124"/>
      <c r="U50" s="124"/>
      <c r="V50" s="124"/>
      <c r="W50" s="113"/>
      <c r="X50" s="113"/>
      <c r="Y50" s="113"/>
      <c r="Z50" s="113"/>
      <c r="AA50" s="113"/>
      <c r="AB50" s="113"/>
      <c r="AC50" s="113"/>
      <c r="AD50" s="113"/>
      <c r="AE50" s="113"/>
      <c r="AM50" s="114"/>
      <c r="AN50" s="114"/>
      <c r="AO50" s="114"/>
      <c r="AP50" s="114"/>
      <c r="AQ50" s="114"/>
      <c r="AR50" s="114"/>
      <c r="AS50" s="115"/>
      <c r="AV50" s="112"/>
      <c r="AW50" s="108"/>
      <c r="AX50" s="108"/>
      <c r="AY50" s="108"/>
    </row>
    <row r="51" spans="2:51" x14ac:dyDescent="0.35">
      <c r="B51" s="122" t="s">
        <v>142</v>
      </c>
      <c r="C51" s="119"/>
      <c r="D51" s="119"/>
      <c r="E51" s="119"/>
      <c r="F51" s="119"/>
      <c r="G51" s="119"/>
      <c r="H51" s="119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6"/>
      <c r="T51" s="124"/>
      <c r="U51" s="124"/>
      <c r="V51" s="124"/>
      <c r="W51" s="113"/>
      <c r="X51" s="113"/>
      <c r="Y51" s="113"/>
      <c r="Z51" s="113"/>
      <c r="AA51" s="113"/>
      <c r="AB51" s="113"/>
      <c r="AC51" s="113"/>
      <c r="AD51" s="113"/>
      <c r="AE51" s="113"/>
      <c r="AM51" s="114"/>
      <c r="AN51" s="114"/>
      <c r="AO51" s="114"/>
      <c r="AP51" s="114"/>
      <c r="AQ51" s="114"/>
      <c r="AR51" s="114"/>
      <c r="AS51" s="115"/>
      <c r="AV51" s="112"/>
      <c r="AW51" s="108"/>
      <c r="AX51" s="108"/>
      <c r="AY51" s="108"/>
    </row>
    <row r="52" spans="2:51" x14ac:dyDescent="0.35">
      <c r="B52" s="138" t="s">
        <v>176</v>
      </c>
      <c r="C52" s="119"/>
      <c r="D52" s="119"/>
      <c r="E52" s="119"/>
      <c r="F52" s="119"/>
      <c r="G52" s="119"/>
      <c r="H52" s="119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4"/>
      <c r="U52" s="124"/>
      <c r="V52" s="124"/>
      <c r="W52" s="113"/>
      <c r="X52" s="113"/>
      <c r="Y52" s="113"/>
      <c r="Z52" s="113"/>
      <c r="AA52" s="113"/>
      <c r="AB52" s="113"/>
      <c r="AC52" s="113"/>
      <c r="AD52" s="113"/>
      <c r="AE52" s="113"/>
      <c r="AM52" s="114"/>
      <c r="AN52" s="114"/>
      <c r="AO52" s="114"/>
      <c r="AP52" s="114"/>
      <c r="AQ52" s="114"/>
      <c r="AR52" s="114"/>
      <c r="AS52" s="115"/>
      <c r="AV52" s="112"/>
      <c r="AW52" s="108"/>
      <c r="AX52" s="108"/>
      <c r="AY52" s="108"/>
    </row>
    <row r="53" spans="2:51" x14ac:dyDescent="0.35">
      <c r="B53" s="127" t="s">
        <v>140</v>
      </c>
      <c r="C53" s="119"/>
      <c r="D53" s="119"/>
      <c r="E53" s="119"/>
      <c r="F53" s="119"/>
      <c r="G53" s="119"/>
      <c r="H53" s="119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4"/>
      <c r="U53" s="124"/>
      <c r="V53" s="124"/>
      <c r="W53" s="113"/>
      <c r="X53" s="113"/>
      <c r="Y53" s="113"/>
      <c r="Z53" s="113"/>
      <c r="AA53" s="113"/>
      <c r="AB53" s="113"/>
      <c r="AC53" s="113"/>
      <c r="AD53" s="113"/>
      <c r="AE53" s="113"/>
      <c r="AM53" s="114"/>
      <c r="AN53" s="114"/>
      <c r="AO53" s="114"/>
      <c r="AP53" s="114"/>
      <c r="AQ53" s="114"/>
      <c r="AR53" s="114"/>
      <c r="AS53" s="115"/>
      <c r="AV53" s="112"/>
      <c r="AW53" s="108"/>
      <c r="AX53" s="108"/>
      <c r="AY53" s="108"/>
    </row>
    <row r="54" spans="2:51" x14ac:dyDescent="0.35">
      <c r="B54" s="122" t="s">
        <v>129</v>
      </c>
      <c r="C54" s="119"/>
      <c r="D54" s="119"/>
      <c r="E54" s="119"/>
      <c r="F54" s="119"/>
      <c r="G54" s="119"/>
      <c r="H54" s="119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4"/>
      <c r="U54" s="124"/>
      <c r="V54" s="124"/>
      <c r="W54" s="113"/>
      <c r="X54" s="113"/>
      <c r="Y54" s="113"/>
      <c r="Z54" s="113"/>
      <c r="AA54" s="113"/>
      <c r="AB54" s="113"/>
      <c r="AC54" s="113"/>
      <c r="AD54" s="113"/>
      <c r="AE54" s="113"/>
      <c r="AM54" s="114"/>
      <c r="AN54" s="114"/>
      <c r="AO54" s="114"/>
      <c r="AP54" s="114"/>
      <c r="AQ54" s="114"/>
      <c r="AR54" s="114"/>
      <c r="AS54" s="115"/>
      <c r="AV54" s="112"/>
      <c r="AW54" s="108"/>
      <c r="AX54" s="108"/>
      <c r="AY54" s="108"/>
    </row>
    <row r="55" spans="2:51" x14ac:dyDescent="0.35">
      <c r="B55" s="122" t="s">
        <v>174</v>
      </c>
      <c r="C55" s="119"/>
      <c r="D55" s="119"/>
      <c r="E55" s="119"/>
      <c r="F55" s="119"/>
      <c r="G55" s="119"/>
      <c r="H55" s="119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6"/>
      <c r="U55" s="126"/>
      <c r="V55" s="126"/>
      <c r="W55" s="113"/>
      <c r="X55" s="113"/>
      <c r="Y55" s="113"/>
      <c r="Z55" s="113"/>
      <c r="AA55" s="113"/>
      <c r="AB55" s="113"/>
      <c r="AC55" s="113"/>
      <c r="AD55" s="113"/>
      <c r="AE55" s="113"/>
      <c r="AM55" s="114"/>
      <c r="AN55" s="114"/>
      <c r="AO55" s="114"/>
      <c r="AP55" s="114"/>
      <c r="AQ55" s="114"/>
      <c r="AR55" s="114"/>
      <c r="AS55" s="115"/>
      <c r="AV55" s="112"/>
      <c r="AW55" s="108"/>
      <c r="AX55" s="108"/>
      <c r="AY55" s="108"/>
    </row>
    <row r="56" spans="2:51" x14ac:dyDescent="0.35">
      <c r="B56" s="116" t="s">
        <v>181</v>
      </c>
      <c r="C56" s="119"/>
      <c r="D56" s="119"/>
      <c r="E56" s="119"/>
      <c r="F56" s="119"/>
      <c r="G56" s="119"/>
      <c r="H56" s="119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6"/>
      <c r="U56" s="126"/>
      <c r="V56" s="126"/>
      <c r="W56" s="113"/>
      <c r="X56" s="113"/>
      <c r="Y56" s="113"/>
      <c r="Z56" s="113"/>
      <c r="AA56" s="113"/>
      <c r="AB56" s="113"/>
      <c r="AC56" s="113"/>
      <c r="AD56" s="113"/>
      <c r="AE56" s="113"/>
      <c r="AM56" s="114"/>
      <c r="AN56" s="114"/>
      <c r="AO56" s="114"/>
      <c r="AP56" s="114"/>
      <c r="AQ56" s="114"/>
      <c r="AR56" s="114"/>
      <c r="AS56" s="115"/>
      <c r="AV56" s="112"/>
      <c r="AW56" s="108"/>
      <c r="AX56" s="108"/>
      <c r="AY56" s="108"/>
    </row>
    <row r="57" spans="2:51" x14ac:dyDescent="0.35">
      <c r="B57" s="122" t="s">
        <v>130</v>
      </c>
      <c r="C57" s="119"/>
      <c r="D57" s="119"/>
      <c r="E57" s="119"/>
      <c r="F57" s="119"/>
      <c r="G57" s="119"/>
      <c r="H57" s="119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6"/>
      <c r="U57" s="103"/>
      <c r="V57" s="103"/>
      <c r="W57" s="113"/>
      <c r="X57" s="113"/>
      <c r="Y57" s="113"/>
      <c r="Z57" s="113"/>
      <c r="AA57" s="113"/>
      <c r="AB57" s="113"/>
      <c r="AC57" s="113"/>
      <c r="AD57" s="113"/>
      <c r="AE57" s="113"/>
      <c r="AM57" s="114"/>
      <c r="AN57" s="114"/>
      <c r="AO57" s="114"/>
      <c r="AP57" s="114"/>
      <c r="AQ57" s="114"/>
      <c r="AR57" s="114"/>
      <c r="AS57" s="115"/>
      <c r="AV57" s="112"/>
      <c r="AW57" s="108"/>
      <c r="AX57" s="108"/>
      <c r="AY57" s="108"/>
    </row>
    <row r="58" spans="2:51" x14ac:dyDescent="0.35">
      <c r="B58" s="107"/>
      <c r="C58" s="122"/>
      <c r="D58" s="119"/>
      <c r="E58" s="119"/>
      <c r="F58" s="119"/>
      <c r="G58" s="119"/>
      <c r="H58" s="119"/>
      <c r="I58" s="119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6"/>
      <c r="U58" s="103"/>
      <c r="V58" s="103"/>
      <c r="W58" s="113"/>
      <c r="X58" s="113"/>
      <c r="Y58" s="113"/>
      <c r="Z58" s="113"/>
      <c r="AA58" s="113"/>
      <c r="AB58" s="113"/>
      <c r="AC58" s="113"/>
      <c r="AD58" s="113"/>
      <c r="AE58" s="113"/>
      <c r="AM58" s="114"/>
      <c r="AN58" s="114"/>
      <c r="AO58" s="114"/>
      <c r="AP58" s="114"/>
      <c r="AQ58" s="114"/>
      <c r="AR58" s="114"/>
      <c r="AS58" s="115"/>
      <c r="AV58" s="112"/>
      <c r="AW58" s="108"/>
      <c r="AX58" s="108"/>
      <c r="AY58" s="108"/>
    </row>
    <row r="59" spans="2:51" x14ac:dyDescent="0.35">
      <c r="B59" s="107"/>
      <c r="C59" s="122"/>
      <c r="D59" s="119"/>
      <c r="E59" s="119"/>
      <c r="F59" s="119"/>
      <c r="G59" s="119"/>
      <c r="H59" s="119"/>
      <c r="I59" s="119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6"/>
      <c r="U59" s="103"/>
      <c r="V59" s="103"/>
      <c r="W59" s="113"/>
      <c r="X59" s="113"/>
      <c r="Y59" s="113"/>
      <c r="Z59" s="113"/>
      <c r="AA59" s="113"/>
      <c r="AB59" s="113"/>
      <c r="AC59" s="113"/>
      <c r="AD59" s="113"/>
      <c r="AE59" s="113"/>
      <c r="AM59" s="114"/>
      <c r="AN59" s="114"/>
      <c r="AO59" s="114"/>
      <c r="AP59" s="114"/>
      <c r="AQ59" s="114"/>
      <c r="AR59" s="114"/>
      <c r="AS59" s="115"/>
      <c r="AV59" s="112"/>
      <c r="AW59" s="108"/>
      <c r="AX59" s="108"/>
      <c r="AY59" s="108"/>
    </row>
    <row r="60" spans="2:51" x14ac:dyDescent="0.35">
      <c r="B60" s="102"/>
      <c r="C60" s="116"/>
      <c r="D60" s="119"/>
      <c r="E60" s="119"/>
      <c r="F60" s="119"/>
      <c r="G60" s="119"/>
      <c r="H60" s="119"/>
      <c r="I60" s="119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6"/>
      <c r="U60" s="103"/>
      <c r="V60" s="103"/>
      <c r="W60" s="113"/>
      <c r="X60" s="113"/>
      <c r="Y60" s="113"/>
      <c r="Z60" s="113"/>
      <c r="AA60" s="113"/>
      <c r="AB60" s="113"/>
      <c r="AC60" s="113"/>
      <c r="AD60" s="113"/>
      <c r="AE60" s="113"/>
      <c r="AM60" s="114"/>
      <c r="AN60" s="114"/>
      <c r="AO60" s="114"/>
      <c r="AP60" s="114"/>
      <c r="AQ60" s="114"/>
      <c r="AR60" s="114"/>
      <c r="AS60" s="115"/>
      <c r="AV60" s="112"/>
      <c r="AW60" s="108"/>
      <c r="AX60" s="108"/>
      <c r="AY60" s="108"/>
    </row>
    <row r="61" spans="2:51" x14ac:dyDescent="0.35">
      <c r="B61" s="102"/>
      <c r="C61" s="116"/>
      <c r="D61" s="101"/>
      <c r="E61" s="119"/>
      <c r="F61" s="119"/>
      <c r="G61" s="119"/>
      <c r="H61" s="119"/>
      <c r="I61" s="119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6"/>
      <c r="U61" s="103"/>
      <c r="V61" s="103"/>
      <c r="W61" s="113"/>
      <c r="X61" s="113"/>
      <c r="Y61" s="113"/>
      <c r="Z61" s="105"/>
      <c r="AA61" s="113"/>
      <c r="AB61" s="113"/>
      <c r="AC61" s="113"/>
      <c r="AD61" s="113"/>
      <c r="AE61" s="113"/>
      <c r="AM61" s="114"/>
      <c r="AN61" s="114"/>
      <c r="AO61" s="114"/>
      <c r="AP61" s="114"/>
      <c r="AQ61" s="114"/>
      <c r="AR61" s="114"/>
      <c r="AS61" s="115"/>
      <c r="AV61" s="112"/>
      <c r="AW61" s="108"/>
      <c r="AX61" s="108"/>
      <c r="AY61" s="108"/>
    </row>
    <row r="62" spans="2:51" x14ac:dyDescent="0.35">
      <c r="B62" s="102"/>
      <c r="C62" s="138"/>
      <c r="D62" s="101"/>
      <c r="E62" s="119"/>
      <c r="F62" s="119"/>
      <c r="G62" s="119"/>
      <c r="H62" s="119"/>
      <c r="I62" s="101"/>
      <c r="J62" s="120"/>
      <c r="K62" s="120"/>
      <c r="L62" s="120"/>
      <c r="M62" s="120"/>
      <c r="N62" s="120"/>
      <c r="O62" s="120"/>
      <c r="P62" s="120"/>
      <c r="Q62" s="120"/>
      <c r="R62" s="120"/>
      <c r="S62" s="105"/>
      <c r="T62" s="105"/>
      <c r="U62" s="105"/>
      <c r="V62" s="105"/>
      <c r="W62" s="105"/>
      <c r="X62" s="105"/>
      <c r="Y62" s="105"/>
      <c r="Z62" s="104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12"/>
      <c r="AW62" s="108"/>
      <c r="AX62" s="108"/>
      <c r="AY62" s="108"/>
    </row>
    <row r="63" spans="2:51" x14ac:dyDescent="0.35">
      <c r="B63" s="102"/>
      <c r="C63" s="138"/>
      <c r="D63" s="119"/>
      <c r="E63" s="101"/>
      <c r="F63" s="119"/>
      <c r="G63" s="101"/>
      <c r="H63" s="101"/>
      <c r="I63" s="101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4"/>
      <c r="X63" s="104"/>
      <c r="Y63" s="104"/>
      <c r="Z63" s="113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12"/>
      <c r="AW63" s="108"/>
      <c r="AX63" s="108"/>
      <c r="AY63" s="108"/>
    </row>
    <row r="64" spans="2:51" x14ac:dyDescent="0.35">
      <c r="B64" s="102"/>
      <c r="C64" s="122"/>
      <c r="D64" s="119"/>
      <c r="E64" s="101"/>
      <c r="F64" s="101"/>
      <c r="G64" s="101"/>
      <c r="H64" s="101"/>
      <c r="I64" s="119"/>
      <c r="J64" s="105"/>
      <c r="K64" s="105"/>
      <c r="L64" s="105"/>
      <c r="M64" s="105"/>
      <c r="N64" s="105"/>
      <c r="O64" s="105"/>
      <c r="P64" s="105"/>
      <c r="Q64" s="105"/>
      <c r="R64" s="105"/>
      <c r="S64" s="120"/>
      <c r="T64" s="126"/>
      <c r="U64" s="103"/>
      <c r="V64" s="103"/>
      <c r="W64" s="113"/>
      <c r="X64" s="113"/>
      <c r="Y64" s="113"/>
      <c r="Z64" s="113"/>
      <c r="AA64" s="113"/>
      <c r="AB64" s="113"/>
      <c r="AC64" s="113"/>
      <c r="AD64" s="113"/>
      <c r="AE64" s="113"/>
      <c r="AM64" s="114"/>
      <c r="AN64" s="114"/>
      <c r="AO64" s="114"/>
      <c r="AP64" s="114"/>
      <c r="AQ64" s="114"/>
      <c r="AR64" s="114"/>
      <c r="AS64" s="115"/>
      <c r="AV64" s="112"/>
      <c r="AW64" s="108"/>
      <c r="AX64" s="108"/>
      <c r="AY64" s="108"/>
    </row>
    <row r="65" spans="1:51" x14ac:dyDescent="0.35">
      <c r="B65" s="105"/>
      <c r="C65" s="122"/>
      <c r="D65" s="119"/>
      <c r="E65" s="119"/>
      <c r="F65" s="101"/>
      <c r="G65" s="119"/>
      <c r="H65" s="119"/>
      <c r="I65" s="119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6"/>
      <c r="U65" s="103"/>
      <c r="V65" s="103"/>
      <c r="W65" s="113"/>
      <c r="X65" s="113"/>
      <c r="Y65" s="113"/>
      <c r="Z65" s="113"/>
      <c r="AA65" s="113"/>
      <c r="AB65" s="113"/>
      <c r="AC65" s="113"/>
      <c r="AD65" s="113"/>
      <c r="AE65" s="113"/>
      <c r="AM65" s="114"/>
      <c r="AN65" s="114"/>
      <c r="AO65" s="114"/>
      <c r="AP65" s="114"/>
      <c r="AQ65" s="114"/>
      <c r="AR65" s="114"/>
      <c r="AS65" s="115"/>
      <c r="AV65" s="112"/>
      <c r="AW65" s="108"/>
      <c r="AX65" s="108"/>
      <c r="AY65" s="108"/>
    </row>
    <row r="66" spans="1:51" x14ac:dyDescent="0.35">
      <c r="B66" s="105"/>
      <c r="C66" s="105"/>
      <c r="D66" s="119"/>
      <c r="E66" s="119"/>
      <c r="F66" s="119"/>
      <c r="G66" s="119"/>
      <c r="H66" s="119"/>
      <c r="I66" s="119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6"/>
      <c r="U66" s="103"/>
      <c r="V66" s="103"/>
      <c r="W66" s="113"/>
      <c r="X66" s="113"/>
      <c r="Y66" s="113"/>
      <c r="Z66" s="113"/>
      <c r="AA66" s="113"/>
      <c r="AB66" s="113"/>
      <c r="AC66" s="113"/>
      <c r="AD66" s="113"/>
      <c r="AE66" s="113"/>
      <c r="AM66" s="114"/>
      <c r="AN66" s="114"/>
      <c r="AO66" s="114"/>
      <c r="AP66" s="114"/>
      <c r="AQ66" s="114"/>
      <c r="AR66" s="114"/>
      <c r="AS66" s="115"/>
      <c r="AV66" s="112"/>
      <c r="AW66" s="108"/>
      <c r="AX66" s="108"/>
      <c r="AY66" s="108"/>
    </row>
    <row r="67" spans="1:51" x14ac:dyDescent="0.35">
      <c r="B67" s="102"/>
      <c r="C67" s="138"/>
      <c r="D67" s="105"/>
      <c r="E67" s="119"/>
      <c r="F67" s="119"/>
      <c r="G67" s="119"/>
      <c r="H67" s="119"/>
      <c r="I67" s="119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6"/>
      <c r="U67" s="103"/>
      <c r="V67" s="103"/>
      <c r="W67" s="113"/>
      <c r="X67" s="113"/>
      <c r="Y67" s="113"/>
      <c r="Z67" s="113"/>
      <c r="AA67" s="113"/>
      <c r="AB67" s="113"/>
      <c r="AC67" s="113"/>
      <c r="AD67" s="113"/>
      <c r="AE67" s="113"/>
      <c r="AM67" s="114"/>
      <c r="AN67" s="114"/>
      <c r="AO67" s="114"/>
      <c r="AP67" s="114"/>
      <c r="AQ67" s="114"/>
      <c r="AR67" s="114"/>
      <c r="AS67" s="115"/>
      <c r="AV67" s="112"/>
      <c r="AW67" s="108"/>
      <c r="AX67" s="108"/>
      <c r="AY67" s="108"/>
    </row>
    <row r="68" spans="1:51" x14ac:dyDescent="0.35">
      <c r="C68" s="122"/>
      <c r="D68" s="105"/>
      <c r="E68" s="119"/>
      <c r="F68" s="119"/>
      <c r="G68" s="119"/>
      <c r="H68" s="119"/>
      <c r="I68" s="105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6"/>
      <c r="U68" s="103"/>
      <c r="V68" s="103"/>
      <c r="W68" s="113"/>
      <c r="X68" s="113"/>
      <c r="Y68" s="113"/>
      <c r="Z68" s="113"/>
      <c r="AA68" s="113"/>
      <c r="AB68" s="113"/>
      <c r="AC68" s="113"/>
      <c r="AD68" s="113"/>
      <c r="AE68" s="113"/>
      <c r="AM68" s="114"/>
      <c r="AN68" s="114"/>
      <c r="AO68" s="114"/>
      <c r="AP68" s="114"/>
      <c r="AQ68" s="114"/>
      <c r="AR68" s="114"/>
      <c r="AS68" s="115"/>
      <c r="AV68" s="112"/>
      <c r="AW68" s="108"/>
      <c r="AX68" s="108"/>
      <c r="AY68" s="108"/>
    </row>
    <row r="69" spans="1:51" x14ac:dyDescent="0.35">
      <c r="C69" s="138"/>
      <c r="D69" s="119"/>
      <c r="E69" s="105"/>
      <c r="F69" s="119"/>
      <c r="G69" s="105"/>
      <c r="H69" s="105"/>
      <c r="I69" s="105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6"/>
      <c r="U69" s="103"/>
      <c r="V69" s="103"/>
      <c r="W69" s="113"/>
      <c r="X69" s="113"/>
      <c r="Y69" s="113"/>
      <c r="Z69" s="113"/>
      <c r="AA69" s="113"/>
      <c r="AB69" s="113"/>
      <c r="AC69" s="113"/>
      <c r="AD69" s="113"/>
      <c r="AE69" s="113"/>
      <c r="AM69" s="114"/>
      <c r="AN69" s="114"/>
      <c r="AO69" s="114"/>
      <c r="AP69" s="114"/>
      <c r="AQ69" s="114"/>
      <c r="AR69" s="114"/>
      <c r="AS69" s="115"/>
      <c r="AU69" s="108"/>
      <c r="AV69" s="112"/>
      <c r="AW69" s="108"/>
      <c r="AX69" s="108"/>
      <c r="AY69" s="108"/>
    </row>
    <row r="70" spans="1:51" x14ac:dyDescent="0.35">
      <c r="C70" s="125"/>
      <c r="D70" s="119"/>
      <c r="E70" s="105"/>
      <c r="F70" s="105"/>
      <c r="G70" s="105"/>
      <c r="H70" s="105"/>
      <c r="I70" s="119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6"/>
      <c r="U70" s="103"/>
      <c r="V70" s="103"/>
      <c r="W70" s="113"/>
      <c r="X70" s="113"/>
      <c r="Y70" s="113"/>
      <c r="Z70" s="113"/>
      <c r="AA70" s="113"/>
      <c r="AB70" s="113"/>
      <c r="AC70" s="113"/>
      <c r="AD70" s="113"/>
      <c r="AE70" s="113"/>
      <c r="AM70" s="114"/>
      <c r="AN70" s="114"/>
      <c r="AO70" s="114"/>
      <c r="AP70" s="114"/>
      <c r="AQ70" s="114"/>
      <c r="AR70" s="114"/>
      <c r="AS70" s="115"/>
      <c r="AU70" s="108"/>
      <c r="AV70" s="112"/>
      <c r="AW70" s="108"/>
      <c r="AX70" s="108"/>
      <c r="AY70" s="108"/>
    </row>
    <row r="71" spans="1:51" x14ac:dyDescent="0.35">
      <c r="A71" s="113"/>
      <c r="I71" s="114"/>
      <c r="J71" s="114"/>
      <c r="K71" s="114"/>
      <c r="L71" s="114"/>
      <c r="M71" s="114"/>
      <c r="N71" s="114"/>
      <c r="O71" s="115"/>
      <c r="P71" s="109"/>
      <c r="R71" s="112"/>
      <c r="AS71" s="108"/>
      <c r="AT71" s="108"/>
      <c r="AU71" s="108"/>
      <c r="AV71" s="108"/>
      <c r="AW71" s="108"/>
      <c r="AX71" s="108"/>
      <c r="AY71" s="108"/>
    </row>
    <row r="72" spans="1:51" x14ac:dyDescent="0.35">
      <c r="A72" s="113"/>
      <c r="I72" s="114"/>
      <c r="J72" s="114"/>
      <c r="K72" s="114"/>
      <c r="L72" s="114"/>
      <c r="M72" s="114"/>
      <c r="N72" s="114"/>
      <c r="O72" s="115"/>
      <c r="P72" s="109"/>
      <c r="R72" s="109"/>
      <c r="AS72" s="108"/>
      <c r="AT72" s="108"/>
      <c r="AU72" s="108"/>
      <c r="AV72" s="108"/>
      <c r="AW72" s="108"/>
      <c r="AX72" s="108"/>
      <c r="AY72" s="108"/>
    </row>
    <row r="73" spans="1:51" x14ac:dyDescent="0.35">
      <c r="A73" s="113"/>
      <c r="I73" s="114"/>
      <c r="J73" s="114"/>
      <c r="K73" s="114"/>
      <c r="L73" s="114"/>
      <c r="M73" s="114"/>
      <c r="N73" s="114"/>
      <c r="O73" s="115"/>
      <c r="P73" s="109"/>
      <c r="R73" s="109"/>
      <c r="AS73" s="108"/>
      <c r="AT73" s="108"/>
      <c r="AU73" s="108"/>
      <c r="AV73" s="108"/>
      <c r="AW73" s="108"/>
      <c r="AX73" s="108"/>
      <c r="AY73" s="108"/>
    </row>
    <row r="74" spans="1:51" x14ac:dyDescent="0.35">
      <c r="A74" s="113"/>
      <c r="I74" s="114"/>
      <c r="J74" s="114"/>
      <c r="K74" s="114"/>
      <c r="L74" s="114"/>
      <c r="M74" s="114"/>
      <c r="N74" s="114"/>
      <c r="O74" s="115"/>
      <c r="P74" s="109"/>
      <c r="R74" s="109"/>
      <c r="AS74" s="108"/>
      <c r="AT74" s="108"/>
      <c r="AU74" s="108"/>
      <c r="AV74" s="108"/>
      <c r="AW74" s="108"/>
      <c r="AX74" s="108"/>
      <c r="AY74" s="108"/>
    </row>
    <row r="75" spans="1:51" x14ac:dyDescent="0.35">
      <c r="A75" s="113"/>
      <c r="I75" s="114"/>
      <c r="J75" s="114"/>
      <c r="K75" s="114"/>
      <c r="L75" s="114"/>
      <c r="M75" s="114"/>
      <c r="N75" s="114"/>
      <c r="O75" s="115"/>
      <c r="P75" s="109"/>
      <c r="R75" s="109"/>
      <c r="AS75" s="108"/>
      <c r="AT75" s="108"/>
      <c r="AU75" s="108"/>
      <c r="AV75" s="108"/>
      <c r="AW75" s="108"/>
      <c r="AX75" s="108"/>
      <c r="AY75" s="108"/>
    </row>
    <row r="76" spans="1:51" x14ac:dyDescent="0.35">
      <c r="A76" s="113"/>
      <c r="I76" s="114"/>
      <c r="J76" s="114"/>
      <c r="K76" s="114"/>
      <c r="L76" s="114"/>
      <c r="M76" s="114"/>
      <c r="N76" s="114"/>
      <c r="O76" s="115"/>
      <c r="P76" s="109"/>
      <c r="R76" s="109"/>
      <c r="AS76" s="108"/>
      <c r="AT76" s="108"/>
      <c r="AU76" s="108"/>
      <c r="AV76" s="108"/>
      <c r="AW76" s="108"/>
      <c r="AX76" s="108"/>
      <c r="AY76" s="108"/>
    </row>
    <row r="77" spans="1:51" x14ac:dyDescent="0.35">
      <c r="A77" s="113"/>
      <c r="I77" s="114"/>
      <c r="J77" s="114"/>
      <c r="K77" s="114"/>
      <c r="L77" s="114"/>
      <c r="M77" s="114"/>
      <c r="N77" s="114"/>
      <c r="O77" s="115"/>
      <c r="P77" s="109"/>
      <c r="R77" s="104"/>
      <c r="AS77" s="108"/>
      <c r="AT77" s="108"/>
      <c r="AU77" s="108"/>
      <c r="AV77" s="108"/>
      <c r="AW77" s="108"/>
      <c r="AX77" s="108"/>
      <c r="AY77" s="108"/>
    </row>
    <row r="78" spans="1:51" x14ac:dyDescent="0.35">
      <c r="A78" s="113"/>
      <c r="I78" s="114"/>
      <c r="J78" s="114"/>
      <c r="K78" s="114"/>
      <c r="L78" s="114"/>
      <c r="M78" s="114"/>
      <c r="N78" s="114"/>
      <c r="O78" s="115"/>
      <c r="R78" s="109"/>
      <c r="AS78" s="108"/>
      <c r="AT78" s="108"/>
      <c r="AU78" s="108"/>
      <c r="AV78" s="108"/>
      <c r="AW78" s="108"/>
      <c r="AX78" s="108"/>
      <c r="AY78" s="108"/>
    </row>
    <row r="79" spans="1:51" x14ac:dyDescent="0.35">
      <c r="O79" s="115"/>
      <c r="R79" s="109"/>
      <c r="AS79" s="108"/>
      <c r="AT79" s="108"/>
      <c r="AU79" s="108"/>
      <c r="AV79" s="108"/>
      <c r="AW79" s="108"/>
      <c r="AX79" s="108"/>
      <c r="AY79" s="108"/>
    </row>
    <row r="80" spans="1:51" x14ac:dyDescent="0.35">
      <c r="O80" s="115"/>
      <c r="R80" s="109"/>
      <c r="AS80" s="108"/>
      <c r="AT80" s="108"/>
      <c r="AU80" s="108"/>
      <c r="AV80" s="108"/>
      <c r="AW80" s="108"/>
      <c r="AX80" s="108"/>
      <c r="AY80" s="108"/>
    </row>
    <row r="81" spans="15:51" x14ac:dyDescent="0.35">
      <c r="O81" s="115"/>
      <c r="R81" s="109"/>
      <c r="AS81" s="108"/>
      <c r="AT81" s="108"/>
      <c r="AU81" s="108"/>
      <c r="AV81" s="108"/>
      <c r="AW81" s="108"/>
      <c r="AX81" s="108"/>
      <c r="AY81" s="108"/>
    </row>
    <row r="82" spans="15:51" x14ac:dyDescent="0.35">
      <c r="O82" s="115"/>
      <c r="R82" s="109"/>
      <c r="AS82" s="108"/>
      <c r="AT82" s="108"/>
      <c r="AU82" s="108"/>
      <c r="AV82" s="108"/>
      <c r="AW82" s="108"/>
      <c r="AX82" s="108"/>
      <c r="AY82" s="108"/>
    </row>
    <row r="83" spans="15:51" x14ac:dyDescent="0.35">
      <c r="O83" s="115"/>
      <c r="AS83" s="108"/>
      <c r="AT83" s="108"/>
      <c r="AU83" s="108"/>
      <c r="AV83" s="108"/>
      <c r="AW83" s="108"/>
      <c r="AX83" s="108"/>
      <c r="AY83" s="108"/>
    </row>
    <row r="84" spans="15:51" x14ac:dyDescent="0.35">
      <c r="O84" s="115"/>
      <c r="AS84" s="108"/>
      <c r="AT84" s="108"/>
      <c r="AU84" s="108"/>
      <c r="AV84" s="108"/>
      <c r="AW84" s="108"/>
      <c r="AX84" s="108"/>
      <c r="AY84" s="108"/>
    </row>
    <row r="85" spans="15:51" x14ac:dyDescent="0.35">
      <c r="O85" s="115"/>
      <c r="AS85" s="108"/>
      <c r="AT85" s="108"/>
      <c r="AU85" s="108"/>
      <c r="AV85" s="108"/>
      <c r="AW85" s="108"/>
      <c r="AX85" s="108"/>
      <c r="AY85" s="108"/>
    </row>
    <row r="86" spans="15:51" x14ac:dyDescent="0.35">
      <c r="O86" s="115"/>
      <c r="AS86" s="108"/>
      <c r="AT86" s="108"/>
      <c r="AU86" s="108"/>
      <c r="AV86" s="108"/>
      <c r="AW86" s="108"/>
      <c r="AX86" s="108"/>
      <c r="AY86" s="108"/>
    </row>
    <row r="87" spans="15:51" x14ac:dyDescent="0.35">
      <c r="O87" s="115"/>
      <c r="AS87" s="108"/>
      <c r="AT87" s="108"/>
      <c r="AU87" s="108"/>
      <c r="AV87" s="108"/>
      <c r="AW87" s="108"/>
      <c r="AX87" s="108"/>
      <c r="AY87" s="108"/>
    </row>
    <row r="88" spans="15:51" x14ac:dyDescent="0.35">
      <c r="O88" s="115"/>
      <c r="AS88" s="108"/>
      <c r="AT88" s="108"/>
      <c r="AU88" s="108"/>
      <c r="AV88" s="108"/>
      <c r="AW88" s="108"/>
      <c r="AX88" s="108"/>
      <c r="AY88" s="108"/>
    </row>
    <row r="89" spans="15:51" x14ac:dyDescent="0.35">
      <c r="O89" s="115"/>
      <c r="Q89" s="109"/>
      <c r="AS89" s="108"/>
      <c r="AT89" s="108"/>
      <c r="AU89" s="108"/>
      <c r="AV89" s="108"/>
      <c r="AW89" s="108"/>
      <c r="AX89" s="108"/>
      <c r="AY89" s="108"/>
    </row>
    <row r="90" spans="15:51" x14ac:dyDescent="0.35">
      <c r="O90" s="14"/>
      <c r="P90" s="109"/>
      <c r="Q90" s="109"/>
      <c r="AS90" s="108"/>
      <c r="AT90" s="108"/>
      <c r="AU90" s="108"/>
      <c r="AV90" s="108"/>
      <c r="AW90" s="108"/>
      <c r="AX90" s="108"/>
      <c r="AY90" s="108"/>
    </row>
    <row r="91" spans="15:51" x14ac:dyDescent="0.35">
      <c r="O91" s="14"/>
      <c r="P91" s="109"/>
      <c r="Q91" s="109"/>
      <c r="AS91" s="108"/>
      <c r="AT91" s="108"/>
      <c r="AU91" s="108"/>
      <c r="AV91" s="108"/>
      <c r="AW91" s="108"/>
      <c r="AX91" s="108"/>
      <c r="AY91" s="108"/>
    </row>
    <row r="92" spans="15:51" x14ac:dyDescent="0.35">
      <c r="O92" s="14"/>
      <c r="P92" s="109"/>
      <c r="Q92" s="109"/>
      <c r="AS92" s="108"/>
      <c r="AT92" s="108"/>
      <c r="AU92" s="108"/>
      <c r="AV92" s="108"/>
      <c r="AW92" s="108"/>
      <c r="AX92" s="108"/>
      <c r="AY92" s="108"/>
    </row>
    <row r="93" spans="15:51" x14ac:dyDescent="0.35">
      <c r="O93" s="14"/>
      <c r="P93" s="109"/>
      <c r="Q93" s="109"/>
      <c r="AS93" s="108"/>
      <c r="AT93" s="108"/>
      <c r="AU93" s="108"/>
      <c r="AV93" s="108"/>
      <c r="AW93" s="108"/>
      <c r="AX93" s="108"/>
      <c r="AY93" s="108"/>
    </row>
    <row r="94" spans="15:51" x14ac:dyDescent="0.35">
      <c r="O94" s="14"/>
      <c r="P94" s="109"/>
      <c r="Q94" s="109"/>
      <c r="AS94" s="108"/>
      <c r="AT94" s="108"/>
      <c r="AU94" s="108"/>
      <c r="AV94" s="108"/>
      <c r="AW94" s="108"/>
      <c r="AX94" s="108"/>
      <c r="AY94" s="108"/>
    </row>
    <row r="95" spans="15:51" x14ac:dyDescent="0.35">
      <c r="O95" s="14"/>
      <c r="P95" s="109"/>
      <c r="Q95" s="109"/>
      <c r="AS95" s="108"/>
      <c r="AT95" s="108"/>
      <c r="AU95" s="108"/>
      <c r="AV95" s="108"/>
      <c r="AW95" s="108"/>
      <c r="AX95" s="108"/>
      <c r="AY95" s="108"/>
    </row>
    <row r="96" spans="15:51" x14ac:dyDescent="0.35">
      <c r="O96" s="14"/>
      <c r="P96" s="109"/>
      <c r="Q96" s="109"/>
      <c r="AS96" s="108"/>
      <c r="AT96" s="108"/>
      <c r="AU96" s="108"/>
      <c r="AV96" s="108"/>
      <c r="AW96" s="108"/>
      <c r="AX96" s="108"/>
      <c r="AY96" s="108"/>
    </row>
    <row r="97" spans="15:51" x14ac:dyDescent="0.35">
      <c r="O97" s="14"/>
      <c r="P97" s="109"/>
      <c r="Q97" s="109"/>
      <c r="AS97" s="108"/>
      <c r="AT97" s="108"/>
      <c r="AU97" s="108"/>
      <c r="AV97" s="108"/>
      <c r="AW97" s="108"/>
      <c r="AX97" s="108"/>
      <c r="AY97" s="108"/>
    </row>
    <row r="98" spans="15:51" x14ac:dyDescent="0.35">
      <c r="O98" s="14"/>
      <c r="P98" s="109"/>
      <c r="Q98" s="109"/>
      <c r="AS98" s="108"/>
      <c r="AT98" s="108"/>
      <c r="AU98" s="108"/>
      <c r="AV98" s="108"/>
      <c r="AW98" s="108"/>
      <c r="AX98" s="108"/>
      <c r="AY98" s="108"/>
    </row>
    <row r="99" spans="15:51" x14ac:dyDescent="0.35">
      <c r="O99" s="14"/>
      <c r="P99" s="109"/>
      <c r="Q99" s="109"/>
      <c r="R99" s="109"/>
      <c r="S99" s="109"/>
      <c r="AS99" s="108"/>
      <c r="AT99" s="108"/>
      <c r="AU99" s="108"/>
      <c r="AV99" s="108"/>
      <c r="AW99" s="108"/>
      <c r="AX99" s="108"/>
      <c r="AY99" s="108"/>
    </row>
    <row r="100" spans="15:51" x14ac:dyDescent="0.35">
      <c r="O100" s="14"/>
      <c r="P100" s="109"/>
      <c r="Q100" s="109"/>
      <c r="R100" s="109"/>
      <c r="S100" s="109"/>
      <c r="T100" s="109"/>
      <c r="AS100" s="108"/>
      <c r="AT100" s="108"/>
      <c r="AU100" s="108"/>
      <c r="AV100" s="108"/>
      <c r="AW100" s="108"/>
      <c r="AX100" s="108"/>
      <c r="AY100" s="108"/>
    </row>
    <row r="101" spans="15:51" x14ac:dyDescent="0.35">
      <c r="O101" s="14"/>
      <c r="P101" s="109"/>
      <c r="Q101" s="109"/>
      <c r="R101" s="109"/>
      <c r="S101" s="109"/>
      <c r="T101" s="109"/>
      <c r="AS101" s="108"/>
      <c r="AT101" s="108"/>
      <c r="AU101" s="108"/>
      <c r="AV101" s="108"/>
      <c r="AW101" s="108"/>
      <c r="AX101" s="108"/>
      <c r="AY101" s="108"/>
    </row>
    <row r="102" spans="15:51" x14ac:dyDescent="0.35">
      <c r="O102" s="14"/>
      <c r="P102" s="109"/>
      <c r="T102" s="109"/>
      <c r="AS102" s="108"/>
      <c r="AT102" s="108"/>
      <c r="AU102" s="108"/>
      <c r="AV102" s="108"/>
      <c r="AW102" s="108"/>
      <c r="AX102" s="108"/>
      <c r="AY102" s="108"/>
    </row>
    <row r="103" spans="15:51" x14ac:dyDescent="0.35">
      <c r="O103" s="109"/>
      <c r="Q103" s="109"/>
      <c r="R103" s="109"/>
      <c r="S103" s="109"/>
      <c r="AS103" s="108"/>
      <c r="AT103" s="108"/>
      <c r="AU103" s="108"/>
      <c r="AV103" s="108"/>
      <c r="AW103" s="108"/>
      <c r="AX103" s="108"/>
      <c r="AY103" s="108"/>
    </row>
    <row r="104" spans="15:51" x14ac:dyDescent="0.35">
      <c r="O104" s="14"/>
      <c r="P104" s="109"/>
      <c r="Q104" s="109"/>
      <c r="R104" s="109"/>
      <c r="S104" s="109"/>
      <c r="T104" s="109"/>
      <c r="AS104" s="108"/>
      <c r="AT104" s="108"/>
      <c r="AU104" s="108"/>
      <c r="AV104" s="108"/>
      <c r="AW104" s="108"/>
      <c r="AX104" s="108"/>
      <c r="AY104" s="108"/>
    </row>
    <row r="105" spans="15:51" x14ac:dyDescent="0.35">
      <c r="O105" s="14"/>
      <c r="P105" s="109"/>
      <c r="Q105" s="109"/>
      <c r="R105" s="109"/>
      <c r="S105" s="109"/>
      <c r="T105" s="109"/>
      <c r="U105" s="109"/>
      <c r="AS105" s="108"/>
      <c r="AT105" s="108"/>
      <c r="AU105" s="108"/>
      <c r="AV105" s="108"/>
      <c r="AW105" s="108"/>
      <c r="AX105" s="108"/>
      <c r="AY105" s="108"/>
    </row>
    <row r="106" spans="15:51" x14ac:dyDescent="0.35">
      <c r="O106" s="14"/>
      <c r="P106" s="109"/>
      <c r="T106" s="109"/>
      <c r="U106" s="109"/>
      <c r="AS106" s="108"/>
      <c r="AT106" s="108"/>
      <c r="AU106" s="108"/>
      <c r="AV106" s="108"/>
      <c r="AW106" s="108"/>
      <c r="AX106" s="108"/>
      <c r="AY106" s="108"/>
    </row>
    <row r="118" spans="45:51" x14ac:dyDescent="0.35">
      <c r="AS118" s="108"/>
      <c r="AT118" s="108"/>
      <c r="AU118" s="108"/>
      <c r="AV118" s="108"/>
      <c r="AW118" s="108"/>
      <c r="AX118" s="108"/>
      <c r="AY118" s="108"/>
    </row>
  </sheetData>
  <protectedRanges>
    <protectedRange sqref="N62:R62 B67 S64:T70 B58:B64 S58:T61 N65:R70 T41 T49:T57" name="Range2_12_5_1_1"/>
    <protectedRange sqref="N10 L10 L6 D6 D8 AD8 AF8 O8:U8 AJ8:AR8 AF10 AR11:AR34 L24:N31 E23:E34 G23:G34 N12:N23 N32:N34 E11:G22 N11:AG11 O12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8:H68 F69 E68" name="Range2_2_2_9_2_1_1"/>
    <protectedRange sqref="D66 D69:D70" name="Range2_1_1_1_1_1_9_2_1_1"/>
    <protectedRange sqref="Q10" name="Range1_17_1_1_1"/>
    <protectedRange sqref="AG10" name="Range1_18_1_1_1"/>
    <protectedRange sqref="C67 C69" name="Range2_4_1_1_1"/>
    <protectedRange sqref="AS16:AS34" name="Range1_1_1_1"/>
    <protectedRange sqref="P3:U5" name="Range1_16_1_1_1_1"/>
    <protectedRange sqref="C70 C68 C65" name="Range2_1_3_1_1"/>
    <protectedRange sqref="H11:H34" name="Range1_1_1_1_1_1_1"/>
    <protectedRange sqref="B65:B66 J63:R64 D67:D68 I68:I69 Z61:Z62 S62:Y63 AA62:AU63 E69:E70 G69:H70 F70" name="Range2_2_1_10_1_1_1_2"/>
    <protectedRange sqref="C66" name="Range2_2_1_10_2_1_1_1"/>
    <protectedRange sqref="N58:R61 G65:H65 D63 F66 E65" name="Range2_12_1_6_1_1"/>
    <protectedRange sqref="D58:D59 I64:I66 I58:M61 G66:H67 G59:H61 E66:E67 F67:F68 F60:F62 E59:E61" name="Range2_2_12_1_7_1_1"/>
    <protectedRange sqref="D64:D65" name="Range2_1_1_1_1_11_1_2_1_1"/>
    <protectedRange sqref="E62 G62:H62 F63" name="Range2_2_2_9_1_1_1_1"/>
    <protectedRange sqref="D60" name="Range2_1_1_1_1_1_9_1_1_1_1"/>
    <protectedRange sqref="C64 C59" name="Range2_1_1_2_1_1"/>
    <protectedRange sqref="C63" name="Range2_1_2_2_1_1"/>
    <protectedRange sqref="C62" name="Range2_3_2_1_1"/>
    <protectedRange sqref="F58:F59 E58 G58:H58" name="Range2_2_12_1_1_1_1_1"/>
    <protectedRange sqref="C58" name="Range2_1_4_2_1_1_1"/>
    <protectedRange sqref="C60:C61" name="Range2_5_1_1_1"/>
    <protectedRange sqref="E63:E64 F64:F65 G63:H64 I62:I63" name="Range2_2_1_1_1_1"/>
    <protectedRange sqref="D61:D62" name="Range2_1_1_1_1_1_1_1_1"/>
    <protectedRange sqref="AS11:AS15" name="Range1_4_1_1_1_1"/>
    <protectedRange sqref="J11:J15 J26:J34" name="Range1_1_2_1_10_1_1_1_1"/>
    <protectedRange sqref="R77" name="Range2_2_1_10_1_1_1_1_1"/>
    <protectedRange sqref="T40" name="Range2_12_5_1_1_4"/>
    <protectedRange sqref="B40:B41" name="Range2_12_5_1_1_1"/>
    <protectedRange sqref="E40:H40" name="Range2_2_12_1_7_1_1_1"/>
    <protectedRange sqref="D40" name="Range2_3_2_1_3_1_1_2_10_1_1_1_1_1"/>
    <protectedRange sqref="C40" name="Range2_1_1_1_1_11_1_2_1_1_1"/>
    <protectedRange sqref="S38:S39" name="Range2_12_3_1_1_1_1"/>
    <protectedRange sqref="D38:H38 N38:R39" name="Range2_12_1_3_1_1_1_1"/>
    <protectedRange sqref="I38:M38 E39:M39" name="Range2_2_12_1_6_1_1_1_1"/>
    <protectedRange sqref="D39" name="Range2_1_1_1_1_11_1_1_1_1_1_1"/>
    <protectedRange sqref="C39" name="Range2_1_2_1_1_1_1_1"/>
    <protectedRange sqref="C38" name="Range2_3_1_1_1_1_1"/>
    <protectedRange sqref="S40" name="Range2_12_5_1_1_4_1"/>
    <protectedRange sqref="Q40:R40" name="Range2_12_1_5_1_1_1_1_1"/>
    <protectedRange sqref="N40:P40" name="Range2_12_1_2_2_1_1_1_1_1"/>
    <protectedRange sqref="K40:M40" name="Range2_2_12_1_4_2_1_1_1_1_1"/>
    <protectedRange sqref="G41:H41" name="Range2_2_12_1_3_1_1_1_1_1_4_1_1"/>
    <protectedRange sqref="E41:F41" name="Range2_2_12_1_7_1_1_3_1_1"/>
    <protectedRange sqref="I40:J40" name="Range2_2_12_1_4_2_1_1_1_2_1_1"/>
    <protectedRange sqref="S41" name="Range2_12_5_1_1_2_3_1"/>
    <protectedRange sqref="Q41:R41" name="Range2_12_1_6_1_1_1_1_2_1"/>
    <protectedRange sqref="N41:P41" name="Range2_12_1_2_3_1_1_1_1_2_1"/>
    <protectedRange sqref="I41:M41" name="Range2_2_12_1_4_3_1_1_1_1_2_1"/>
    <protectedRange sqref="D41" name="Range2_2_12_1_3_1_2_1_1_1_2_1_2_1"/>
    <protectedRange sqref="T47:T48" name="Range2_12_5_1_1_2"/>
    <protectedRange sqref="T42:T44" name="Range2_12_5_1_1_3_1_1_1"/>
    <protectedRange sqref="S42:S44" name="Range2_12_5_1_1_2_3_1_1_1_1_1"/>
    <protectedRange sqref="Q42:R44" name="Range2_12_1_6_1_1_1_1_2_1_1_1_1"/>
    <protectedRange sqref="N42:P44" name="Range2_12_1_2_3_1_1_1_1_2_1_1_1_1"/>
    <protectedRange sqref="I42:M44" name="Range2_2_12_1_4_3_1_1_1_1_2_1_1_1_1"/>
    <protectedRange sqref="E42:H44" name="Range2_2_12_1_3_1_2_1_1_1_1_2_1_1_1_1"/>
    <protectedRange sqref="D42:D44" name="Range2_2_12_1_3_1_2_1_1_1_2_1_2_3_1_1"/>
    <protectedRange sqref="T45" name="Range2_12_5_1_1_2_1_1_1_1_1"/>
    <protectedRange sqref="S45" name="Range2_12_4_1_1_1_4_2_1_1_1_1"/>
    <protectedRange sqref="Q45:R45" name="Range2_12_1_6_1_1_1_2_3_2_1_1_1_1"/>
    <protectedRange sqref="N45:P45" name="Range2_12_1_2_3_1_1_1_2_3_2_1_1_1_1"/>
    <protectedRange sqref="J45:M45" name="Range2_2_12_1_4_3_1_1_1_3_3_2_1_1_1_1"/>
    <protectedRange sqref="I45" name="Range2_2_12_1_4_3_1_1_1_2_1_2_2_1_1_1"/>
    <protectedRange sqref="G45:H45 D45:E45" name="Range2_2_12_1_3_1_2_1_1_1_2_1_3_2_1_1_1"/>
    <protectedRange sqref="F45" name="Range2_2_12_1_3_1_2_1_1_1_1_1_2_2_1_1_1"/>
    <protectedRange sqref="T46" name="Range2_12_5_1_1_6_1_1_1_1_1"/>
    <protectedRange sqref="S46" name="Range2_12_5_1_1_5_3_1_1_1_1_1"/>
    <protectedRange sqref="Q46:R46" name="Range2_12_1_6_1_1_1_2_3_2_1_1_2_1_1_1"/>
    <protectedRange sqref="N46:P46" name="Range2_12_1_2_3_1_1_1_2_3_2_1_1_2_1_1_1"/>
    <protectedRange sqref="J46:M46" name="Range2_2_12_1_4_3_1_1_1_3_3_2_1_1_2_1_1_1"/>
    <protectedRange sqref="I46" name="Range2_2_12_1_4_3_1_1_1_2_1_2_2_1_2_1_1_1"/>
    <protectedRange sqref="G46:H46 D46:E46" name="Range2_2_12_1_3_1_2_1_1_1_2_1_3_2_1_2_1_1_1"/>
    <protectedRange sqref="F46" name="Range2_2_12_1_3_1_2_1_1_1_1_1_2_2_1_2_1_1_1"/>
    <protectedRange sqref="B42:B44" name="Range2_12_5_1_1_1_2_2_1_1_1_1_1_1"/>
    <protectedRange sqref="B45" name="Range2_12_5_1_1_1_3_1_1_1_1_1_1_1"/>
    <protectedRange sqref="B51" name="Range2_12_5_1_1_2_2_1_3_1_1_1_1_2_1_1"/>
    <protectedRange sqref="S47:S51" name="Range2_12_4_1_1_1_4_2_2"/>
    <protectedRange sqref="Q47:R50" name="Range2_12_1_6_1_1_1_2_3_2_1_1"/>
    <protectedRange sqref="N47:P50" name="Range2_12_1_2_3_1_1_1_2_3_2_1_1"/>
    <protectedRange sqref="K47:M50" name="Range2_2_12_1_4_3_1_1_1_3_3_2_1_1"/>
    <protectedRange sqref="Q51:R51" name="Range2_12_1_6_1_1_1_2_3_2_1_1_2"/>
    <protectedRange sqref="N51:P51" name="Range2_12_1_2_3_1_1_1_2_3_2_1_1_2"/>
    <protectedRange sqref="K51:M51" name="Range2_2_12_1_4_3_1_1_1_3_3_2_1_1_2"/>
    <protectedRange sqref="J47:J50" name="Range2_2_12_1_4_3_1_1_1_3_2_1_2"/>
    <protectedRange sqref="D47:E50" name="Range2_2_12_1_3_1_2_1_1_1_2_1_2_3_2"/>
    <protectedRange sqref="I47:I50" name="Range2_2_12_1_4_2_1_1_1_4_1_2_1_1_1_2"/>
    <protectedRange sqref="F47:H50" name="Range2_2_12_1_3_1_1_1_1_1_4_1_2_1_2_1_2"/>
    <protectedRange sqref="J51" name="Range2_2_12_1_4_3_1_1_1_3_3_1"/>
    <protectedRange sqref="I51" name="Range2_2_12_1_4_3_1_1_1_2_1_2"/>
    <protectedRange sqref="D51:E51 G51:H51" name="Range2_2_12_1_3_1_2_1_1_1_2_1_3"/>
    <protectedRange sqref="F51" name="Range2_2_12_1_3_1_2_1_1_1_1_1_2"/>
    <protectedRange sqref="B48" name="Range2_12_5_1_1_1_2_1_1_1_1"/>
    <protectedRange sqref="B49" name="Range2_12_5_1_1_2_2_2_1_1_1"/>
    <protectedRange sqref="S52" name="Range2_12_2_1_1_1_2"/>
    <protectedRange sqref="S57" name="Range2_12_5_1_1_5_1_1"/>
    <protectedRange sqref="S53:S56" name="Range2_12_2_1_1_1_2_1_1"/>
    <protectedRange sqref="N52:R52" name="Range2_12_1_6_1_1_4_1_1_1_1_1_1_1"/>
    <protectedRange sqref="J52:M52" name="Range2_2_12_1_7_1_1_6_1_1_1_1_1_1_1"/>
    <protectedRange sqref="I52" name="Range2_2_12_1_4_3_1_1_1_5_1_1_1_1_1_1_1_1"/>
    <protectedRange sqref="G52:H52" name="Range2_2_12_1_3_1_2_1_1_1_2_1_1_1_1_1_1_2_1"/>
    <protectedRange sqref="D52:E52" name="Range2_2_12_1_3_1_2_1_1_1_2_1_1_1_1_3_1_1_1"/>
    <protectedRange sqref="F52" name="Range2_2_12_1_3_1_2_1_1_1_3_1_1_1_1_1_3_1_1_1"/>
    <protectedRange sqref="N57:R57" name="Range2_12_1_6_1_1_4_1_1_1_1_1_1_1_1_1_1"/>
    <protectedRange sqref="J57:M57" name="Range2_2_12_1_7_1_1_6_1_1_1_1_1_1_1_1_1_1"/>
    <protectedRange sqref="I57" name="Range2_2_12_1_4_3_1_1_1_5_1_1_1_1_1_1_1_1_1_1_1"/>
    <protectedRange sqref="G57:H57" name="Range2_2_12_1_3_1_2_1_1_1_2_1_1_1_1_1_1_2_1_1_1_1"/>
    <protectedRange sqref="Q55:R56" name="Range2_12_1_4_1_1_1_1_1_1_1_1_1_1_1_1_1_1"/>
    <protectedRange sqref="N55:P56" name="Range2_12_1_2_1_1_1_1_1_1_1_1_1_1_1_1_1_1_1"/>
    <protectedRange sqref="J55:M56" name="Range2_2_12_1_4_1_1_1_1_1_1_1_1_1_1_1_1_1_1_1"/>
    <protectedRange sqref="Q53:R54" name="Range2_12_1_6_1_1_1_2_3_1_1_3_1_1_1_1_1_1"/>
    <protectedRange sqref="N53:P54" name="Range2_12_1_2_3_1_1_1_2_3_1_1_3_1_1_1_1_1_1"/>
    <protectedRange sqref="I55:I56 J53:M54" name="Range2_2_12_1_4_3_1_1_1_3_3_1_1_3_1_1_1_1_1_1"/>
    <protectedRange sqref="D55:E56 G55:H56" name="Range2_2_12_1_3_1_2_1_1_1_3_1_1_1_1_1_1_1_2_1_1"/>
    <protectedRange sqref="B52" name="Range2_12_5_1_1_2_2_1_3_1_1_1_1_1_1_1_1"/>
    <protectedRange sqref="I54" name="Range2_2_12_1_7_1_1_5_2_1_1_1_1_1_1_1_1_1_1_1"/>
    <protectedRange sqref="D54:E54 G54:H54 F55:F56" name="Range2_2_12_1_3_3_1_1_1_2_1_1_1_1_1_1_1_1_1_1_1"/>
    <protectedRange sqref="I53" name="Range2_2_12_1_4_3_1_1_1_2_1_2_1_1_3_1_1_1_1_1"/>
    <protectedRange sqref="G53:H53 F53:F54" name="Range2_2_12_1_3_1_2_1_1_1_2_1_3_1_1_3_1_1_1_1_1_1"/>
    <protectedRange sqref="D53:E53" name="Range2_2_12_1_3_1_1_1_1_1_4_1_2_1_3_1_1_1_1_1_1_1_1"/>
    <protectedRange sqref="B57" name="Range2_12_5_1_1_2_2_1_3_1_1_1_1_1_1_1_1_1_1_1_1"/>
    <protectedRange sqref="D57:E57" name="Range2_2_12_1_3_1_2_1_1_1_2_1_1_1_1_3_1_1_1_1_1_1"/>
    <protectedRange sqref="B53" name="Range2_12_5_1_1_2_1_4_1_1_1_2_1_1_1_1_1"/>
    <protectedRange sqref="F57" name="Range2_2_12_1_3_1_2_1_1_1_3_1_1_1_1_1_3_1_1_1_1_1_1"/>
    <protectedRange sqref="B54:B56" name="Range2_12_5_1_1_2_2_1_3_1_1_1_1_2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633" priority="9" operator="containsText" text="N/A">
      <formula>NOT(ISERROR(SEARCH("N/A",X11)))</formula>
    </cfRule>
    <cfRule type="cellIs" dxfId="632" priority="27" operator="equal">
      <formula>0</formula>
    </cfRule>
  </conditionalFormatting>
  <conditionalFormatting sqref="X11:AE34">
    <cfRule type="cellIs" dxfId="631" priority="26" operator="greaterThanOrEqual">
      <formula>1185</formula>
    </cfRule>
  </conditionalFormatting>
  <conditionalFormatting sqref="X11:AE34">
    <cfRule type="cellIs" dxfId="630" priority="25" operator="between">
      <formula>0.1</formula>
      <formula>1184</formula>
    </cfRule>
  </conditionalFormatting>
  <conditionalFormatting sqref="X8">
    <cfRule type="cellIs" dxfId="629" priority="24" operator="equal">
      <formula>0</formula>
    </cfRule>
  </conditionalFormatting>
  <conditionalFormatting sqref="X8">
    <cfRule type="cellIs" dxfId="628" priority="23" operator="greaterThan">
      <formula>1179</formula>
    </cfRule>
  </conditionalFormatting>
  <conditionalFormatting sqref="X8">
    <cfRule type="cellIs" dxfId="627" priority="22" operator="greaterThan">
      <formula>99</formula>
    </cfRule>
  </conditionalFormatting>
  <conditionalFormatting sqref="X8">
    <cfRule type="cellIs" dxfId="626" priority="21" operator="greaterThan">
      <formula>0.99</formula>
    </cfRule>
  </conditionalFormatting>
  <conditionalFormatting sqref="AB8">
    <cfRule type="cellIs" dxfId="625" priority="20" operator="equal">
      <formula>0</formula>
    </cfRule>
  </conditionalFormatting>
  <conditionalFormatting sqref="AB8">
    <cfRule type="cellIs" dxfId="624" priority="19" operator="greaterThan">
      <formula>1179</formula>
    </cfRule>
  </conditionalFormatting>
  <conditionalFormatting sqref="AB8">
    <cfRule type="cellIs" dxfId="623" priority="18" operator="greaterThan">
      <formula>99</formula>
    </cfRule>
  </conditionalFormatting>
  <conditionalFormatting sqref="AB8">
    <cfRule type="cellIs" dxfId="622" priority="17" operator="greaterThan">
      <formula>0.99</formula>
    </cfRule>
  </conditionalFormatting>
  <conditionalFormatting sqref="AQ11:AQ34 AJ11:AO23 AJ24:AJ34 AK24:AK33 AL24:AO34">
    <cfRule type="cellIs" dxfId="621" priority="16" operator="equal">
      <formula>0</formula>
    </cfRule>
  </conditionalFormatting>
  <conditionalFormatting sqref="AQ11:AQ34 AJ11:AO23 AJ24:AJ34 AK24:AK33 AL24:AO34">
    <cfRule type="cellIs" dxfId="620" priority="15" operator="greaterThan">
      <formula>1179</formula>
    </cfRule>
  </conditionalFormatting>
  <conditionalFormatting sqref="AQ11:AQ34 AJ11:AO23 AJ24:AJ34 AK24:AK33 AL24:AO34">
    <cfRule type="cellIs" dxfId="619" priority="14" operator="greaterThan">
      <formula>99</formula>
    </cfRule>
  </conditionalFormatting>
  <conditionalFormatting sqref="AQ11:AQ34 AJ11:AO23 AJ24:AJ34 AK24:AK33 AL24:AO34">
    <cfRule type="cellIs" dxfId="618" priority="13" operator="greaterThan">
      <formula>0.99</formula>
    </cfRule>
  </conditionalFormatting>
  <conditionalFormatting sqref="AI11:AI34">
    <cfRule type="cellIs" dxfId="617" priority="12" operator="greaterThan">
      <formula>$AI$8</formula>
    </cfRule>
  </conditionalFormatting>
  <conditionalFormatting sqref="AH11:AH34">
    <cfRule type="cellIs" dxfId="616" priority="10" operator="greaterThan">
      <formula>$AH$8</formula>
    </cfRule>
    <cfRule type="cellIs" dxfId="615" priority="11" operator="greaterThan">
      <formula>$AH$8</formula>
    </cfRule>
  </conditionalFormatting>
  <conditionalFormatting sqref="AP11:AP34">
    <cfRule type="cellIs" dxfId="614" priority="8" operator="equal">
      <formula>0</formula>
    </cfRule>
  </conditionalFormatting>
  <conditionalFormatting sqref="AP11:AP34">
    <cfRule type="cellIs" dxfId="613" priority="7" operator="greaterThan">
      <formula>1179</formula>
    </cfRule>
  </conditionalFormatting>
  <conditionalFormatting sqref="AP11:AP34">
    <cfRule type="cellIs" dxfId="612" priority="6" operator="greaterThan">
      <formula>99</formula>
    </cfRule>
  </conditionalFormatting>
  <conditionalFormatting sqref="AP11:AP34">
    <cfRule type="cellIs" dxfId="611" priority="5" operator="greaterThan">
      <formula>0.99</formula>
    </cfRule>
  </conditionalFormatting>
  <conditionalFormatting sqref="AK34">
    <cfRule type="cellIs" dxfId="610" priority="4" operator="equal">
      <formula>0</formula>
    </cfRule>
  </conditionalFormatting>
  <conditionalFormatting sqref="AK34">
    <cfRule type="cellIs" dxfId="609" priority="3" operator="greaterThan">
      <formula>1179</formula>
    </cfRule>
  </conditionalFormatting>
  <conditionalFormatting sqref="AK34">
    <cfRule type="cellIs" dxfId="608" priority="2" operator="greaterThan">
      <formula>99</formula>
    </cfRule>
  </conditionalFormatting>
  <conditionalFormatting sqref="AK34">
    <cfRule type="cellIs" dxfId="607" priority="1" operator="greaterThan">
      <formula>0.99</formula>
    </cfRule>
  </conditionalFormatting>
  <dataValidations count="4">
    <dataValidation type="list" allowBlank="1" showInputMessage="1" showErrorMessage="1" sqref="AV31:AW31" xr:uid="{00000000-0002-0000-0500-000000000000}">
      <formula1>$AV$24:$AV$28</formula1>
    </dataValidation>
    <dataValidation type="list" allowBlank="1" showInputMessage="1" showErrorMessage="1" sqref="H11:H34" xr:uid="{00000000-0002-0000-0500-000001000000}">
      <formula1>$AV$10:$AV$19</formula1>
    </dataValidation>
    <dataValidation type="list" allowBlank="1" showInputMessage="1" showErrorMessage="1" sqref="AP8:AQ8 N10 L10 D8 O8:T8" xr:uid="{00000000-0002-0000-0500-000002000000}">
      <formula1>#REF!</formula1>
    </dataValidation>
    <dataValidation type="list" allowBlank="1" showInputMessage="1" showErrorMessage="1" sqref="P3:P5" xr:uid="{00000000-0002-0000-0500-000003000000}">
      <formula1>$AY$10:$AY$39</formula1>
    </dataValidation>
  </dataValidations>
  <hyperlinks>
    <hyperlink ref="H9:H10" location="'1'!AH8" display="Plant Status" xr:uid="{00000000-0004-0000-05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</sheetPr>
  <dimension ref="A2:XFD122"/>
  <sheetViews>
    <sheetView showGridLines="0" topLeftCell="A36" zoomScaleNormal="100" workbookViewId="0">
      <selection activeCell="B51" sqref="B51:H52"/>
    </sheetView>
  </sheetViews>
  <sheetFormatPr defaultColWidth="9.1796875" defaultRowHeight="14.5" x14ac:dyDescent="0.35"/>
  <cols>
    <col min="1" max="1" width="7.1796875" style="108" customWidth="1"/>
    <col min="2" max="2" width="10.26953125" style="108" customWidth="1"/>
    <col min="3" max="3" width="11.7265625" style="108" customWidth="1"/>
    <col min="4" max="7" width="9.1796875" style="108"/>
    <col min="8" max="8" width="20.453125" style="108" customWidth="1"/>
    <col min="9" max="10" width="9.1796875" style="108"/>
    <col min="11" max="11" width="9" style="108" customWidth="1"/>
    <col min="12" max="14" width="9.1796875" style="108" hidden="1" customWidth="1"/>
    <col min="15" max="16" width="9.1796875" style="108"/>
    <col min="17" max="18" width="9.1796875" style="108" customWidth="1"/>
    <col min="19" max="32" width="9.1796875" style="108"/>
    <col min="33" max="33" width="10.453125" style="108" bestFit="1" customWidth="1"/>
    <col min="34" max="44" width="9.1796875" style="108"/>
    <col min="45" max="45" width="83.81640625" style="14" customWidth="1"/>
    <col min="46" max="47" width="9.1796875" style="109"/>
    <col min="48" max="48" width="29.7265625" style="109" customWidth="1"/>
    <col min="49" max="49" width="22" style="109" customWidth="1"/>
    <col min="50" max="50" width="9.1796875" style="109"/>
    <col min="51" max="51" width="38.54296875" style="109" bestFit="1" customWidth="1"/>
    <col min="52" max="16384" width="9.1796875" style="108"/>
  </cols>
  <sheetData>
    <row r="2" spans="2:51" ht="21" x14ac:dyDescent="0.35">
      <c r="B2" s="4"/>
      <c r="C2" s="109"/>
      <c r="D2" s="109"/>
      <c r="E2" s="5"/>
      <c r="F2" s="5"/>
      <c r="G2" s="109"/>
      <c r="H2" s="6"/>
      <c r="I2" s="6"/>
      <c r="J2" s="109"/>
      <c r="K2" s="6"/>
      <c r="L2" s="6"/>
      <c r="M2" s="109"/>
      <c r="N2" s="109"/>
      <c r="O2" s="7"/>
      <c r="P2" s="8" t="s">
        <v>0</v>
      </c>
      <c r="Q2" s="8"/>
      <c r="R2" s="9"/>
      <c r="S2" s="10"/>
      <c r="T2" s="11"/>
      <c r="U2" s="11"/>
      <c r="V2" s="12"/>
      <c r="W2" s="13"/>
      <c r="X2" s="11"/>
      <c r="Y2" s="11"/>
      <c r="Z2" s="11"/>
      <c r="AA2" s="11"/>
      <c r="AB2" s="11"/>
      <c r="AC2" s="11"/>
      <c r="AD2" s="11"/>
      <c r="AE2" s="11"/>
      <c r="AM2" s="109"/>
      <c r="AN2" s="109"/>
      <c r="AO2" s="109"/>
      <c r="AP2" s="109"/>
      <c r="AQ2" s="109"/>
      <c r="AR2" s="109"/>
    </row>
    <row r="3" spans="2:51" ht="21" x14ac:dyDescent="0.35">
      <c r="B3" s="15" t="s">
        <v>1</v>
      </c>
      <c r="C3" s="15"/>
      <c r="D3" s="15"/>
      <c r="E3" s="109"/>
      <c r="F3" s="6"/>
      <c r="G3" s="6"/>
      <c r="H3" s="109"/>
      <c r="I3" s="109"/>
      <c r="J3" s="109"/>
      <c r="K3" s="16"/>
      <c r="L3" s="17"/>
      <c r="M3" s="109"/>
      <c r="N3" s="109"/>
      <c r="O3" s="18" t="s">
        <v>2</v>
      </c>
      <c r="P3" s="412" t="s">
        <v>136</v>
      </c>
      <c r="Q3" s="413"/>
      <c r="R3" s="413"/>
      <c r="S3" s="413"/>
      <c r="T3" s="413"/>
      <c r="U3" s="414"/>
      <c r="V3" s="19"/>
      <c r="W3" s="19"/>
      <c r="X3" s="19"/>
      <c r="Y3" s="19"/>
      <c r="Z3" s="19"/>
      <c r="AH3" s="109"/>
      <c r="AI3" s="109"/>
      <c r="AJ3" s="109"/>
      <c r="AK3" s="109"/>
      <c r="AL3" s="14"/>
      <c r="AM3" s="109"/>
      <c r="AN3" s="109"/>
      <c r="AO3" s="109"/>
      <c r="AP3" s="109"/>
      <c r="AQ3" s="109"/>
      <c r="AR3" s="109"/>
      <c r="AS3" s="109"/>
    </row>
    <row r="4" spans="2:51" x14ac:dyDescent="0.35">
      <c r="B4" s="20" t="s">
        <v>4</v>
      </c>
      <c r="C4" s="20"/>
      <c r="D4" s="20"/>
      <c r="E4" s="109"/>
      <c r="F4" s="21"/>
      <c r="G4" s="109"/>
      <c r="H4" s="109"/>
      <c r="I4" s="109"/>
      <c r="J4" s="109"/>
      <c r="K4" s="109"/>
      <c r="L4" s="109"/>
      <c r="M4" s="109"/>
      <c r="N4" s="109"/>
      <c r="O4" s="18" t="s">
        <v>5</v>
      </c>
      <c r="P4" s="412" t="s">
        <v>136</v>
      </c>
      <c r="Q4" s="413"/>
      <c r="R4" s="413"/>
      <c r="S4" s="413"/>
      <c r="T4" s="413"/>
      <c r="U4" s="414"/>
      <c r="V4" s="19"/>
      <c r="W4" s="19"/>
      <c r="X4" s="19"/>
      <c r="Y4" s="19"/>
      <c r="Z4" s="19"/>
      <c r="AH4" s="109"/>
      <c r="AI4" s="109"/>
      <c r="AJ4" s="109"/>
      <c r="AK4" s="109"/>
      <c r="AL4" s="14"/>
      <c r="AM4" s="109"/>
      <c r="AN4" s="109"/>
      <c r="AO4" s="109"/>
      <c r="AP4" s="109"/>
      <c r="AQ4" s="109"/>
      <c r="AR4" s="109"/>
      <c r="AS4" s="109"/>
    </row>
    <row r="5" spans="2:51" x14ac:dyDescent="0.35">
      <c r="B5" s="109"/>
      <c r="C5" s="109"/>
      <c r="D5" s="109"/>
      <c r="E5" s="22"/>
      <c r="F5" s="22"/>
      <c r="G5" s="109"/>
      <c r="H5" s="109"/>
      <c r="I5" s="109"/>
      <c r="J5" s="109"/>
      <c r="K5" s="109"/>
      <c r="L5" s="109"/>
      <c r="M5" s="109"/>
      <c r="N5" s="109"/>
      <c r="O5" s="18" t="s">
        <v>6</v>
      </c>
      <c r="P5" s="412" t="s">
        <v>134</v>
      </c>
      <c r="Q5" s="413"/>
      <c r="R5" s="413"/>
      <c r="S5" s="413"/>
      <c r="T5" s="413"/>
      <c r="U5" s="414"/>
      <c r="V5" s="19"/>
      <c r="W5" s="19"/>
      <c r="X5" s="19"/>
      <c r="Y5" s="19"/>
      <c r="Z5" s="19"/>
      <c r="AH5" s="109"/>
      <c r="AI5" s="109"/>
      <c r="AJ5" s="109"/>
      <c r="AK5" s="109"/>
      <c r="AL5" s="14"/>
      <c r="AM5" s="109"/>
      <c r="AN5" s="109"/>
      <c r="AO5" s="109"/>
      <c r="AP5" s="109"/>
      <c r="AQ5" s="109"/>
      <c r="AR5" s="109"/>
      <c r="AS5" s="109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109"/>
      <c r="J6" s="109"/>
      <c r="K6" s="18"/>
      <c r="L6" s="418">
        <v>41686</v>
      </c>
      <c r="M6" s="418"/>
      <c r="N6" s="23"/>
      <c r="O6" s="23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5"/>
      <c r="AJ6" s="26"/>
      <c r="AM6" s="27"/>
      <c r="AN6" s="27"/>
      <c r="AO6" s="27"/>
      <c r="AP6" s="27"/>
      <c r="AQ6" s="27"/>
      <c r="AR6" s="27"/>
      <c r="AS6" s="28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159" t="s">
        <v>11</v>
      </c>
      <c r="I7" s="160" t="s">
        <v>12</v>
      </c>
      <c r="J7" s="160" t="s">
        <v>13</v>
      </c>
      <c r="K7" s="160" t="s">
        <v>14</v>
      </c>
      <c r="L7" s="14"/>
      <c r="M7" s="14"/>
      <c r="N7" s="14"/>
      <c r="O7" s="159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160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160" t="s">
        <v>23</v>
      </c>
      <c r="AG7" s="160" t="s">
        <v>24</v>
      </c>
      <c r="AH7" s="160" t="s">
        <v>25</v>
      </c>
      <c r="AI7" s="160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160" t="s">
        <v>29</v>
      </c>
      <c r="AS7" s="29"/>
      <c r="AT7" s="14"/>
      <c r="AU7" s="14"/>
      <c r="AV7" s="14"/>
      <c r="AW7" s="14"/>
      <c r="AX7" s="14"/>
      <c r="AY7" s="14"/>
    </row>
    <row r="8" spans="2:51" x14ac:dyDescent="0.35">
      <c r="B8" s="404">
        <v>41919</v>
      </c>
      <c r="C8" s="405"/>
      <c r="D8" s="406" t="s">
        <v>30</v>
      </c>
      <c r="E8" s="407"/>
      <c r="F8" s="407"/>
      <c r="G8" s="408"/>
      <c r="H8" s="30"/>
      <c r="I8" s="406" t="s">
        <v>30</v>
      </c>
      <c r="J8" s="407"/>
      <c r="K8" s="408"/>
      <c r="L8" s="31"/>
      <c r="M8" s="31"/>
      <c r="N8" s="31"/>
      <c r="O8" s="30" t="s">
        <v>31</v>
      </c>
      <c r="P8" s="30" t="s">
        <v>31</v>
      </c>
      <c r="Q8" s="30" t="s">
        <v>32</v>
      </c>
      <c r="R8" s="30" t="s">
        <v>32</v>
      </c>
      <c r="S8" s="30" t="s">
        <v>31</v>
      </c>
      <c r="T8" s="30" t="s">
        <v>33</v>
      </c>
      <c r="U8" s="409" t="s">
        <v>34</v>
      </c>
      <c r="V8" s="409"/>
      <c r="W8" s="32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30"/>
      <c r="AG8" s="32">
        <f>AG34-AG10</f>
        <v>24734</v>
      </c>
      <c r="AH8" s="33"/>
      <c r="AI8" s="33"/>
      <c r="AJ8" s="30" t="s">
        <v>37</v>
      </c>
      <c r="AK8" s="30" t="s">
        <v>37</v>
      </c>
      <c r="AL8" s="30" t="s">
        <v>37</v>
      </c>
      <c r="AM8" s="30" t="s">
        <v>37</v>
      </c>
      <c r="AN8" s="30" t="s">
        <v>37</v>
      </c>
      <c r="AO8" s="30" t="s">
        <v>37</v>
      </c>
      <c r="AP8" s="30" t="s">
        <v>32</v>
      </c>
      <c r="AQ8" s="30" t="s">
        <v>32</v>
      </c>
      <c r="AR8" s="30" t="s">
        <v>38</v>
      </c>
      <c r="AS8" s="29"/>
      <c r="AV8" s="34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160" t="s">
        <v>45</v>
      </c>
      <c r="M9" s="400" t="s">
        <v>46</v>
      </c>
      <c r="N9" s="35" t="s">
        <v>47</v>
      </c>
      <c r="O9" s="390" t="s">
        <v>48</v>
      </c>
      <c r="P9" s="390" t="s">
        <v>49</v>
      </c>
      <c r="Q9" s="36" t="s">
        <v>50</v>
      </c>
      <c r="R9" s="378" t="s">
        <v>51</v>
      </c>
      <c r="S9" s="379"/>
      <c r="T9" s="380"/>
      <c r="U9" s="161" t="s">
        <v>52</v>
      </c>
      <c r="V9" s="161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163" t="s">
        <v>56</v>
      </c>
      <c r="AG9" s="163" t="s">
        <v>57</v>
      </c>
      <c r="AH9" s="373" t="s">
        <v>58</v>
      </c>
      <c r="AI9" s="388" t="s">
        <v>59</v>
      </c>
      <c r="AJ9" s="161" t="s">
        <v>60</v>
      </c>
      <c r="AK9" s="161" t="s">
        <v>61</v>
      </c>
      <c r="AL9" s="161" t="s">
        <v>62</v>
      </c>
      <c r="AM9" s="161" t="s">
        <v>63</v>
      </c>
      <c r="AN9" s="161" t="s">
        <v>64</v>
      </c>
      <c r="AO9" s="161" t="s">
        <v>65</v>
      </c>
      <c r="AP9" s="161" t="s">
        <v>66</v>
      </c>
      <c r="AQ9" s="390" t="s">
        <v>67</v>
      </c>
      <c r="AR9" s="161" t="s">
        <v>68</v>
      </c>
      <c r="AS9" s="373" t="s">
        <v>69</v>
      </c>
      <c r="AV9" s="37" t="s">
        <v>70</v>
      </c>
      <c r="AW9" s="37" t="s">
        <v>71</v>
      </c>
      <c r="AY9" s="38" t="s">
        <v>72</v>
      </c>
    </row>
    <row r="10" spans="2:51" x14ac:dyDescent="0.35">
      <c r="B10" s="161" t="s">
        <v>73</v>
      </c>
      <c r="C10" s="161" t="s">
        <v>74</v>
      </c>
      <c r="D10" s="161" t="s">
        <v>75</v>
      </c>
      <c r="E10" s="161" t="s">
        <v>76</v>
      </c>
      <c r="F10" s="161" t="s">
        <v>75</v>
      </c>
      <c r="G10" s="161" t="s">
        <v>76</v>
      </c>
      <c r="H10" s="399"/>
      <c r="I10" s="161" t="s">
        <v>76</v>
      </c>
      <c r="J10" s="161" t="s">
        <v>76</v>
      </c>
      <c r="K10" s="161" t="s">
        <v>76</v>
      </c>
      <c r="L10" s="30" t="s">
        <v>30</v>
      </c>
      <c r="M10" s="400"/>
      <c r="N10" s="30" t="s">
        <v>30</v>
      </c>
      <c r="O10" s="391"/>
      <c r="P10" s="391"/>
      <c r="Q10" s="3">
        <f>'OCT 6'!Q34</f>
        <v>9373094</v>
      </c>
      <c r="R10" s="381"/>
      <c r="S10" s="382"/>
      <c r="T10" s="383"/>
      <c r="U10" s="161" t="s">
        <v>76</v>
      </c>
      <c r="V10" s="161" t="s">
        <v>76</v>
      </c>
      <c r="W10" s="384"/>
      <c r="X10" s="39" t="s">
        <v>77</v>
      </c>
      <c r="Y10" s="39" t="s">
        <v>78</v>
      </c>
      <c r="Z10" s="39" t="s">
        <v>79</v>
      </c>
      <c r="AA10" s="39" t="s">
        <v>80</v>
      </c>
      <c r="AB10" s="39" t="s">
        <v>81</v>
      </c>
      <c r="AC10" s="39" t="s">
        <v>82</v>
      </c>
      <c r="AD10" s="39" t="s">
        <v>83</v>
      </c>
      <c r="AE10" s="39" t="s">
        <v>84</v>
      </c>
      <c r="AF10" s="40"/>
      <c r="AG10" s="1">
        <f>'OCT 6'!AG34</f>
        <v>31422990</v>
      </c>
      <c r="AH10" s="373"/>
      <c r="AI10" s="389"/>
      <c r="AJ10" s="161" t="s">
        <v>85</v>
      </c>
      <c r="AK10" s="161" t="s">
        <v>85</v>
      </c>
      <c r="AL10" s="161" t="s">
        <v>85</v>
      </c>
      <c r="AM10" s="161" t="s">
        <v>85</v>
      </c>
      <c r="AN10" s="161" t="s">
        <v>85</v>
      </c>
      <c r="AO10" s="161" t="s">
        <v>85</v>
      </c>
      <c r="AP10" s="2">
        <f>'OCT 6'!AP34</f>
        <v>6920645</v>
      </c>
      <c r="AQ10" s="391"/>
      <c r="AR10" s="162" t="s">
        <v>86</v>
      </c>
      <c r="AS10" s="373"/>
      <c r="AV10" s="41" t="s">
        <v>87</v>
      </c>
      <c r="AW10" s="41" t="s">
        <v>88</v>
      </c>
      <c r="AY10" s="42"/>
    </row>
    <row r="11" spans="2:51" x14ac:dyDescent="0.35">
      <c r="B11" s="43">
        <v>2</v>
      </c>
      <c r="C11" s="43">
        <v>4.1666666666666664E-2</v>
      </c>
      <c r="D11" s="44">
        <v>16</v>
      </c>
      <c r="E11" s="45">
        <f>D11/1.42</f>
        <v>11.267605633802818</v>
      </c>
      <c r="F11" s="110">
        <v>66</v>
      </c>
      <c r="G11" s="45">
        <f>F11/1.42</f>
        <v>46.478873239436624</v>
      </c>
      <c r="H11" s="46" t="s">
        <v>89</v>
      </c>
      <c r="I11" s="46">
        <f>J11-(2/1.42)</f>
        <v>41.549295774647888</v>
      </c>
      <c r="J11" s="47">
        <f>(F11-5)/1.42</f>
        <v>42.95774647887324</v>
      </c>
      <c r="K11" s="46">
        <f>J11+(6/1.42)</f>
        <v>47.183098591549296</v>
      </c>
      <c r="L11" s="48">
        <v>14</v>
      </c>
      <c r="M11" s="49" t="s">
        <v>90</v>
      </c>
      <c r="N11" s="49">
        <v>11.4</v>
      </c>
      <c r="O11" s="50">
        <v>120</v>
      </c>
      <c r="P11" s="50"/>
      <c r="Q11" s="50">
        <v>9376686</v>
      </c>
      <c r="R11" s="51">
        <f>Q11-Q10</f>
        <v>3592</v>
      </c>
      <c r="S11" s="52">
        <f>R11*24/1000</f>
        <v>86.207999999999998</v>
      </c>
      <c r="T11" s="52">
        <f>R11/1000</f>
        <v>3.5920000000000001</v>
      </c>
      <c r="U11" s="53">
        <v>5.5</v>
      </c>
      <c r="V11" s="53">
        <f t="shared" ref="V11:V34" si="0">U11</f>
        <v>5.5</v>
      </c>
      <c r="W11" s="117" t="s">
        <v>132</v>
      </c>
      <c r="X11" s="111">
        <v>0</v>
      </c>
      <c r="Y11" s="111">
        <v>0</v>
      </c>
      <c r="Z11" s="111">
        <v>961</v>
      </c>
      <c r="AA11" s="111">
        <v>0</v>
      </c>
      <c r="AB11" s="111">
        <v>1110</v>
      </c>
      <c r="AC11" s="54" t="s">
        <v>91</v>
      </c>
      <c r="AD11" s="54" t="s">
        <v>91</v>
      </c>
      <c r="AE11" s="54" t="s">
        <v>91</v>
      </c>
      <c r="AF11" s="55" t="s">
        <v>91</v>
      </c>
      <c r="AG11" s="55">
        <v>31423600</v>
      </c>
      <c r="AH11" s="56">
        <f>IF(ISBLANK(AG11),"-",AG11-AG10)</f>
        <v>610</v>
      </c>
      <c r="AI11" s="57">
        <f>AH11/T11</f>
        <v>169.82182628062361</v>
      </c>
      <c r="AJ11" s="58">
        <v>0</v>
      </c>
      <c r="AK11" s="58">
        <v>0</v>
      </c>
      <c r="AL11" s="58">
        <v>1</v>
      </c>
      <c r="AM11" s="58">
        <v>0</v>
      </c>
      <c r="AN11" s="58">
        <v>1</v>
      </c>
      <c r="AO11" s="58">
        <v>0.35</v>
      </c>
      <c r="AP11" s="111">
        <v>6921925</v>
      </c>
      <c r="AQ11" s="111">
        <f t="shared" ref="AQ11:AQ34" si="1">AP11-AP10</f>
        <v>1280</v>
      </c>
      <c r="AR11" s="59"/>
      <c r="AS11" s="60" t="s">
        <v>114</v>
      </c>
      <c r="AV11" s="41" t="s">
        <v>89</v>
      </c>
      <c r="AW11" s="41" t="s">
        <v>92</v>
      </c>
      <c r="AY11" s="106" t="s">
        <v>134</v>
      </c>
    </row>
    <row r="12" spans="2:51" x14ac:dyDescent="0.35">
      <c r="B12" s="43">
        <v>2.0416666666666701</v>
      </c>
      <c r="C12" s="43">
        <v>8.3333333333333329E-2</v>
      </c>
      <c r="D12" s="44">
        <v>17</v>
      </c>
      <c r="E12" s="45">
        <f t="shared" ref="E12:E34" si="2">D12/1.42</f>
        <v>11.971830985915494</v>
      </c>
      <c r="F12" s="110">
        <v>66</v>
      </c>
      <c r="G12" s="45">
        <f t="shared" ref="G12:G34" si="3">F12/1.42</f>
        <v>46.478873239436624</v>
      </c>
      <c r="H12" s="46" t="s">
        <v>89</v>
      </c>
      <c r="I12" s="46">
        <f t="shared" ref="I12:I34" si="4">J12-(2/1.42)</f>
        <v>41.549295774647888</v>
      </c>
      <c r="J12" s="47">
        <f>(F12-5)/1.42</f>
        <v>42.95774647887324</v>
      </c>
      <c r="K12" s="46">
        <f>J12+(6/1.42)</f>
        <v>47.183098591549296</v>
      </c>
      <c r="L12" s="48">
        <v>14</v>
      </c>
      <c r="M12" s="49" t="s">
        <v>90</v>
      </c>
      <c r="N12" s="49">
        <v>11.2</v>
      </c>
      <c r="O12" s="50">
        <v>119</v>
      </c>
      <c r="P12" s="50"/>
      <c r="Q12" s="50">
        <v>9380231</v>
      </c>
      <c r="R12" s="51">
        <f t="shared" ref="R12:R34" si="5">Q12-Q11</f>
        <v>3545</v>
      </c>
      <c r="S12" s="52">
        <f t="shared" ref="S12:S34" si="6">R12*24/1000</f>
        <v>85.08</v>
      </c>
      <c r="T12" s="52">
        <f t="shared" ref="T12:T34" si="7">R12/1000</f>
        <v>3.5449999999999999</v>
      </c>
      <c r="U12" s="53">
        <v>6.9</v>
      </c>
      <c r="V12" s="53">
        <f t="shared" si="0"/>
        <v>6.9</v>
      </c>
      <c r="W12" s="117" t="s">
        <v>132</v>
      </c>
      <c r="X12" s="111">
        <v>0</v>
      </c>
      <c r="Y12" s="111">
        <v>0</v>
      </c>
      <c r="Z12" s="111">
        <v>940</v>
      </c>
      <c r="AA12" s="111">
        <v>0</v>
      </c>
      <c r="AB12" s="111">
        <v>1110</v>
      </c>
      <c r="AC12" s="54" t="s">
        <v>91</v>
      </c>
      <c r="AD12" s="54" t="s">
        <v>91</v>
      </c>
      <c r="AE12" s="54" t="s">
        <v>91</v>
      </c>
      <c r="AF12" s="55" t="s">
        <v>91</v>
      </c>
      <c r="AG12" s="55">
        <v>31424186</v>
      </c>
      <c r="AH12" s="56">
        <f>IF(ISBLANK(AG12),"-",AG12-AG11)</f>
        <v>586</v>
      </c>
      <c r="AI12" s="57">
        <f t="shared" ref="AI12:AI34" si="8">AH12/T12</f>
        <v>165.30324400564174</v>
      </c>
      <c r="AJ12" s="58">
        <v>0</v>
      </c>
      <c r="AK12" s="58">
        <v>0</v>
      </c>
      <c r="AL12" s="58">
        <v>1</v>
      </c>
      <c r="AM12" s="58">
        <v>0</v>
      </c>
      <c r="AN12" s="58">
        <v>1</v>
      </c>
      <c r="AO12" s="58">
        <v>0.35</v>
      </c>
      <c r="AP12" s="111">
        <v>6923283</v>
      </c>
      <c r="AQ12" s="111">
        <f t="shared" si="1"/>
        <v>1358</v>
      </c>
      <c r="AR12" s="61">
        <v>0.93</v>
      </c>
      <c r="AS12" s="60" t="s">
        <v>114</v>
      </c>
      <c r="AV12" s="41" t="s">
        <v>93</v>
      </c>
      <c r="AW12" s="41" t="s">
        <v>94</v>
      </c>
      <c r="AY12" s="106" t="s">
        <v>3</v>
      </c>
    </row>
    <row r="13" spans="2:51" x14ac:dyDescent="0.35">
      <c r="B13" s="43">
        <v>2.0833333333333299</v>
      </c>
      <c r="C13" s="43">
        <v>0.125</v>
      </c>
      <c r="D13" s="44">
        <v>17</v>
      </c>
      <c r="E13" s="45">
        <f t="shared" si="2"/>
        <v>11.971830985915494</v>
      </c>
      <c r="F13" s="110">
        <v>66</v>
      </c>
      <c r="G13" s="45">
        <f t="shared" si="3"/>
        <v>46.478873239436624</v>
      </c>
      <c r="H13" s="46" t="s">
        <v>89</v>
      </c>
      <c r="I13" s="46">
        <f t="shared" si="4"/>
        <v>41.549295774647888</v>
      </c>
      <c r="J13" s="47">
        <f>(F13-5)/1.42</f>
        <v>42.95774647887324</v>
      </c>
      <c r="K13" s="46">
        <f>J13+(6/1.42)</f>
        <v>47.183098591549296</v>
      </c>
      <c r="L13" s="48">
        <v>14</v>
      </c>
      <c r="M13" s="49" t="s">
        <v>90</v>
      </c>
      <c r="N13" s="49">
        <v>11.2</v>
      </c>
      <c r="O13" s="50">
        <v>118</v>
      </c>
      <c r="P13" s="50"/>
      <c r="Q13" s="50">
        <v>9383783</v>
      </c>
      <c r="R13" s="51">
        <f t="shared" si="5"/>
        <v>3552</v>
      </c>
      <c r="S13" s="52">
        <f t="shared" si="6"/>
        <v>85.248000000000005</v>
      </c>
      <c r="T13" s="52">
        <f t="shared" si="7"/>
        <v>3.552</v>
      </c>
      <c r="U13" s="53">
        <v>8.4</v>
      </c>
      <c r="V13" s="53">
        <f t="shared" si="0"/>
        <v>8.4</v>
      </c>
      <c r="W13" s="117" t="s">
        <v>132</v>
      </c>
      <c r="X13" s="111">
        <v>0</v>
      </c>
      <c r="Y13" s="111">
        <v>0</v>
      </c>
      <c r="Z13" s="111">
        <v>930</v>
      </c>
      <c r="AA13" s="111">
        <v>0</v>
      </c>
      <c r="AB13" s="111">
        <v>1110</v>
      </c>
      <c r="AC13" s="54" t="s">
        <v>91</v>
      </c>
      <c r="AD13" s="54" t="s">
        <v>91</v>
      </c>
      <c r="AE13" s="54" t="s">
        <v>91</v>
      </c>
      <c r="AF13" s="55" t="s">
        <v>91</v>
      </c>
      <c r="AG13" s="55">
        <v>31424766</v>
      </c>
      <c r="AH13" s="56">
        <f>IF(ISBLANK(AG13),"-",AG13-AG12)</f>
        <v>580</v>
      </c>
      <c r="AI13" s="57">
        <f t="shared" si="8"/>
        <v>163.2882882882883</v>
      </c>
      <c r="AJ13" s="58">
        <v>0</v>
      </c>
      <c r="AK13" s="58">
        <v>0</v>
      </c>
      <c r="AL13" s="58">
        <v>1</v>
      </c>
      <c r="AM13" s="58">
        <v>0</v>
      </c>
      <c r="AN13" s="58">
        <v>1</v>
      </c>
      <c r="AO13" s="58">
        <v>0.35</v>
      </c>
      <c r="AP13" s="111">
        <v>6924603</v>
      </c>
      <c r="AQ13" s="111">
        <f t="shared" si="1"/>
        <v>1320</v>
      </c>
      <c r="AR13" s="59"/>
      <c r="AS13" s="60" t="s">
        <v>114</v>
      </c>
      <c r="AV13" s="41" t="s">
        <v>95</v>
      </c>
      <c r="AW13" s="41" t="s">
        <v>96</v>
      </c>
      <c r="AY13" s="106" t="s">
        <v>136</v>
      </c>
    </row>
    <row r="14" spans="2:51" x14ac:dyDescent="0.35">
      <c r="B14" s="43">
        <v>2.125</v>
      </c>
      <c r="C14" s="43">
        <v>0.16666666666666699</v>
      </c>
      <c r="D14" s="44">
        <v>23</v>
      </c>
      <c r="E14" s="45">
        <f t="shared" si="2"/>
        <v>16.197183098591552</v>
      </c>
      <c r="F14" s="110">
        <v>66</v>
      </c>
      <c r="G14" s="45">
        <f t="shared" si="3"/>
        <v>46.478873239436624</v>
      </c>
      <c r="H14" s="46" t="s">
        <v>89</v>
      </c>
      <c r="I14" s="46">
        <f t="shared" si="4"/>
        <v>41.549295774647888</v>
      </c>
      <c r="J14" s="47">
        <f>(F14-5)/1.42</f>
        <v>42.95774647887324</v>
      </c>
      <c r="K14" s="46">
        <f>J14+(6/1.42)</f>
        <v>47.183098591549296</v>
      </c>
      <c r="L14" s="48">
        <v>14</v>
      </c>
      <c r="M14" s="49" t="s">
        <v>90</v>
      </c>
      <c r="N14" s="49">
        <v>12.8</v>
      </c>
      <c r="O14" s="50">
        <v>89</v>
      </c>
      <c r="P14" s="50"/>
      <c r="Q14" s="50">
        <v>9387331</v>
      </c>
      <c r="R14" s="51">
        <f t="shared" si="5"/>
        <v>3548</v>
      </c>
      <c r="S14" s="52">
        <f t="shared" si="6"/>
        <v>85.152000000000001</v>
      </c>
      <c r="T14" s="52">
        <f t="shared" si="7"/>
        <v>3.548</v>
      </c>
      <c r="U14" s="53">
        <v>9.5</v>
      </c>
      <c r="V14" s="53">
        <f t="shared" si="0"/>
        <v>9.5</v>
      </c>
      <c r="W14" s="117" t="s">
        <v>132</v>
      </c>
      <c r="X14" s="111">
        <v>0</v>
      </c>
      <c r="Y14" s="111">
        <v>0</v>
      </c>
      <c r="Z14" s="111">
        <v>950</v>
      </c>
      <c r="AA14" s="111">
        <v>0</v>
      </c>
      <c r="AB14" s="111">
        <v>970</v>
      </c>
      <c r="AC14" s="54" t="s">
        <v>91</v>
      </c>
      <c r="AD14" s="54" t="s">
        <v>91</v>
      </c>
      <c r="AE14" s="54" t="s">
        <v>91</v>
      </c>
      <c r="AF14" s="55" t="s">
        <v>91</v>
      </c>
      <c r="AG14" s="55">
        <v>31425298</v>
      </c>
      <c r="AH14" s="56">
        <f t="shared" ref="AH14:AH34" si="9">IF(ISBLANK(AG14),"-",AG14-AG13)</f>
        <v>532</v>
      </c>
      <c r="AI14" s="57">
        <f t="shared" si="8"/>
        <v>149.94363021420517</v>
      </c>
      <c r="AJ14" s="58">
        <v>0</v>
      </c>
      <c r="AK14" s="58">
        <v>0</v>
      </c>
      <c r="AL14" s="58">
        <v>1</v>
      </c>
      <c r="AM14" s="58">
        <v>0</v>
      </c>
      <c r="AN14" s="58">
        <v>1</v>
      </c>
      <c r="AO14" s="58">
        <v>0.35</v>
      </c>
      <c r="AP14" s="111">
        <v>6925710</v>
      </c>
      <c r="AQ14" s="111">
        <f t="shared" si="1"/>
        <v>1107</v>
      </c>
      <c r="AR14" s="59"/>
      <c r="AS14" s="60" t="s">
        <v>114</v>
      </c>
      <c r="AT14" s="62"/>
      <c r="AV14" s="41" t="s">
        <v>97</v>
      </c>
      <c r="AW14" s="41" t="s">
        <v>98</v>
      </c>
      <c r="AY14" s="106" t="s">
        <v>135</v>
      </c>
    </row>
    <row r="15" spans="2:51" x14ac:dyDescent="0.35">
      <c r="B15" s="43">
        <v>2.1666666666666701</v>
      </c>
      <c r="C15" s="43">
        <v>0.20833333333333301</v>
      </c>
      <c r="D15" s="44">
        <v>22</v>
      </c>
      <c r="E15" s="45">
        <f t="shared" si="2"/>
        <v>15.492957746478874</v>
      </c>
      <c r="F15" s="110">
        <v>66</v>
      </c>
      <c r="G15" s="45">
        <f t="shared" si="3"/>
        <v>46.478873239436624</v>
      </c>
      <c r="H15" s="46" t="s">
        <v>89</v>
      </c>
      <c r="I15" s="46">
        <f t="shared" si="4"/>
        <v>41.549295774647888</v>
      </c>
      <c r="J15" s="47">
        <f>(F15-5)/1.42</f>
        <v>42.95774647887324</v>
      </c>
      <c r="K15" s="46">
        <f>J15+(6/1.42)</f>
        <v>47.183098591549296</v>
      </c>
      <c r="L15" s="48">
        <v>18</v>
      </c>
      <c r="M15" s="49" t="s">
        <v>90</v>
      </c>
      <c r="N15" s="49">
        <v>13.1</v>
      </c>
      <c r="O15" s="50">
        <v>101</v>
      </c>
      <c r="P15" s="50"/>
      <c r="Q15" s="50">
        <v>9391235</v>
      </c>
      <c r="R15" s="51">
        <f t="shared" si="5"/>
        <v>3904</v>
      </c>
      <c r="S15" s="52">
        <f t="shared" si="6"/>
        <v>93.695999999999998</v>
      </c>
      <c r="T15" s="52">
        <f t="shared" si="7"/>
        <v>3.9039999999999999</v>
      </c>
      <c r="U15" s="53">
        <v>9.5</v>
      </c>
      <c r="V15" s="53">
        <f t="shared" si="0"/>
        <v>9.5</v>
      </c>
      <c r="W15" s="117" t="s">
        <v>132</v>
      </c>
      <c r="X15" s="111">
        <v>0</v>
      </c>
      <c r="Y15" s="111">
        <v>0</v>
      </c>
      <c r="Z15" s="111">
        <v>1005</v>
      </c>
      <c r="AA15" s="111">
        <v>0</v>
      </c>
      <c r="AB15" s="111">
        <v>1010</v>
      </c>
      <c r="AC15" s="54" t="s">
        <v>91</v>
      </c>
      <c r="AD15" s="54" t="s">
        <v>91</v>
      </c>
      <c r="AE15" s="54" t="s">
        <v>91</v>
      </c>
      <c r="AF15" s="55" t="s">
        <v>91</v>
      </c>
      <c r="AG15" s="55">
        <v>31425806</v>
      </c>
      <c r="AH15" s="56">
        <f t="shared" si="9"/>
        <v>508</v>
      </c>
      <c r="AI15" s="57">
        <f t="shared" si="8"/>
        <v>130.12295081967213</v>
      </c>
      <c r="AJ15" s="58">
        <v>0</v>
      </c>
      <c r="AK15" s="58">
        <v>0</v>
      </c>
      <c r="AL15" s="58">
        <v>1</v>
      </c>
      <c r="AM15" s="58">
        <v>0</v>
      </c>
      <c r="AN15" s="58">
        <v>1</v>
      </c>
      <c r="AO15" s="58">
        <v>0</v>
      </c>
      <c r="AP15" s="111">
        <v>6925710</v>
      </c>
      <c r="AQ15" s="111">
        <f t="shared" si="1"/>
        <v>0</v>
      </c>
      <c r="AR15" s="59"/>
      <c r="AS15" s="60" t="s">
        <v>114</v>
      </c>
      <c r="AV15" s="41" t="s">
        <v>99</v>
      </c>
      <c r="AW15" s="41" t="s">
        <v>100</v>
      </c>
      <c r="AY15" s="106" t="s">
        <v>143</v>
      </c>
    </row>
    <row r="16" spans="2:51" x14ac:dyDescent="0.35">
      <c r="B16" s="43">
        <v>2.2083333333333299</v>
      </c>
      <c r="C16" s="43">
        <v>0.25</v>
      </c>
      <c r="D16" s="44">
        <v>11</v>
      </c>
      <c r="E16" s="45">
        <f t="shared" si="2"/>
        <v>7.746478873239437</v>
      </c>
      <c r="F16" s="63">
        <v>68</v>
      </c>
      <c r="G16" s="45">
        <f t="shared" si="3"/>
        <v>47.887323943661976</v>
      </c>
      <c r="H16" s="46" t="s">
        <v>89</v>
      </c>
      <c r="I16" s="46">
        <f t="shared" si="4"/>
        <v>46.478873239436624</v>
      </c>
      <c r="J16" s="47">
        <f t="shared" ref="J16:J25" si="10">F16/1.42</f>
        <v>47.887323943661976</v>
      </c>
      <c r="K16" s="46">
        <f>J16+1.42</f>
        <v>49.307323943661977</v>
      </c>
      <c r="L16" s="48">
        <v>19</v>
      </c>
      <c r="M16" s="49" t="s">
        <v>101</v>
      </c>
      <c r="N16" s="49">
        <v>13.1</v>
      </c>
      <c r="O16" s="50">
        <v>124</v>
      </c>
      <c r="P16" s="50"/>
      <c r="Q16" s="50">
        <v>9396037</v>
      </c>
      <c r="R16" s="51">
        <f t="shared" si="5"/>
        <v>4802</v>
      </c>
      <c r="S16" s="52">
        <f t="shared" si="6"/>
        <v>115.248</v>
      </c>
      <c r="T16" s="52">
        <f t="shared" si="7"/>
        <v>4.8019999999999996</v>
      </c>
      <c r="U16" s="53">
        <v>9.5</v>
      </c>
      <c r="V16" s="53">
        <f t="shared" si="0"/>
        <v>9.5</v>
      </c>
      <c r="W16" s="117" t="s">
        <v>132</v>
      </c>
      <c r="X16" s="111">
        <v>0</v>
      </c>
      <c r="Y16" s="111">
        <v>0</v>
      </c>
      <c r="Z16" s="111">
        <v>1196</v>
      </c>
      <c r="AA16" s="111">
        <v>0</v>
      </c>
      <c r="AB16" s="111">
        <v>1175</v>
      </c>
      <c r="AC16" s="54" t="s">
        <v>91</v>
      </c>
      <c r="AD16" s="54" t="s">
        <v>91</v>
      </c>
      <c r="AE16" s="54" t="s">
        <v>91</v>
      </c>
      <c r="AF16" s="55" t="s">
        <v>91</v>
      </c>
      <c r="AG16" s="55">
        <v>31426588</v>
      </c>
      <c r="AH16" s="56">
        <f t="shared" si="9"/>
        <v>782</v>
      </c>
      <c r="AI16" s="57">
        <f t="shared" si="8"/>
        <v>162.84881299458561</v>
      </c>
      <c r="AJ16" s="58">
        <v>0</v>
      </c>
      <c r="AK16" s="58">
        <v>0</v>
      </c>
      <c r="AL16" s="58">
        <v>1</v>
      </c>
      <c r="AM16" s="58">
        <v>0</v>
      </c>
      <c r="AN16" s="58">
        <v>1</v>
      </c>
      <c r="AO16" s="58">
        <v>0</v>
      </c>
      <c r="AP16" s="111">
        <v>6925710</v>
      </c>
      <c r="AQ16" s="111">
        <f t="shared" si="1"/>
        <v>0</v>
      </c>
      <c r="AR16" s="61">
        <v>0.89</v>
      </c>
      <c r="AS16" s="60" t="s">
        <v>102</v>
      </c>
      <c r="AV16" s="41" t="s">
        <v>103</v>
      </c>
      <c r="AW16" s="41" t="s">
        <v>104</v>
      </c>
      <c r="AY16" s="106" t="s">
        <v>133</v>
      </c>
    </row>
    <row r="17" spans="1:51" x14ac:dyDescent="0.35">
      <c r="B17" s="43">
        <v>2.25</v>
      </c>
      <c r="C17" s="43">
        <v>0.29166666666666702</v>
      </c>
      <c r="D17" s="44">
        <v>10</v>
      </c>
      <c r="E17" s="45">
        <f t="shared" si="2"/>
        <v>7.042253521126761</v>
      </c>
      <c r="F17" s="63">
        <v>83</v>
      </c>
      <c r="G17" s="45">
        <f t="shared" si="3"/>
        <v>58.450704225352112</v>
      </c>
      <c r="H17" s="46" t="s">
        <v>89</v>
      </c>
      <c r="I17" s="46">
        <f t="shared" si="4"/>
        <v>57.04225352112676</v>
      </c>
      <c r="J17" s="47">
        <f t="shared" si="10"/>
        <v>58.450704225352112</v>
      </c>
      <c r="K17" s="46">
        <f t="shared" ref="K17:K22" si="11">J17+1.42</f>
        <v>59.870704225352114</v>
      </c>
      <c r="L17" s="48">
        <v>19</v>
      </c>
      <c r="M17" s="49" t="s">
        <v>101</v>
      </c>
      <c r="N17" s="49">
        <v>16.7</v>
      </c>
      <c r="O17" s="50">
        <v>141</v>
      </c>
      <c r="P17" s="50"/>
      <c r="Q17" s="50">
        <v>9401828</v>
      </c>
      <c r="R17" s="51">
        <f t="shared" si="5"/>
        <v>5791</v>
      </c>
      <c r="S17" s="52">
        <f t="shared" si="6"/>
        <v>138.98400000000001</v>
      </c>
      <c r="T17" s="52">
        <f t="shared" si="7"/>
        <v>5.7910000000000004</v>
      </c>
      <c r="U17" s="53">
        <v>9.1999999999999993</v>
      </c>
      <c r="V17" s="53">
        <f t="shared" si="0"/>
        <v>9.1999999999999993</v>
      </c>
      <c r="W17" s="117" t="s">
        <v>148</v>
      </c>
      <c r="X17" s="111">
        <v>0</v>
      </c>
      <c r="Y17" s="111">
        <v>999</v>
      </c>
      <c r="Z17" s="111">
        <v>1196</v>
      </c>
      <c r="AA17" s="111">
        <v>1185</v>
      </c>
      <c r="AB17" s="111">
        <v>1199</v>
      </c>
      <c r="AC17" s="54" t="s">
        <v>91</v>
      </c>
      <c r="AD17" s="54" t="s">
        <v>91</v>
      </c>
      <c r="AE17" s="54" t="s">
        <v>91</v>
      </c>
      <c r="AF17" s="55" t="s">
        <v>91</v>
      </c>
      <c r="AG17" s="55">
        <v>31427878</v>
      </c>
      <c r="AH17" s="56">
        <f t="shared" si="9"/>
        <v>1290</v>
      </c>
      <c r="AI17" s="57">
        <f t="shared" si="8"/>
        <v>222.75945432567775</v>
      </c>
      <c r="AJ17" s="58">
        <v>0</v>
      </c>
      <c r="AK17" s="58">
        <v>1</v>
      </c>
      <c r="AL17" s="58">
        <v>1</v>
      </c>
      <c r="AM17" s="58">
        <v>1</v>
      </c>
      <c r="AN17" s="58">
        <v>1</v>
      </c>
      <c r="AO17" s="58">
        <v>0</v>
      </c>
      <c r="AP17" s="111">
        <v>6925710</v>
      </c>
      <c r="AQ17" s="111">
        <f t="shared" si="1"/>
        <v>0</v>
      </c>
      <c r="AR17" s="59"/>
      <c r="AS17" s="60" t="s">
        <v>102</v>
      </c>
      <c r="AT17" s="62"/>
      <c r="AV17" s="41" t="s">
        <v>105</v>
      </c>
      <c r="AW17" s="41" t="s">
        <v>106</v>
      </c>
      <c r="AY17" s="112"/>
    </row>
    <row r="18" spans="1:51" x14ac:dyDescent="0.35">
      <c r="B18" s="43">
        <v>2.2916666666666701</v>
      </c>
      <c r="C18" s="43">
        <v>0.33333333333333298</v>
      </c>
      <c r="D18" s="44">
        <v>10</v>
      </c>
      <c r="E18" s="45">
        <f t="shared" si="2"/>
        <v>7.042253521126761</v>
      </c>
      <c r="F18" s="63">
        <v>83</v>
      </c>
      <c r="G18" s="45">
        <f t="shared" si="3"/>
        <v>58.450704225352112</v>
      </c>
      <c r="H18" s="46" t="s">
        <v>89</v>
      </c>
      <c r="I18" s="46">
        <f t="shared" si="4"/>
        <v>57.04225352112676</v>
      </c>
      <c r="J18" s="47">
        <f t="shared" si="10"/>
        <v>58.450704225352112</v>
      </c>
      <c r="K18" s="46">
        <f t="shared" si="11"/>
        <v>59.870704225352114</v>
      </c>
      <c r="L18" s="48">
        <v>19</v>
      </c>
      <c r="M18" s="49" t="s">
        <v>101</v>
      </c>
      <c r="N18" s="49">
        <v>17.3</v>
      </c>
      <c r="O18" s="50">
        <v>136</v>
      </c>
      <c r="P18" s="50"/>
      <c r="Q18" s="50">
        <v>9407924</v>
      </c>
      <c r="R18" s="51">
        <f t="shared" si="5"/>
        <v>6096</v>
      </c>
      <c r="S18" s="52">
        <f t="shared" si="6"/>
        <v>146.304</v>
      </c>
      <c r="T18" s="52">
        <f t="shared" si="7"/>
        <v>6.0960000000000001</v>
      </c>
      <c r="U18" s="53">
        <v>8.8000000000000007</v>
      </c>
      <c r="V18" s="53">
        <f t="shared" si="0"/>
        <v>8.8000000000000007</v>
      </c>
      <c r="W18" s="117" t="s">
        <v>148</v>
      </c>
      <c r="X18" s="111">
        <v>0</v>
      </c>
      <c r="Y18" s="111">
        <v>1041</v>
      </c>
      <c r="Z18" s="111">
        <v>1196</v>
      </c>
      <c r="AA18" s="111">
        <v>1185</v>
      </c>
      <c r="AB18" s="111">
        <v>1199</v>
      </c>
      <c r="AC18" s="54" t="s">
        <v>91</v>
      </c>
      <c r="AD18" s="54" t="s">
        <v>91</v>
      </c>
      <c r="AE18" s="54" t="s">
        <v>91</v>
      </c>
      <c r="AF18" s="55" t="s">
        <v>91</v>
      </c>
      <c r="AG18" s="55">
        <v>31429234</v>
      </c>
      <c r="AH18" s="56">
        <f t="shared" si="9"/>
        <v>1356</v>
      </c>
      <c r="AI18" s="57">
        <f t="shared" si="8"/>
        <v>222.44094488188975</v>
      </c>
      <c r="AJ18" s="58">
        <v>0</v>
      </c>
      <c r="AK18" s="58">
        <v>1</v>
      </c>
      <c r="AL18" s="58">
        <v>1</v>
      </c>
      <c r="AM18" s="58">
        <v>1</v>
      </c>
      <c r="AN18" s="58">
        <v>1</v>
      </c>
      <c r="AO18" s="58">
        <v>0</v>
      </c>
      <c r="AP18" s="111">
        <v>6925710</v>
      </c>
      <c r="AQ18" s="111">
        <f t="shared" si="1"/>
        <v>0</v>
      </c>
      <c r="AR18" s="59"/>
      <c r="AS18" s="60" t="s">
        <v>102</v>
      </c>
      <c r="AV18" s="41" t="s">
        <v>107</v>
      </c>
      <c r="AW18" s="41" t="s">
        <v>108</v>
      </c>
      <c r="AY18" s="112"/>
    </row>
    <row r="19" spans="1:51" x14ac:dyDescent="0.35">
      <c r="B19" s="43">
        <v>2.3333333333333299</v>
      </c>
      <c r="C19" s="43">
        <v>0.375</v>
      </c>
      <c r="D19" s="44">
        <v>9</v>
      </c>
      <c r="E19" s="45">
        <f t="shared" si="2"/>
        <v>6.3380281690140849</v>
      </c>
      <c r="F19" s="63">
        <v>83</v>
      </c>
      <c r="G19" s="45">
        <f t="shared" si="3"/>
        <v>58.450704225352112</v>
      </c>
      <c r="H19" s="46" t="s">
        <v>89</v>
      </c>
      <c r="I19" s="46">
        <f t="shared" si="4"/>
        <v>57.04225352112676</v>
      </c>
      <c r="J19" s="47">
        <f t="shared" si="10"/>
        <v>58.450704225352112</v>
      </c>
      <c r="K19" s="46">
        <f t="shared" si="11"/>
        <v>59.870704225352114</v>
      </c>
      <c r="L19" s="48">
        <v>19</v>
      </c>
      <c r="M19" s="49" t="s">
        <v>101</v>
      </c>
      <c r="N19" s="49">
        <v>18.399999999999999</v>
      </c>
      <c r="O19" s="50">
        <v>136</v>
      </c>
      <c r="P19" s="50"/>
      <c r="Q19" s="50">
        <v>9414139</v>
      </c>
      <c r="R19" s="51">
        <f t="shared" si="5"/>
        <v>6215</v>
      </c>
      <c r="S19" s="52">
        <f t="shared" si="6"/>
        <v>149.16</v>
      </c>
      <c r="T19" s="52">
        <f t="shared" si="7"/>
        <v>6.2149999999999999</v>
      </c>
      <c r="U19" s="53">
        <v>8.1999999999999993</v>
      </c>
      <c r="V19" s="53">
        <f t="shared" si="0"/>
        <v>8.1999999999999993</v>
      </c>
      <c r="W19" s="117" t="s">
        <v>148</v>
      </c>
      <c r="X19" s="111">
        <v>0</v>
      </c>
      <c r="Y19" s="111">
        <v>1048</v>
      </c>
      <c r="Z19" s="111">
        <v>1196</v>
      </c>
      <c r="AA19" s="111">
        <v>1185</v>
      </c>
      <c r="AB19" s="111">
        <v>1199</v>
      </c>
      <c r="AC19" s="54" t="s">
        <v>91</v>
      </c>
      <c r="AD19" s="54" t="s">
        <v>91</v>
      </c>
      <c r="AE19" s="54" t="s">
        <v>91</v>
      </c>
      <c r="AF19" s="55" t="s">
        <v>91</v>
      </c>
      <c r="AG19" s="55">
        <v>31430586</v>
      </c>
      <c r="AH19" s="56">
        <f t="shared" si="9"/>
        <v>1352</v>
      </c>
      <c r="AI19" s="57">
        <f t="shared" si="8"/>
        <v>217.538213998391</v>
      </c>
      <c r="AJ19" s="58">
        <v>0</v>
      </c>
      <c r="AK19" s="58">
        <v>1</v>
      </c>
      <c r="AL19" s="58">
        <v>1</v>
      </c>
      <c r="AM19" s="58">
        <v>1</v>
      </c>
      <c r="AN19" s="58">
        <v>1</v>
      </c>
      <c r="AO19" s="58">
        <v>0</v>
      </c>
      <c r="AP19" s="111">
        <v>6925710</v>
      </c>
      <c r="AQ19" s="111">
        <f t="shared" si="1"/>
        <v>0</v>
      </c>
      <c r="AR19" s="59"/>
      <c r="AS19" s="60" t="s">
        <v>102</v>
      </c>
      <c r="AV19" s="41" t="s">
        <v>109</v>
      </c>
      <c r="AW19" s="41" t="s">
        <v>110</v>
      </c>
      <c r="AY19" s="112"/>
    </row>
    <row r="20" spans="1:51" x14ac:dyDescent="0.35">
      <c r="B20" s="43">
        <v>2.375</v>
      </c>
      <c r="C20" s="43">
        <v>0.41666666666666669</v>
      </c>
      <c r="D20" s="44">
        <v>10</v>
      </c>
      <c r="E20" s="45">
        <f t="shared" si="2"/>
        <v>7.042253521126761</v>
      </c>
      <c r="F20" s="63">
        <v>83</v>
      </c>
      <c r="G20" s="45">
        <f t="shared" si="3"/>
        <v>58.450704225352112</v>
      </c>
      <c r="H20" s="46" t="s">
        <v>89</v>
      </c>
      <c r="I20" s="46">
        <f t="shared" si="4"/>
        <v>57.04225352112676</v>
      </c>
      <c r="J20" s="47">
        <f t="shared" si="10"/>
        <v>58.450704225352112</v>
      </c>
      <c r="K20" s="46">
        <f t="shared" si="11"/>
        <v>59.870704225352114</v>
      </c>
      <c r="L20" s="48">
        <v>19</v>
      </c>
      <c r="M20" s="49" t="s">
        <v>101</v>
      </c>
      <c r="N20" s="49">
        <v>17.7</v>
      </c>
      <c r="O20" s="50">
        <v>135</v>
      </c>
      <c r="P20" s="50"/>
      <c r="Q20" s="50">
        <v>9420105</v>
      </c>
      <c r="R20" s="51">
        <f t="shared" si="5"/>
        <v>5966</v>
      </c>
      <c r="S20" s="52">
        <f t="shared" si="6"/>
        <v>143.184</v>
      </c>
      <c r="T20" s="52">
        <f t="shared" si="7"/>
        <v>5.9660000000000002</v>
      </c>
      <c r="U20" s="53">
        <v>7.6</v>
      </c>
      <c r="V20" s="53">
        <f t="shared" si="0"/>
        <v>7.6</v>
      </c>
      <c r="W20" s="117" t="s">
        <v>148</v>
      </c>
      <c r="X20" s="111">
        <v>0</v>
      </c>
      <c r="Y20" s="111">
        <v>1069</v>
      </c>
      <c r="Z20" s="111">
        <v>1196</v>
      </c>
      <c r="AA20" s="111">
        <v>1185</v>
      </c>
      <c r="AB20" s="111">
        <v>1199</v>
      </c>
      <c r="AC20" s="54" t="s">
        <v>91</v>
      </c>
      <c r="AD20" s="54" t="s">
        <v>91</v>
      </c>
      <c r="AE20" s="54" t="s">
        <v>91</v>
      </c>
      <c r="AF20" s="55" t="s">
        <v>91</v>
      </c>
      <c r="AG20" s="55">
        <v>31431948</v>
      </c>
      <c r="AH20" s="56">
        <f t="shared" si="9"/>
        <v>1362</v>
      </c>
      <c r="AI20" s="57">
        <f t="shared" si="8"/>
        <v>228.2936640965471</v>
      </c>
      <c r="AJ20" s="58">
        <v>0</v>
      </c>
      <c r="AK20" s="58" t="s">
        <v>184</v>
      </c>
      <c r="AL20" s="58">
        <v>1</v>
      </c>
      <c r="AM20" s="58">
        <v>1</v>
      </c>
      <c r="AN20" s="58">
        <v>1</v>
      </c>
      <c r="AO20" s="58">
        <v>0</v>
      </c>
      <c r="AP20" s="111">
        <v>6925710</v>
      </c>
      <c r="AQ20" s="111">
        <f t="shared" si="1"/>
        <v>0</v>
      </c>
      <c r="AR20" s="61">
        <v>0.91</v>
      </c>
      <c r="AS20" s="60" t="s">
        <v>102</v>
      </c>
      <c r="AY20" s="112"/>
    </row>
    <row r="21" spans="1:51" x14ac:dyDescent="0.35">
      <c r="B21" s="43">
        <v>2.4166666666666701</v>
      </c>
      <c r="C21" s="43">
        <v>0.45833333333333298</v>
      </c>
      <c r="D21" s="44">
        <v>9</v>
      </c>
      <c r="E21" s="45">
        <f t="shared" si="2"/>
        <v>6.3380281690140849</v>
      </c>
      <c r="F21" s="63">
        <v>83</v>
      </c>
      <c r="G21" s="45">
        <f t="shared" si="3"/>
        <v>58.450704225352112</v>
      </c>
      <c r="H21" s="46" t="s">
        <v>89</v>
      </c>
      <c r="I21" s="46">
        <f t="shared" si="4"/>
        <v>57.04225352112676</v>
      </c>
      <c r="J21" s="47">
        <f t="shared" si="10"/>
        <v>58.450704225352112</v>
      </c>
      <c r="K21" s="46">
        <f t="shared" si="11"/>
        <v>59.870704225352114</v>
      </c>
      <c r="L21" s="48">
        <v>19</v>
      </c>
      <c r="M21" s="49" t="s">
        <v>101</v>
      </c>
      <c r="N21" s="49">
        <v>17.7</v>
      </c>
      <c r="O21" s="50">
        <v>132</v>
      </c>
      <c r="P21" s="50"/>
      <c r="Q21" s="50">
        <v>9426116</v>
      </c>
      <c r="R21" s="51">
        <f>Q21-Q20</f>
        <v>6011</v>
      </c>
      <c r="S21" s="52">
        <f t="shared" si="6"/>
        <v>144.26400000000001</v>
      </c>
      <c r="T21" s="52">
        <f t="shared" si="7"/>
        <v>6.0110000000000001</v>
      </c>
      <c r="U21" s="53">
        <v>7.1</v>
      </c>
      <c r="V21" s="53">
        <f t="shared" si="0"/>
        <v>7.1</v>
      </c>
      <c r="W21" s="117" t="s">
        <v>148</v>
      </c>
      <c r="X21" s="111">
        <v>0</v>
      </c>
      <c r="Y21" s="111">
        <v>1083</v>
      </c>
      <c r="Z21" s="111">
        <v>1196</v>
      </c>
      <c r="AA21" s="111">
        <v>1185</v>
      </c>
      <c r="AB21" s="111">
        <v>1199</v>
      </c>
      <c r="AC21" s="54" t="s">
        <v>91</v>
      </c>
      <c r="AD21" s="54" t="s">
        <v>91</v>
      </c>
      <c r="AE21" s="54" t="s">
        <v>91</v>
      </c>
      <c r="AF21" s="55" t="s">
        <v>91</v>
      </c>
      <c r="AG21" s="55">
        <v>31433328</v>
      </c>
      <c r="AH21" s="56">
        <f t="shared" si="9"/>
        <v>1380</v>
      </c>
      <c r="AI21" s="57">
        <f t="shared" si="8"/>
        <v>229.57910497421395</v>
      </c>
      <c r="AJ21" s="58">
        <v>0</v>
      </c>
      <c r="AK21" s="58">
        <v>1</v>
      </c>
      <c r="AL21" s="58">
        <v>1</v>
      </c>
      <c r="AM21" s="58">
        <v>1</v>
      </c>
      <c r="AN21" s="58">
        <v>1</v>
      </c>
      <c r="AO21" s="58">
        <v>0</v>
      </c>
      <c r="AP21" s="111">
        <v>6925710</v>
      </c>
      <c r="AQ21" s="111">
        <f t="shared" si="1"/>
        <v>0</v>
      </c>
      <c r="AR21" s="59"/>
      <c r="AS21" s="60" t="s">
        <v>102</v>
      </c>
      <c r="AY21" s="112"/>
    </row>
    <row r="22" spans="1:51" x14ac:dyDescent="0.35">
      <c r="B22" s="43">
        <v>2.4583333333333299</v>
      </c>
      <c r="C22" s="43">
        <v>0.5</v>
      </c>
      <c r="D22" s="44">
        <v>8</v>
      </c>
      <c r="E22" s="45">
        <f t="shared" si="2"/>
        <v>5.6338028169014089</v>
      </c>
      <c r="F22" s="63">
        <v>83</v>
      </c>
      <c r="G22" s="45">
        <f t="shared" si="3"/>
        <v>58.450704225352112</v>
      </c>
      <c r="H22" s="46" t="s">
        <v>89</v>
      </c>
      <c r="I22" s="46">
        <f t="shared" si="4"/>
        <v>57.04225352112676</v>
      </c>
      <c r="J22" s="47">
        <f t="shared" si="10"/>
        <v>58.450704225352112</v>
      </c>
      <c r="K22" s="46">
        <f t="shared" si="11"/>
        <v>59.870704225352114</v>
      </c>
      <c r="L22" s="48">
        <v>19</v>
      </c>
      <c r="M22" s="49" t="s">
        <v>101</v>
      </c>
      <c r="N22" s="49">
        <v>17.3</v>
      </c>
      <c r="O22" s="50">
        <v>133</v>
      </c>
      <c r="P22" s="50"/>
      <c r="Q22" s="50">
        <v>9432012</v>
      </c>
      <c r="R22" s="51">
        <f t="shared" si="5"/>
        <v>5896</v>
      </c>
      <c r="S22" s="52">
        <f t="shared" si="6"/>
        <v>141.50399999999999</v>
      </c>
      <c r="T22" s="52">
        <f t="shared" si="7"/>
        <v>5.8959999999999999</v>
      </c>
      <c r="U22" s="53">
        <v>6.6</v>
      </c>
      <c r="V22" s="53">
        <f t="shared" si="0"/>
        <v>6.6</v>
      </c>
      <c r="W22" s="117" t="s">
        <v>148</v>
      </c>
      <c r="X22" s="111">
        <v>0</v>
      </c>
      <c r="Y22" s="111">
        <v>1041</v>
      </c>
      <c r="Z22" s="111">
        <v>1196</v>
      </c>
      <c r="AA22" s="111">
        <v>1185</v>
      </c>
      <c r="AB22" s="111">
        <v>1199</v>
      </c>
      <c r="AC22" s="54" t="s">
        <v>91</v>
      </c>
      <c r="AD22" s="54" t="s">
        <v>91</v>
      </c>
      <c r="AE22" s="54" t="s">
        <v>91</v>
      </c>
      <c r="AF22" s="55" t="s">
        <v>91</v>
      </c>
      <c r="AG22" s="55">
        <v>31434698</v>
      </c>
      <c r="AH22" s="56">
        <f t="shared" si="9"/>
        <v>1370</v>
      </c>
      <c r="AI22" s="57">
        <f t="shared" si="8"/>
        <v>232.36092265943012</v>
      </c>
      <c r="AJ22" s="58">
        <v>0</v>
      </c>
      <c r="AK22" s="58">
        <v>1</v>
      </c>
      <c r="AL22" s="58">
        <v>1</v>
      </c>
      <c r="AM22" s="58">
        <v>1</v>
      </c>
      <c r="AN22" s="58">
        <v>1</v>
      </c>
      <c r="AO22" s="58">
        <v>0</v>
      </c>
      <c r="AP22" s="111">
        <v>6925710</v>
      </c>
      <c r="AQ22" s="111">
        <f t="shared" si="1"/>
        <v>0</v>
      </c>
      <c r="AR22" s="59"/>
      <c r="AS22" s="60" t="s">
        <v>102</v>
      </c>
      <c r="AV22" s="64" t="s">
        <v>111</v>
      </c>
      <c r="AY22" s="112"/>
    </row>
    <row r="23" spans="1:51" x14ac:dyDescent="0.35">
      <c r="A23" s="108" t="s">
        <v>144</v>
      </c>
      <c r="B23" s="43">
        <v>2.5</v>
      </c>
      <c r="C23" s="43">
        <v>0.54166666666666696</v>
      </c>
      <c r="D23" s="44">
        <v>9</v>
      </c>
      <c r="E23" s="45">
        <f t="shared" si="2"/>
        <v>6.3380281690140849</v>
      </c>
      <c r="F23" s="110">
        <v>81</v>
      </c>
      <c r="G23" s="45">
        <f t="shared" si="3"/>
        <v>57.04225352112676</v>
      </c>
      <c r="H23" s="46" t="s">
        <v>89</v>
      </c>
      <c r="I23" s="46">
        <f t="shared" si="4"/>
        <v>55.633802816901408</v>
      </c>
      <c r="J23" s="47">
        <f t="shared" si="10"/>
        <v>57.04225352112676</v>
      </c>
      <c r="K23" s="46">
        <f>J23+(6/1.42)</f>
        <v>61.267605633802816</v>
      </c>
      <c r="L23" s="48">
        <v>19</v>
      </c>
      <c r="M23" s="49" t="s">
        <v>101</v>
      </c>
      <c r="N23" s="49">
        <v>17.5</v>
      </c>
      <c r="O23" s="50">
        <v>136</v>
      </c>
      <c r="P23" s="50"/>
      <c r="Q23" s="50">
        <v>9437885</v>
      </c>
      <c r="R23" s="51">
        <f t="shared" si="5"/>
        <v>5873</v>
      </c>
      <c r="S23" s="52">
        <f t="shared" si="6"/>
        <v>140.952</v>
      </c>
      <c r="T23" s="52">
        <f t="shared" si="7"/>
        <v>5.8730000000000002</v>
      </c>
      <c r="U23" s="53">
        <v>6.5</v>
      </c>
      <c r="V23" s="53">
        <f t="shared" si="0"/>
        <v>6.5</v>
      </c>
      <c r="W23" s="117" t="s">
        <v>148</v>
      </c>
      <c r="X23" s="111">
        <v>0</v>
      </c>
      <c r="Y23" s="111">
        <v>999</v>
      </c>
      <c r="Z23" s="111">
        <v>1196</v>
      </c>
      <c r="AA23" s="111">
        <v>1185</v>
      </c>
      <c r="AB23" s="111">
        <v>1199</v>
      </c>
      <c r="AC23" s="54" t="s">
        <v>91</v>
      </c>
      <c r="AD23" s="54" t="s">
        <v>91</v>
      </c>
      <c r="AE23" s="54" t="s">
        <v>91</v>
      </c>
      <c r="AF23" s="55" t="s">
        <v>91</v>
      </c>
      <c r="AG23" s="55">
        <v>31436052</v>
      </c>
      <c r="AH23" s="56">
        <f t="shared" si="9"/>
        <v>1354</v>
      </c>
      <c r="AI23" s="57">
        <f t="shared" si="8"/>
        <v>230.54656904478119</v>
      </c>
      <c r="AJ23" s="58">
        <v>0</v>
      </c>
      <c r="AK23" s="58">
        <v>1</v>
      </c>
      <c r="AL23" s="58">
        <v>1</v>
      </c>
      <c r="AM23" s="58">
        <v>1</v>
      </c>
      <c r="AN23" s="58">
        <v>1</v>
      </c>
      <c r="AO23" s="58">
        <v>0</v>
      </c>
      <c r="AP23" s="111">
        <v>6925710</v>
      </c>
      <c r="AQ23" s="111">
        <f t="shared" si="1"/>
        <v>0</v>
      </c>
      <c r="AR23" s="59"/>
      <c r="AS23" s="60" t="s">
        <v>114</v>
      </c>
      <c r="AT23" s="62"/>
      <c r="AV23" s="65" t="s">
        <v>112</v>
      </c>
      <c r="AW23" s="66" t="s">
        <v>113</v>
      </c>
      <c r="AY23" s="112"/>
    </row>
    <row r="24" spans="1:51" x14ac:dyDescent="0.35">
      <c r="B24" s="43">
        <v>2.5416666666666701</v>
      </c>
      <c r="C24" s="43">
        <v>0.58333333333333404</v>
      </c>
      <c r="D24" s="44">
        <v>8</v>
      </c>
      <c r="E24" s="45">
        <f t="shared" si="2"/>
        <v>5.6338028169014089</v>
      </c>
      <c r="F24" s="110">
        <v>81</v>
      </c>
      <c r="G24" s="45">
        <f t="shared" si="3"/>
        <v>57.04225352112676</v>
      </c>
      <c r="H24" s="46" t="s">
        <v>89</v>
      </c>
      <c r="I24" s="46">
        <f t="shared" si="4"/>
        <v>55.633802816901408</v>
      </c>
      <c r="J24" s="47">
        <f t="shared" si="10"/>
        <v>57.04225352112676</v>
      </c>
      <c r="K24" s="46">
        <f t="shared" ref="K24:K34" si="12">J24+(6/1.42)</f>
        <v>61.267605633802816</v>
      </c>
      <c r="L24" s="48">
        <v>18</v>
      </c>
      <c r="M24" s="49" t="s">
        <v>101</v>
      </c>
      <c r="N24" s="49">
        <v>17.3</v>
      </c>
      <c r="O24" s="50">
        <v>131</v>
      </c>
      <c r="P24" s="50"/>
      <c r="Q24" s="50">
        <v>9443277</v>
      </c>
      <c r="R24" s="51">
        <f t="shared" si="5"/>
        <v>5392</v>
      </c>
      <c r="S24" s="52">
        <f t="shared" si="6"/>
        <v>129.40799999999999</v>
      </c>
      <c r="T24" s="52">
        <f t="shared" si="7"/>
        <v>5.3920000000000003</v>
      </c>
      <c r="U24" s="53">
        <v>6.4</v>
      </c>
      <c r="V24" s="53">
        <f t="shared" si="0"/>
        <v>6.4</v>
      </c>
      <c r="W24" s="117" t="s">
        <v>148</v>
      </c>
      <c r="X24" s="111">
        <v>0</v>
      </c>
      <c r="Y24" s="111">
        <v>1013</v>
      </c>
      <c r="Z24" s="111">
        <v>1176</v>
      </c>
      <c r="AA24" s="111">
        <v>1185</v>
      </c>
      <c r="AB24" s="111">
        <v>1181</v>
      </c>
      <c r="AC24" s="54" t="s">
        <v>91</v>
      </c>
      <c r="AD24" s="54" t="s">
        <v>91</v>
      </c>
      <c r="AE24" s="54" t="s">
        <v>91</v>
      </c>
      <c r="AF24" s="55" t="s">
        <v>91</v>
      </c>
      <c r="AG24" s="55">
        <v>31437278</v>
      </c>
      <c r="AH24" s="56">
        <f t="shared" si="9"/>
        <v>1226</v>
      </c>
      <c r="AI24" s="57">
        <f t="shared" si="8"/>
        <v>227.37388724035605</v>
      </c>
      <c r="AJ24" s="58">
        <v>0</v>
      </c>
      <c r="AK24" s="58">
        <v>1</v>
      </c>
      <c r="AL24" s="58">
        <v>1</v>
      </c>
      <c r="AM24" s="58">
        <v>1</v>
      </c>
      <c r="AN24" s="58">
        <v>1</v>
      </c>
      <c r="AO24" s="58">
        <v>0</v>
      </c>
      <c r="AP24" s="111">
        <v>6925710</v>
      </c>
      <c r="AQ24" s="111">
        <f t="shared" si="1"/>
        <v>0</v>
      </c>
      <c r="AR24" s="61">
        <v>0.9</v>
      </c>
      <c r="AS24" s="60" t="s">
        <v>114</v>
      </c>
      <c r="AV24" s="67" t="s">
        <v>30</v>
      </c>
      <c r="AW24" s="67">
        <v>14.7</v>
      </c>
      <c r="AY24" s="112"/>
    </row>
    <row r="25" spans="1:51" x14ac:dyDescent="0.35">
      <c r="B25" s="43">
        <v>2.5833333333333299</v>
      </c>
      <c r="C25" s="43">
        <v>0.625</v>
      </c>
      <c r="D25" s="44">
        <v>10</v>
      </c>
      <c r="E25" s="45">
        <f t="shared" si="2"/>
        <v>7.042253521126761</v>
      </c>
      <c r="F25" s="110">
        <v>81</v>
      </c>
      <c r="G25" s="45">
        <f t="shared" si="3"/>
        <v>57.04225352112676</v>
      </c>
      <c r="H25" s="46" t="s">
        <v>89</v>
      </c>
      <c r="I25" s="46">
        <f t="shared" si="4"/>
        <v>55.633802816901408</v>
      </c>
      <c r="J25" s="47">
        <f t="shared" si="10"/>
        <v>57.04225352112676</v>
      </c>
      <c r="K25" s="46">
        <f t="shared" si="12"/>
        <v>61.267605633802816</v>
      </c>
      <c r="L25" s="48">
        <v>18</v>
      </c>
      <c r="M25" s="49" t="s">
        <v>101</v>
      </c>
      <c r="N25" s="49">
        <v>16.899999999999999</v>
      </c>
      <c r="O25" s="50">
        <v>130</v>
      </c>
      <c r="P25" s="50"/>
      <c r="Q25" s="50">
        <v>9448755</v>
      </c>
      <c r="R25" s="51">
        <f t="shared" si="5"/>
        <v>5478</v>
      </c>
      <c r="S25" s="52">
        <f t="shared" si="6"/>
        <v>131.47200000000001</v>
      </c>
      <c r="T25" s="52">
        <f t="shared" si="7"/>
        <v>5.4779999999999998</v>
      </c>
      <c r="U25" s="53">
        <v>6.3</v>
      </c>
      <c r="V25" s="53">
        <f t="shared" si="0"/>
        <v>6.3</v>
      </c>
      <c r="W25" s="117" t="s">
        <v>148</v>
      </c>
      <c r="X25" s="111">
        <v>0</v>
      </c>
      <c r="Y25" s="111">
        <v>999</v>
      </c>
      <c r="Z25" s="111">
        <v>1176</v>
      </c>
      <c r="AA25" s="111">
        <v>1185</v>
      </c>
      <c r="AB25" s="111">
        <v>1180</v>
      </c>
      <c r="AC25" s="54" t="s">
        <v>91</v>
      </c>
      <c r="AD25" s="54" t="s">
        <v>91</v>
      </c>
      <c r="AE25" s="54" t="s">
        <v>91</v>
      </c>
      <c r="AF25" s="55" t="s">
        <v>91</v>
      </c>
      <c r="AG25" s="55">
        <v>31438532</v>
      </c>
      <c r="AH25" s="56">
        <f t="shared" si="9"/>
        <v>1254</v>
      </c>
      <c r="AI25" s="57">
        <f t="shared" si="8"/>
        <v>228.91566265060243</v>
      </c>
      <c r="AJ25" s="58">
        <v>0</v>
      </c>
      <c r="AK25" s="58">
        <v>1</v>
      </c>
      <c r="AL25" s="58">
        <v>1</v>
      </c>
      <c r="AM25" s="58">
        <v>1</v>
      </c>
      <c r="AN25" s="58">
        <v>1</v>
      </c>
      <c r="AO25" s="58">
        <v>0</v>
      </c>
      <c r="AP25" s="111">
        <v>6925710</v>
      </c>
      <c r="AQ25" s="111">
        <f t="shared" si="1"/>
        <v>0</v>
      </c>
      <c r="AR25" s="59"/>
      <c r="AS25" s="60" t="s">
        <v>114</v>
      </c>
      <c r="AV25" s="67" t="s">
        <v>75</v>
      </c>
      <c r="AW25" s="67">
        <v>10.36</v>
      </c>
      <c r="AY25" s="112"/>
    </row>
    <row r="26" spans="1:51" x14ac:dyDescent="0.35">
      <c r="B26" s="43">
        <v>2.625</v>
      </c>
      <c r="C26" s="43">
        <v>0.66666666666666696</v>
      </c>
      <c r="D26" s="44">
        <v>11</v>
      </c>
      <c r="E26" s="45">
        <f t="shared" si="2"/>
        <v>7.746478873239437</v>
      </c>
      <c r="F26" s="110">
        <v>81</v>
      </c>
      <c r="G26" s="45">
        <f t="shared" si="3"/>
        <v>57.04225352112676</v>
      </c>
      <c r="H26" s="46" t="s">
        <v>89</v>
      </c>
      <c r="I26" s="46">
        <f t="shared" si="4"/>
        <v>53.521126760563384</v>
      </c>
      <c r="J26" s="47">
        <f>(F26-3)/1.42</f>
        <v>54.929577464788736</v>
      </c>
      <c r="K26" s="46">
        <f t="shared" si="12"/>
        <v>59.154929577464792</v>
      </c>
      <c r="L26" s="48">
        <v>18</v>
      </c>
      <c r="M26" s="49" t="s">
        <v>101</v>
      </c>
      <c r="N26" s="49">
        <v>16.7</v>
      </c>
      <c r="O26" s="50">
        <v>129</v>
      </c>
      <c r="P26" s="50"/>
      <c r="Q26" s="50">
        <v>9454267</v>
      </c>
      <c r="R26" s="51">
        <f t="shared" si="5"/>
        <v>5512</v>
      </c>
      <c r="S26" s="52">
        <f t="shared" si="6"/>
        <v>132.28800000000001</v>
      </c>
      <c r="T26" s="52">
        <f t="shared" si="7"/>
        <v>5.5119999999999996</v>
      </c>
      <c r="U26" s="53">
        <v>6.1</v>
      </c>
      <c r="V26" s="53">
        <f t="shared" si="0"/>
        <v>6.1</v>
      </c>
      <c r="W26" s="117" t="s">
        <v>148</v>
      </c>
      <c r="X26" s="111">
        <v>0</v>
      </c>
      <c r="Y26" s="111">
        <v>994</v>
      </c>
      <c r="Z26" s="111">
        <v>1164</v>
      </c>
      <c r="AA26" s="111">
        <v>1185</v>
      </c>
      <c r="AB26" s="111">
        <v>1169</v>
      </c>
      <c r="AC26" s="54" t="s">
        <v>91</v>
      </c>
      <c r="AD26" s="54" t="s">
        <v>91</v>
      </c>
      <c r="AE26" s="54" t="s">
        <v>91</v>
      </c>
      <c r="AF26" s="55" t="s">
        <v>91</v>
      </c>
      <c r="AG26" s="55">
        <v>31439796</v>
      </c>
      <c r="AH26" s="56">
        <f t="shared" si="9"/>
        <v>1264</v>
      </c>
      <c r="AI26" s="57">
        <f t="shared" si="8"/>
        <v>229.31785195936141</v>
      </c>
      <c r="AJ26" s="58">
        <v>0</v>
      </c>
      <c r="AK26" s="58">
        <v>1</v>
      </c>
      <c r="AL26" s="58">
        <v>1</v>
      </c>
      <c r="AM26" s="58">
        <v>1</v>
      </c>
      <c r="AN26" s="58">
        <v>1</v>
      </c>
      <c r="AO26" s="58">
        <v>0</v>
      </c>
      <c r="AP26" s="111">
        <v>6925710</v>
      </c>
      <c r="AQ26" s="111">
        <f t="shared" si="1"/>
        <v>0</v>
      </c>
      <c r="AR26" s="59"/>
      <c r="AS26" s="60" t="s">
        <v>114</v>
      </c>
      <c r="AV26" s="67" t="s">
        <v>115</v>
      </c>
      <c r="AW26" s="67">
        <v>1.01325</v>
      </c>
      <c r="AY26" s="112"/>
    </row>
    <row r="27" spans="1:51" x14ac:dyDescent="0.35">
      <c r="B27" s="43">
        <v>2.6666666666666701</v>
      </c>
      <c r="C27" s="43">
        <v>0.70833333333333404</v>
      </c>
      <c r="D27" s="44">
        <v>10</v>
      </c>
      <c r="E27" s="45">
        <f t="shared" si="2"/>
        <v>7.042253521126761</v>
      </c>
      <c r="F27" s="110">
        <v>81</v>
      </c>
      <c r="G27" s="45">
        <f t="shared" si="3"/>
        <v>57.04225352112676</v>
      </c>
      <c r="H27" s="46" t="s">
        <v>89</v>
      </c>
      <c r="I27" s="46">
        <f t="shared" si="4"/>
        <v>53.521126760563384</v>
      </c>
      <c r="J27" s="47">
        <f t="shared" ref="J27:J32" si="13">(F27-3)/1.42</f>
        <v>54.929577464788736</v>
      </c>
      <c r="K27" s="46">
        <f t="shared" si="12"/>
        <v>59.154929577464792</v>
      </c>
      <c r="L27" s="48">
        <v>18</v>
      </c>
      <c r="M27" s="49" t="s">
        <v>101</v>
      </c>
      <c r="N27" s="49">
        <v>16.7</v>
      </c>
      <c r="O27" s="50">
        <v>128</v>
      </c>
      <c r="P27" s="50"/>
      <c r="Q27" s="50">
        <v>9459836</v>
      </c>
      <c r="R27" s="51">
        <f t="shared" si="5"/>
        <v>5569</v>
      </c>
      <c r="S27" s="52">
        <f t="shared" si="6"/>
        <v>133.65600000000001</v>
      </c>
      <c r="T27" s="52">
        <f t="shared" si="7"/>
        <v>5.569</v>
      </c>
      <c r="U27" s="53">
        <v>5.8</v>
      </c>
      <c r="V27" s="53">
        <f t="shared" si="0"/>
        <v>5.8</v>
      </c>
      <c r="W27" s="117" t="s">
        <v>148</v>
      </c>
      <c r="X27" s="111">
        <v>0</v>
      </c>
      <c r="Y27" s="111">
        <v>1058</v>
      </c>
      <c r="Z27" s="111">
        <v>1164</v>
      </c>
      <c r="AA27" s="111">
        <v>1185</v>
      </c>
      <c r="AB27" s="111">
        <v>1169</v>
      </c>
      <c r="AC27" s="54" t="s">
        <v>91</v>
      </c>
      <c r="AD27" s="54" t="s">
        <v>91</v>
      </c>
      <c r="AE27" s="54" t="s">
        <v>91</v>
      </c>
      <c r="AF27" s="55" t="s">
        <v>91</v>
      </c>
      <c r="AG27" s="55">
        <v>31441074</v>
      </c>
      <c r="AH27" s="56">
        <f t="shared" si="9"/>
        <v>1278</v>
      </c>
      <c r="AI27" s="57">
        <f t="shared" si="8"/>
        <v>229.48464715388761</v>
      </c>
      <c r="AJ27" s="58">
        <v>0</v>
      </c>
      <c r="AK27" s="58">
        <v>1</v>
      </c>
      <c r="AL27" s="58">
        <v>1</v>
      </c>
      <c r="AM27" s="58">
        <v>1</v>
      </c>
      <c r="AN27" s="58">
        <v>1</v>
      </c>
      <c r="AO27" s="58">
        <v>0</v>
      </c>
      <c r="AP27" s="111">
        <v>6925710</v>
      </c>
      <c r="AQ27" s="111">
        <f t="shared" si="1"/>
        <v>0</v>
      </c>
      <c r="AR27" s="59"/>
      <c r="AS27" s="60" t="s">
        <v>114</v>
      </c>
      <c r="AV27" s="67" t="s">
        <v>116</v>
      </c>
      <c r="AW27" s="67">
        <v>1</v>
      </c>
      <c r="AY27" s="112"/>
    </row>
    <row r="28" spans="1:51" x14ac:dyDescent="0.35">
      <c r="B28" s="43">
        <v>2.7083333333333299</v>
      </c>
      <c r="C28" s="43">
        <v>0.750000000000002</v>
      </c>
      <c r="D28" s="44">
        <v>12</v>
      </c>
      <c r="E28" s="45">
        <f t="shared" si="2"/>
        <v>8.4507042253521139</v>
      </c>
      <c r="F28" s="110">
        <v>78</v>
      </c>
      <c r="G28" s="45">
        <f t="shared" si="3"/>
        <v>54.929577464788736</v>
      </c>
      <c r="H28" s="46" t="s">
        <v>89</v>
      </c>
      <c r="I28" s="46">
        <f t="shared" si="4"/>
        <v>51.408450704225352</v>
      </c>
      <c r="J28" s="47">
        <f t="shared" si="13"/>
        <v>52.816901408450704</v>
      </c>
      <c r="K28" s="46">
        <f t="shared" si="12"/>
        <v>57.04225352112676</v>
      </c>
      <c r="L28" s="48">
        <v>18</v>
      </c>
      <c r="M28" s="49" t="s">
        <v>101</v>
      </c>
      <c r="N28" s="49">
        <v>16.7</v>
      </c>
      <c r="O28" s="50">
        <v>120</v>
      </c>
      <c r="P28" s="50"/>
      <c r="Q28" s="50">
        <v>9465325</v>
      </c>
      <c r="R28" s="51">
        <f t="shared" si="5"/>
        <v>5489</v>
      </c>
      <c r="S28" s="52">
        <f t="shared" si="6"/>
        <v>131.73599999999999</v>
      </c>
      <c r="T28" s="52">
        <f t="shared" si="7"/>
        <v>5.4889999999999999</v>
      </c>
      <c r="U28" s="53">
        <v>5</v>
      </c>
      <c r="V28" s="53">
        <f t="shared" si="0"/>
        <v>5</v>
      </c>
      <c r="W28" s="117" t="s">
        <v>151</v>
      </c>
      <c r="X28" s="111">
        <v>0</v>
      </c>
      <c r="Y28" s="111">
        <v>1164</v>
      </c>
      <c r="Z28" s="111">
        <v>1196</v>
      </c>
      <c r="AA28" s="111">
        <v>0</v>
      </c>
      <c r="AB28" s="111">
        <v>1199</v>
      </c>
      <c r="AC28" s="54" t="s">
        <v>91</v>
      </c>
      <c r="AD28" s="54" t="s">
        <v>91</v>
      </c>
      <c r="AE28" s="54" t="s">
        <v>91</v>
      </c>
      <c r="AF28" s="55" t="s">
        <v>91</v>
      </c>
      <c r="AG28" s="55">
        <v>31442190</v>
      </c>
      <c r="AH28" s="56">
        <f t="shared" si="9"/>
        <v>1116</v>
      </c>
      <c r="AI28" s="57">
        <f t="shared" si="8"/>
        <v>203.31572235379852</v>
      </c>
      <c r="AJ28" s="58">
        <v>0</v>
      </c>
      <c r="AK28" s="58">
        <v>1</v>
      </c>
      <c r="AL28" s="58">
        <v>1</v>
      </c>
      <c r="AM28" s="58">
        <v>1</v>
      </c>
      <c r="AN28" s="58">
        <v>1</v>
      </c>
      <c r="AO28" s="58">
        <v>0</v>
      </c>
      <c r="AP28" s="111">
        <v>6925710</v>
      </c>
      <c r="AQ28" s="111">
        <f t="shared" si="1"/>
        <v>0</v>
      </c>
      <c r="AR28" s="61">
        <v>0.88</v>
      </c>
      <c r="AS28" s="60" t="s">
        <v>114</v>
      </c>
      <c r="AV28" s="67" t="s">
        <v>117</v>
      </c>
      <c r="AW28" s="67">
        <v>101.325</v>
      </c>
      <c r="AY28" s="112"/>
    </row>
    <row r="29" spans="1:51" x14ac:dyDescent="0.35">
      <c r="B29" s="43">
        <v>2.75</v>
      </c>
      <c r="C29" s="43">
        <v>0.79166666666666896</v>
      </c>
      <c r="D29" s="44">
        <v>13</v>
      </c>
      <c r="E29" s="45">
        <f t="shared" si="2"/>
        <v>9.1549295774647899</v>
      </c>
      <c r="F29" s="110">
        <v>78</v>
      </c>
      <c r="G29" s="45">
        <f t="shared" si="3"/>
        <v>54.929577464788736</v>
      </c>
      <c r="H29" s="46" t="s">
        <v>89</v>
      </c>
      <c r="I29" s="46">
        <f t="shared" si="4"/>
        <v>51.408450704225352</v>
      </c>
      <c r="J29" s="47">
        <f t="shared" si="13"/>
        <v>52.816901408450704</v>
      </c>
      <c r="K29" s="46">
        <f t="shared" si="12"/>
        <v>57.04225352112676</v>
      </c>
      <c r="L29" s="48">
        <v>18</v>
      </c>
      <c r="M29" s="49" t="s">
        <v>101</v>
      </c>
      <c r="N29" s="49">
        <v>16.600000000000001</v>
      </c>
      <c r="O29" s="50">
        <v>112</v>
      </c>
      <c r="P29" s="50"/>
      <c r="Q29" s="50">
        <v>9470740</v>
      </c>
      <c r="R29" s="51">
        <f t="shared" si="5"/>
        <v>5415</v>
      </c>
      <c r="S29" s="52">
        <f t="shared" si="6"/>
        <v>129.96</v>
      </c>
      <c r="T29" s="52">
        <f t="shared" si="7"/>
        <v>5.415</v>
      </c>
      <c r="U29" s="53">
        <v>4</v>
      </c>
      <c r="V29" s="53">
        <f t="shared" si="0"/>
        <v>4</v>
      </c>
      <c r="W29" s="117" t="s">
        <v>151</v>
      </c>
      <c r="X29" s="111">
        <v>0</v>
      </c>
      <c r="Y29" s="111">
        <v>1151</v>
      </c>
      <c r="Z29" s="111">
        <v>1196</v>
      </c>
      <c r="AA29" s="111">
        <v>0</v>
      </c>
      <c r="AB29" s="111">
        <v>1199</v>
      </c>
      <c r="AC29" s="54" t="s">
        <v>91</v>
      </c>
      <c r="AD29" s="54" t="s">
        <v>91</v>
      </c>
      <c r="AE29" s="54" t="s">
        <v>91</v>
      </c>
      <c r="AF29" s="55" t="s">
        <v>91</v>
      </c>
      <c r="AG29" s="55">
        <v>31443306</v>
      </c>
      <c r="AH29" s="56">
        <f t="shared" si="9"/>
        <v>1116</v>
      </c>
      <c r="AI29" s="57">
        <f t="shared" si="8"/>
        <v>206.09418282548475</v>
      </c>
      <c r="AJ29" s="58">
        <v>0</v>
      </c>
      <c r="AK29" s="58">
        <v>1</v>
      </c>
      <c r="AL29" s="58">
        <v>1</v>
      </c>
      <c r="AM29" s="58">
        <v>0</v>
      </c>
      <c r="AN29" s="58">
        <v>1</v>
      </c>
      <c r="AO29" s="58">
        <v>0</v>
      </c>
      <c r="AP29" s="111">
        <v>6925710</v>
      </c>
      <c r="AQ29" s="111">
        <f t="shared" si="1"/>
        <v>0</v>
      </c>
      <c r="AR29" s="59"/>
      <c r="AS29" s="60" t="s">
        <v>114</v>
      </c>
      <c r="AY29" s="112"/>
    </row>
    <row r="30" spans="1:51" x14ac:dyDescent="0.35">
      <c r="B30" s="43">
        <v>2.7916666666666701</v>
      </c>
      <c r="C30" s="43">
        <v>0.83333333333333703</v>
      </c>
      <c r="D30" s="44">
        <v>14</v>
      </c>
      <c r="E30" s="45">
        <f t="shared" si="2"/>
        <v>9.8591549295774659</v>
      </c>
      <c r="F30" s="110">
        <v>76</v>
      </c>
      <c r="G30" s="45">
        <f t="shared" si="3"/>
        <v>53.521126760563384</v>
      </c>
      <c r="H30" s="46" t="s">
        <v>89</v>
      </c>
      <c r="I30" s="46">
        <f t="shared" si="4"/>
        <v>50</v>
      </c>
      <c r="J30" s="47">
        <f t="shared" si="13"/>
        <v>51.408450704225352</v>
      </c>
      <c r="K30" s="46">
        <f t="shared" si="12"/>
        <v>55.633802816901408</v>
      </c>
      <c r="L30" s="48">
        <v>18</v>
      </c>
      <c r="M30" s="49" t="s">
        <v>101</v>
      </c>
      <c r="N30" s="49">
        <v>16.600000000000001</v>
      </c>
      <c r="O30" s="50">
        <v>111</v>
      </c>
      <c r="P30" s="50"/>
      <c r="Q30" s="50">
        <v>9475988</v>
      </c>
      <c r="R30" s="51">
        <f t="shared" si="5"/>
        <v>5248</v>
      </c>
      <c r="S30" s="52">
        <f t="shared" si="6"/>
        <v>125.952</v>
      </c>
      <c r="T30" s="52">
        <f t="shared" si="7"/>
        <v>5.2480000000000002</v>
      </c>
      <c r="U30" s="53">
        <v>3.2</v>
      </c>
      <c r="V30" s="53">
        <f t="shared" si="0"/>
        <v>3.2</v>
      </c>
      <c r="W30" s="117" t="s">
        <v>151</v>
      </c>
      <c r="X30" s="111">
        <v>0</v>
      </c>
      <c r="Y30" s="111">
        <v>1069</v>
      </c>
      <c r="Z30" s="111">
        <v>1196</v>
      </c>
      <c r="AA30" s="111">
        <v>0</v>
      </c>
      <c r="AB30" s="111">
        <v>1199</v>
      </c>
      <c r="AC30" s="54" t="s">
        <v>91</v>
      </c>
      <c r="AD30" s="54" t="s">
        <v>91</v>
      </c>
      <c r="AE30" s="54" t="s">
        <v>91</v>
      </c>
      <c r="AF30" s="55" t="s">
        <v>91</v>
      </c>
      <c r="AG30" s="55">
        <v>31444346</v>
      </c>
      <c r="AH30" s="56">
        <f t="shared" si="9"/>
        <v>1040</v>
      </c>
      <c r="AI30" s="57">
        <f t="shared" si="8"/>
        <v>198.17073170731706</v>
      </c>
      <c r="AJ30" s="58">
        <v>0</v>
      </c>
      <c r="AK30" s="58">
        <v>1</v>
      </c>
      <c r="AL30" s="58">
        <v>1</v>
      </c>
      <c r="AM30" s="58">
        <v>0</v>
      </c>
      <c r="AN30" s="58">
        <v>1</v>
      </c>
      <c r="AO30" s="58">
        <v>0</v>
      </c>
      <c r="AP30" s="111">
        <v>6925710</v>
      </c>
      <c r="AQ30" s="111">
        <f t="shared" si="1"/>
        <v>0</v>
      </c>
      <c r="AR30" s="59"/>
      <c r="AS30" s="60" t="s">
        <v>114</v>
      </c>
      <c r="AV30" s="374" t="s">
        <v>118</v>
      </c>
      <c r="AW30" s="374"/>
      <c r="AY30" s="112"/>
    </row>
    <row r="31" spans="1:51" x14ac:dyDescent="0.35">
      <c r="B31" s="43">
        <v>2.8333333333333299</v>
      </c>
      <c r="C31" s="43">
        <v>0.875000000000004</v>
      </c>
      <c r="D31" s="44">
        <v>14</v>
      </c>
      <c r="E31" s="45">
        <f>D31/1.42</f>
        <v>9.8591549295774659</v>
      </c>
      <c r="F31" s="110">
        <v>76</v>
      </c>
      <c r="G31" s="45">
        <f t="shared" si="3"/>
        <v>53.521126760563384</v>
      </c>
      <c r="H31" s="46" t="s">
        <v>89</v>
      </c>
      <c r="I31" s="46">
        <f t="shared" si="4"/>
        <v>50</v>
      </c>
      <c r="J31" s="47">
        <f t="shared" si="13"/>
        <v>51.408450704225352</v>
      </c>
      <c r="K31" s="46">
        <f t="shared" si="12"/>
        <v>55.633802816901408</v>
      </c>
      <c r="L31" s="48">
        <v>18</v>
      </c>
      <c r="M31" s="49" t="s">
        <v>101</v>
      </c>
      <c r="N31" s="49">
        <v>16.100000000000001</v>
      </c>
      <c r="O31" s="50">
        <v>110</v>
      </c>
      <c r="P31" s="50"/>
      <c r="Q31" s="50">
        <v>9481083</v>
      </c>
      <c r="R31" s="51">
        <f t="shared" si="5"/>
        <v>5095</v>
      </c>
      <c r="S31" s="52">
        <f t="shared" si="6"/>
        <v>122.28</v>
      </c>
      <c r="T31" s="52">
        <f t="shared" si="7"/>
        <v>5.0949999999999998</v>
      </c>
      <c r="U31" s="53">
        <v>2.7</v>
      </c>
      <c r="V31" s="53">
        <f t="shared" si="0"/>
        <v>2.7</v>
      </c>
      <c r="W31" s="117" t="s">
        <v>151</v>
      </c>
      <c r="X31" s="111">
        <v>0</v>
      </c>
      <c r="Y31" s="111">
        <v>1064</v>
      </c>
      <c r="Z31" s="111">
        <v>1196</v>
      </c>
      <c r="AA31" s="111">
        <v>0</v>
      </c>
      <c r="AB31" s="111">
        <v>1199</v>
      </c>
      <c r="AC31" s="54" t="s">
        <v>91</v>
      </c>
      <c r="AD31" s="54" t="s">
        <v>91</v>
      </c>
      <c r="AE31" s="54" t="s">
        <v>91</v>
      </c>
      <c r="AF31" s="55" t="s">
        <v>91</v>
      </c>
      <c r="AG31" s="55">
        <v>31445386</v>
      </c>
      <c r="AH31" s="56">
        <f t="shared" si="9"/>
        <v>1040</v>
      </c>
      <c r="AI31" s="57">
        <f t="shared" si="8"/>
        <v>204.1216879293425</v>
      </c>
      <c r="AJ31" s="58">
        <v>0</v>
      </c>
      <c r="AK31" s="58">
        <v>1</v>
      </c>
      <c r="AL31" s="58">
        <v>1</v>
      </c>
      <c r="AM31" s="58">
        <v>0</v>
      </c>
      <c r="AN31" s="58">
        <v>1</v>
      </c>
      <c r="AO31" s="58">
        <v>0</v>
      </c>
      <c r="AP31" s="111">
        <v>6925710</v>
      </c>
      <c r="AQ31" s="111">
        <f t="shared" si="1"/>
        <v>0</v>
      </c>
      <c r="AR31" s="59"/>
      <c r="AS31" s="60" t="s">
        <v>114</v>
      </c>
      <c r="AV31" s="68" t="s">
        <v>30</v>
      </c>
      <c r="AW31" s="68" t="s">
        <v>75</v>
      </c>
      <c r="AY31" s="112"/>
    </row>
    <row r="32" spans="1:51" x14ac:dyDescent="0.35">
      <c r="B32" s="43">
        <v>2.875</v>
      </c>
      <c r="C32" s="43">
        <v>0.91666666666667096</v>
      </c>
      <c r="D32" s="44">
        <v>16</v>
      </c>
      <c r="E32" s="45">
        <f t="shared" si="2"/>
        <v>11.267605633802818</v>
      </c>
      <c r="F32" s="110">
        <v>76</v>
      </c>
      <c r="G32" s="45">
        <f t="shared" si="3"/>
        <v>53.521126760563384</v>
      </c>
      <c r="H32" s="46" t="s">
        <v>89</v>
      </c>
      <c r="I32" s="46">
        <f t="shared" si="4"/>
        <v>50</v>
      </c>
      <c r="J32" s="47">
        <f t="shared" si="13"/>
        <v>51.408450704225352</v>
      </c>
      <c r="K32" s="46">
        <f t="shared" si="12"/>
        <v>55.633802816901408</v>
      </c>
      <c r="L32" s="48">
        <v>14</v>
      </c>
      <c r="M32" s="49" t="s">
        <v>119</v>
      </c>
      <c r="N32" s="49">
        <v>12.6</v>
      </c>
      <c r="O32" s="50">
        <v>116</v>
      </c>
      <c r="P32" s="50"/>
      <c r="Q32" s="50">
        <v>9486016</v>
      </c>
      <c r="R32" s="51">
        <f t="shared" si="5"/>
        <v>4933</v>
      </c>
      <c r="S32" s="52">
        <f t="shared" si="6"/>
        <v>118.392</v>
      </c>
      <c r="T32" s="52">
        <f t="shared" si="7"/>
        <v>4.9329999999999998</v>
      </c>
      <c r="U32" s="53">
        <v>2.5</v>
      </c>
      <c r="V32" s="53">
        <f t="shared" si="0"/>
        <v>2.5</v>
      </c>
      <c r="W32" s="292" t="s">
        <v>151</v>
      </c>
      <c r="X32" s="111">
        <v>0</v>
      </c>
      <c r="Y32" s="111">
        <v>1000</v>
      </c>
      <c r="Z32" s="111">
        <v>1156</v>
      </c>
      <c r="AA32" s="111">
        <v>0</v>
      </c>
      <c r="AB32" s="111">
        <v>1159</v>
      </c>
      <c r="AC32" s="54" t="s">
        <v>91</v>
      </c>
      <c r="AD32" s="54" t="s">
        <v>91</v>
      </c>
      <c r="AE32" s="54" t="s">
        <v>91</v>
      </c>
      <c r="AF32" s="55" t="s">
        <v>91</v>
      </c>
      <c r="AG32" s="55">
        <v>31446364</v>
      </c>
      <c r="AH32" s="56">
        <f t="shared" si="9"/>
        <v>978</v>
      </c>
      <c r="AI32" s="57">
        <f t="shared" si="8"/>
        <v>198.25663896209204</v>
      </c>
      <c r="AJ32" s="58">
        <v>0</v>
      </c>
      <c r="AK32" s="235">
        <v>1</v>
      </c>
      <c r="AL32" s="235">
        <v>1</v>
      </c>
      <c r="AM32" s="58">
        <v>0</v>
      </c>
      <c r="AN32" s="235">
        <v>1</v>
      </c>
      <c r="AO32" s="58">
        <v>0</v>
      </c>
      <c r="AP32" s="111">
        <v>6925710</v>
      </c>
      <c r="AQ32" s="111">
        <f t="shared" si="1"/>
        <v>0</v>
      </c>
      <c r="AR32" s="61">
        <v>0.95</v>
      </c>
      <c r="AS32" s="60" t="s">
        <v>114</v>
      </c>
      <c r="AV32" s="69">
        <v>1</v>
      </c>
      <c r="AW32" s="69">
        <f>IFERROR(AV32*VLOOKUP(AV31,AV24:AW28,2,FALSE)/VLOOKUP(AW31,AV24:AW28,2,FALSE),"Enter Unit and Value")</f>
        <v>1.4189189189189189</v>
      </c>
      <c r="AY32" s="112"/>
    </row>
    <row r="33" spans="1:16384" x14ac:dyDescent="0.35">
      <c r="B33" s="43">
        <v>2.9166666666666701</v>
      </c>
      <c r="C33" s="43">
        <v>0.95833333333333803</v>
      </c>
      <c r="D33" s="44">
        <v>12</v>
      </c>
      <c r="E33" s="45">
        <f t="shared" si="2"/>
        <v>8.4507042253521139</v>
      </c>
      <c r="F33" s="110">
        <v>66</v>
      </c>
      <c r="G33" s="45">
        <f t="shared" si="3"/>
        <v>46.478873239436624</v>
      </c>
      <c r="H33" s="46" t="s">
        <v>89</v>
      </c>
      <c r="I33" s="46">
        <f>J33-(2/1.42)</f>
        <v>41.549295774647888</v>
      </c>
      <c r="J33" s="47">
        <f t="shared" ref="J33:J34" si="14">(F33-5)/1.42</f>
        <v>42.95774647887324</v>
      </c>
      <c r="K33" s="46">
        <f t="shared" si="12"/>
        <v>47.183098591549296</v>
      </c>
      <c r="L33" s="48">
        <v>14</v>
      </c>
      <c r="M33" s="49" t="s">
        <v>119</v>
      </c>
      <c r="N33" s="49">
        <v>11.9</v>
      </c>
      <c r="O33" s="50">
        <v>114</v>
      </c>
      <c r="P33" s="50"/>
      <c r="Q33" s="50">
        <v>9490174</v>
      </c>
      <c r="R33" s="51">
        <f t="shared" si="5"/>
        <v>4158</v>
      </c>
      <c r="S33" s="52">
        <f t="shared" si="6"/>
        <v>99.792000000000002</v>
      </c>
      <c r="T33" s="52">
        <f t="shared" si="7"/>
        <v>4.1580000000000004</v>
      </c>
      <c r="U33" s="53">
        <v>3.3</v>
      </c>
      <c r="V33" s="53">
        <f t="shared" si="0"/>
        <v>3.3</v>
      </c>
      <c r="W33" s="117" t="s">
        <v>132</v>
      </c>
      <c r="X33" s="111">
        <v>0</v>
      </c>
      <c r="Y33" s="111">
        <v>0</v>
      </c>
      <c r="Z33" s="111">
        <v>1065</v>
      </c>
      <c r="AA33" s="111">
        <v>0</v>
      </c>
      <c r="AB33" s="111">
        <v>1079</v>
      </c>
      <c r="AC33" s="54" t="s">
        <v>91</v>
      </c>
      <c r="AD33" s="54" t="s">
        <v>91</v>
      </c>
      <c r="AE33" s="54" t="s">
        <v>91</v>
      </c>
      <c r="AF33" s="55" t="s">
        <v>91</v>
      </c>
      <c r="AG33" s="55">
        <v>31447074</v>
      </c>
      <c r="AH33" s="56">
        <f t="shared" si="9"/>
        <v>710</v>
      </c>
      <c r="AI33" s="57">
        <f t="shared" si="8"/>
        <v>170.75517075517075</v>
      </c>
      <c r="AJ33" s="58">
        <v>0</v>
      </c>
      <c r="AK33" s="58">
        <v>0</v>
      </c>
      <c r="AL33" s="235">
        <v>1</v>
      </c>
      <c r="AM33" s="58">
        <v>0</v>
      </c>
      <c r="AN33" s="235">
        <v>1</v>
      </c>
      <c r="AO33" s="58">
        <v>0.3</v>
      </c>
      <c r="AP33" s="111">
        <v>6926522</v>
      </c>
      <c r="AQ33" s="111">
        <f t="shared" si="1"/>
        <v>812</v>
      </c>
      <c r="AR33" s="59"/>
      <c r="AS33" s="60" t="s">
        <v>114</v>
      </c>
      <c r="AY33" s="112"/>
    </row>
    <row r="34" spans="1:16384" x14ac:dyDescent="0.35">
      <c r="B34" s="43">
        <v>2.9583333333333299</v>
      </c>
      <c r="C34" s="43">
        <v>1</v>
      </c>
      <c r="D34" s="44">
        <v>16</v>
      </c>
      <c r="E34" s="45">
        <f t="shared" si="2"/>
        <v>11.267605633802818</v>
      </c>
      <c r="F34" s="110">
        <v>66</v>
      </c>
      <c r="G34" s="45">
        <f t="shared" si="3"/>
        <v>46.478873239436624</v>
      </c>
      <c r="H34" s="46" t="s">
        <v>89</v>
      </c>
      <c r="I34" s="46">
        <f t="shared" si="4"/>
        <v>41.549295774647888</v>
      </c>
      <c r="J34" s="47">
        <f t="shared" si="14"/>
        <v>42.95774647887324</v>
      </c>
      <c r="K34" s="46">
        <f t="shared" si="12"/>
        <v>47.183098591549296</v>
      </c>
      <c r="L34" s="48">
        <v>14</v>
      </c>
      <c r="M34" s="49" t="s">
        <v>119</v>
      </c>
      <c r="N34" s="70">
        <v>11.5</v>
      </c>
      <c r="O34" s="50">
        <v>112</v>
      </c>
      <c r="P34" s="50"/>
      <c r="Q34" s="50">
        <v>9494153</v>
      </c>
      <c r="R34" s="51">
        <f t="shared" si="5"/>
        <v>3979</v>
      </c>
      <c r="S34" s="52">
        <f t="shared" si="6"/>
        <v>95.495999999999995</v>
      </c>
      <c r="T34" s="52">
        <f t="shared" si="7"/>
        <v>3.9790000000000001</v>
      </c>
      <c r="U34" s="53">
        <v>4.4000000000000004</v>
      </c>
      <c r="V34" s="53">
        <f t="shared" si="0"/>
        <v>4.4000000000000004</v>
      </c>
      <c r="W34" s="292" t="s">
        <v>132</v>
      </c>
      <c r="X34" s="111">
        <v>0</v>
      </c>
      <c r="Y34" s="111">
        <v>0</v>
      </c>
      <c r="Z34" s="111">
        <v>1017</v>
      </c>
      <c r="AA34" s="111">
        <v>0</v>
      </c>
      <c r="AB34" s="111">
        <v>1037</v>
      </c>
      <c r="AC34" s="54" t="s">
        <v>91</v>
      </c>
      <c r="AD34" s="54" t="s">
        <v>91</v>
      </c>
      <c r="AE34" s="54" t="s">
        <v>91</v>
      </c>
      <c r="AF34" s="55" t="s">
        <v>91</v>
      </c>
      <c r="AG34" s="55">
        <v>31447724</v>
      </c>
      <c r="AH34" s="56">
        <f t="shared" si="9"/>
        <v>650</v>
      </c>
      <c r="AI34" s="57">
        <f t="shared" si="8"/>
        <v>163.35762754460919</v>
      </c>
      <c r="AJ34" s="58">
        <v>0</v>
      </c>
      <c r="AK34" s="58">
        <v>0</v>
      </c>
      <c r="AL34" s="235">
        <v>1</v>
      </c>
      <c r="AM34" s="58">
        <v>0</v>
      </c>
      <c r="AN34" s="235">
        <v>1</v>
      </c>
      <c r="AO34" s="58">
        <v>0.3</v>
      </c>
      <c r="AP34" s="111">
        <v>6927411</v>
      </c>
      <c r="AQ34" s="111">
        <f t="shared" si="1"/>
        <v>889</v>
      </c>
      <c r="AR34" s="59"/>
      <c r="AS34" s="60" t="s">
        <v>114</v>
      </c>
      <c r="AV34" s="65" t="s">
        <v>120</v>
      </c>
      <c r="AW34" s="71" t="s">
        <v>31</v>
      </c>
      <c r="AY34" s="112"/>
    </row>
    <row r="35" spans="1:16384" x14ac:dyDescent="0.35">
      <c r="B35" s="72"/>
      <c r="C35" s="73"/>
      <c r="D35" s="72"/>
      <c r="E35" s="74"/>
      <c r="F35" s="74"/>
      <c r="G35" s="75"/>
      <c r="H35" s="76"/>
      <c r="I35" s="74"/>
      <c r="J35" s="74"/>
      <c r="K35" s="75"/>
      <c r="L35" s="375" t="s">
        <v>121</v>
      </c>
      <c r="M35" s="376"/>
      <c r="N35" s="377"/>
      <c r="O35" s="77"/>
      <c r="P35" s="77" t="e">
        <f>AVERAGE(P11:P34)</f>
        <v>#DIV/0!</v>
      </c>
      <c r="Q35" s="78">
        <f>Q34-Q10</f>
        <v>121059</v>
      </c>
      <c r="R35" s="79">
        <f>SUM(R11:R34)</f>
        <v>121059</v>
      </c>
      <c r="S35" s="80">
        <f>AVERAGE(S11:S34)</f>
        <v>121.05900000000001</v>
      </c>
      <c r="T35" s="80">
        <f>SUM(T11:T34)</f>
        <v>121.05900000000003</v>
      </c>
      <c r="U35" s="76"/>
      <c r="V35" s="76"/>
      <c r="W35" s="66"/>
      <c r="X35" s="81"/>
      <c r="Y35" s="82"/>
      <c r="Z35" s="82"/>
      <c r="AA35" s="82"/>
      <c r="AB35" s="83"/>
      <c r="AC35" s="81"/>
      <c r="AD35" s="82"/>
      <c r="AE35" s="83"/>
      <c r="AF35" s="84"/>
      <c r="AG35" s="85">
        <f>AG34-AG10</f>
        <v>24734</v>
      </c>
      <c r="AH35" s="86">
        <f>SUM(AH11:AH34)</f>
        <v>24734</v>
      </c>
      <c r="AI35" s="87">
        <f>$AH$35/$T35</f>
        <v>204.31359915413142</v>
      </c>
      <c r="AJ35" s="84"/>
      <c r="AK35" s="88"/>
      <c r="AL35" s="88"/>
      <c r="AM35" s="88"/>
      <c r="AN35" s="89"/>
      <c r="AO35" s="90"/>
      <c r="AP35" s="91">
        <f>AP34-AP10</f>
        <v>6766</v>
      </c>
      <c r="AQ35" s="92">
        <f>SUM(AQ11:AQ34)</f>
        <v>6766</v>
      </c>
      <c r="AR35" s="93">
        <f>AVERAGE(AR11:AR34)</f>
        <v>0.91</v>
      </c>
      <c r="AS35" s="90"/>
      <c r="AV35" s="94" t="s">
        <v>31</v>
      </c>
      <c r="AW35" s="94">
        <v>1</v>
      </c>
      <c r="AY35" s="112"/>
    </row>
    <row r="36" spans="1:16384" x14ac:dyDescent="0.35">
      <c r="B36" s="95"/>
      <c r="C36" s="95"/>
      <c r="D36" s="95"/>
      <c r="E36" s="96"/>
      <c r="F36" s="96"/>
      <c r="G36" s="96"/>
      <c r="H36" s="96"/>
      <c r="I36" s="97"/>
      <c r="J36" s="97"/>
      <c r="K36" s="97"/>
      <c r="L36" s="109"/>
      <c r="M36" s="109"/>
      <c r="N36" s="109"/>
      <c r="O36" s="109"/>
      <c r="P36" s="109"/>
      <c r="Q36" s="109"/>
      <c r="R36" s="109"/>
      <c r="S36" s="109"/>
      <c r="T36" s="109"/>
      <c r="U36" s="98"/>
      <c r="V36" s="98"/>
      <c r="W36" s="109"/>
      <c r="X36" s="109"/>
      <c r="Y36" s="109"/>
      <c r="Z36" s="113"/>
      <c r="AA36" s="109"/>
      <c r="AB36" s="109"/>
      <c r="AC36" s="109"/>
      <c r="AD36" s="109"/>
      <c r="AE36" s="109"/>
      <c r="AH36" s="99"/>
      <c r="AM36" s="109"/>
      <c r="AN36" s="109"/>
      <c r="AO36" s="109"/>
      <c r="AP36" s="109"/>
      <c r="AQ36" s="109"/>
      <c r="AR36" s="109"/>
      <c r="AV36" s="94" t="s">
        <v>122</v>
      </c>
      <c r="AW36" s="94">
        <v>41.67</v>
      </c>
      <c r="AY36" s="112"/>
    </row>
    <row r="37" spans="1:16384" x14ac:dyDescent="0.35">
      <c r="B37" s="130" t="s">
        <v>123</v>
      </c>
      <c r="C37" s="130"/>
      <c r="D37" s="130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3"/>
      <c r="X37" s="113"/>
      <c r="Y37" s="113"/>
      <c r="Z37" s="113"/>
      <c r="AA37" s="113"/>
      <c r="AB37" s="113"/>
      <c r="AC37" s="113"/>
      <c r="AD37" s="113"/>
      <c r="AE37" s="113"/>
      <c r="AM37" s="22"/>
      <c r="AN37" s="109"/>
      <c r="AO37" s="109"/>
      <c r="AP37" s="109"/>
      <c r="AQ37" s="109"/>
      <c r="AR37" s="113"/>
      <c r="AV37" s="94" t="s">
        <v>124</v>
      </c>
      <c r="AW37" s="94">
        <v>11.574999999999999</v>
      </c>
      <c r="AY37" s="112"/>
    </row>
    <row r="38" spans="1:16384" x14ac:dyDescent="0.35">
      <c r="B38" s="128" t="s">
        <v>131</v>
      </c>
      <c r="C38" s="119"/>
      <c r="D38" s="119"/>
      <c r="E38" s="119"/>
      <c r="F38" s="119"/>
      <c r="G38" s="119"/>
      <c r="H38" s="119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18"/>
      <c r="T38" s="118"/>
      <c r="U38" s="118"/>
      <c r="V38" s="118"/>
      <c r="W38" s="113"/>
      <c r="X38" s="113"/>
      <c r="Y38" s="113"/>
      <c r="Z38" s="113"/>
      <c r="AA38" s="113"/>
      <c r="AB38" s="113"/>
      <c r="AC38" s="113"/>
      <c r="AD38" s="113"/>
      <c r="AE38" s="113"/>
      <c r="AM38" s="22"/>
      <c r="AN38" s="109"/>
      <c r="AO38" s="109"/>
      <c r="AP38" s="109"/>
      <c r="AQ38" s="109"/>
      <c r="AR38" s="113"/>
      <c r="AV38" s="100"/>
      <c r="AW38" s="100"/>
      <c r="AY38" s="112"/>
    </row>
    <row r="39" spans="1:16384" x14ac:dyDescent="0.35">
      <c r="B39" s="138" t="s">
        <v>141</v>
      </c>
      <c r="C39" s="119"/>
      <c r="D39" s="119"/>
      <c r="E39" s="119"/>
      <c r="F39" s="119"/>
      <c r="G39" s="119"/>
      <c r="H39" s="119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18"/>
      <c r="T39" s="118"/>
      <c r="U39" s="118"/>
      <c r="V39" s="118"/>
      <c r="W39" s="113"/>
      <c r="X39" s="113"/>
      <c r="Y39" s="113"/>
      <c r="Z39" s="113"/>
      <c r="AA39" s="113"/>
      <c r="AB39" s="113"/>
      <c r="AC39" s="113"/>
      <c r="AD39" s="113"/>
      <c r="AE39" s="113"/>
      <c r="AM39" s="22"/>
      <c r="AN39" s="109"/>
      <c r="AO39" s="109"/>
      <c r="AP39" s="109"/>
      <c r="AQ39" s="109"/>
      <c r="AR39" s="113"/>
      <c r="AV39" s="100"/>
      <c r="AW39" s="100"/>
      <c r="AY39" s="112"/>
    </row>
    <row r="40" spans="1:16384" x14ac:dyDescent="0.35">
      <c r="A40" s="165"/>
      <c r="B40" s="116" t="s">
        <v>183</v>
      </c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6"/>
      <c r="CX40" s="116"/>
      <c r="CY40" s="116"/>
      <c r="CZ40" s="116"/>
      <c r="DA40" s="116"/>
      <c r="DB40" s="116"/>
      <c r="DC40" s="116"/>
      <c r="DD40" s="116"/>
      <c r="DE40" s="116"/>
      <c r="DF40" s="116"/>
      <c r="DG40" s="116"/>
      <c r="DH40" s="116"/>
      <c r="DI40" s="116"/>
      <c r="DJ40" s="116"/>
      <c r="DK40" s="116"/>
      <c r="DL40" s="116"/>
      <c r="DM40" s="116"/>
      <c r="DN40" s="116"/>
      <c r="DO40" s="116"/>
      <c r="DP40" s="116"/>
      <c r="DQ40" s="116"/>
      <c r="DR40" s="116"/>
      <c r="DS40" s="116"/>
      <c r="DT40" s="116"/>
      <c r="DU40" s="116"/>
      <c r="DV40" s="116"/>
      <c r="DW40" s="116"/>
      <c r="DX40" s="116"/>
      <c r="DY40" s="116"/>
      <c r="DZ40" s="116"/>
      <c r="EA40" s="116"/>
      <c r="EB40" s="116"/>
      <c r="EC40" s="116"/>
      <c r="ED40" s="116"/>
      <c r="EE40" s="116"/>
      <c r="EF40" s="116"/>
      <c r="EG40" s="116"/>
      <c r="EH40" s="116"/>
      <c r="EI40" s="116"/>
      <c r="EJ40" s="116"/>
      <c r="EK40" s="116"/>
      <c r="EL40" s="116"/>
      <c r="EM40" s="116"/>
      <c r="EN40" s="116"/>
      <c r="EO40" s="116"/>
      <c r="EP40" s="116"/>
      <c r="EQ40" s="116"/>
      <c r="ER40" s="116"/>
      <c r="ES40" s="116"/>
      <c r="ET40" s="116"/>
      <c r="EU40" s="116"/>
      <c r="EV40" s="116"/>
      <c r="EW40" s="116"/>
      <c r="EX40" s="116"/>
      <c r="EY40" s="116"/>
      <c r="EZ40" s="116"/>
      <c r="FA40" s="116"/>
      <c r="FB40" s="116"/>
      <c r="FC40" s="116"/>
      <c r="FD40" s="116"/>
      <c r="FE40" s="116"/>
      <c r="FF40" s="116"/>
      <c r="FG40" s="116"/>
      <c r="FH40" s="116"/>
      <c r="FI40" s="116"/>
      <c r="FJ40" s="116"/>
      <c r="FK40" s="116"/>
      <c r="FL40" s="116"/>
      <c r="FM40" s="116"/>
      <c r="FN40" s="116"/>
      <c r="FO40" s="116"/>
      <c r="FP40" s="116"/>
      <c r="FQ40" s="116"/>
      <c r="FR40" s="116"/>
      <c r="FS40" s="116"/>
      <c r="FT40" s="116"/>
      <c r="FU40" s="116"/>
      <c r="FV40" s="116"/>
      <c r="FW40" s="116"/>
      <c r="FX40" s="116"/>
      <c r="FY40" s="116"/>
      <c r="FZ40" s="116"/>
      <c r="GA40" s="116"/>
      <c r="GB40" s="116"/>
      <c r="GC40" s="116"/>
      <c r="GD40" s="116"/>
      <c r="GE40" s="116"/>
      <c r="GF40" s="116"/>
      <c r="GG40" s="116"/>
      <c r="GH40" s="116"/>
      <c r="GI40" s="116"/>
      <c r="GJ40" s="116"/>
      <c r="GK40" s="116"/>
      <c r="GL40" s="116"/>
      <c r="GM40" s="116"/>
      <c r="GN40" s="116"/>
      <c r="GO40" s="116"/>
      <c r="GP40" s="116"/>
      <c r="GQ40" s="116"/>
      <c r="GR40" s="116"/>
      <c r="GS40" s="116"/>
      <c r="GT40" s="116"/>
      <c r="GU40" s="116"/>
      <c r="GV40" s="116"/>
      <c r="GW40" s="116"/>
      <c r="GX40" s="116"/>
      <c r="GY40" s="116"/>
      <c r="GZ40" s="116"/>
      <c r="HA40" s="116"/>
      <c r="HB40" s="116"/>
      <c r="HC40" s="116"/>
      <c r="HD40" s="116"/>
      <c r="HE40" s="116"/>
      <c r="HF40" s="116"/>
      <c r="HG40" s="116"/>
      <c r="HH40" s="116"/>
      <c r="HI40" s="116"/>
      <c r="HJ40" s="116"/>
      <c r="HK40" s="116"/>
      <c r="HL40" s="116"/>
      <c r="HM40" s="116"/>
      <c r="HN40" s="116"/>
      <c r="HO40" s="116"/>
      <c r="HP40" s="116"/>
      <c r="HQ40" s="116"/>
      <c r="HR40" s="116"/>
      <c r="HS40" s="116"/>
      <c r="HT40" s="116"/>
      <c r="HU40" s="116"/>
      <c r="HV40" s="116"/>
      <c r="HW40" s="116"/>
      <c r="HX40" s="116"/>
      <c r="HY40" s="116"/>
      <c r="HZ40" s="116"/>
      <c r="IA40" s="116"/>
      <c r="IB40" s="116"/>
      <c r="IC40" s="116"/>
      <c r="ID40" s="116"/>
      <c r="IE40" s="116"/>
      <c r="IF40" s="116"/>
      <c r="IG40" s="116"/>
      <c r="IH40" s="116"/>
      <c r="II40" s="116"/>
      <c r="IJ40" s="116"/>
      <c r="IK40" s="116"/>
      <c r="IL40" s="116"/>
      <c r="IM40" s="116"/>
      <c r="IN40" s="116"/>
      <c r="IO40" s="116"/>
      <c r="IP40" s="116"/>
      <c r="IQ40" s="116"/>
      <c r="IR40" s="116"/>
      <c r="IS40" s="116"/>
      <c r="IT40" s="116"/>
      <c r="IU40" s="116"/>
      <c r="IV40" s="116"/>
      <c r="IW40" s="116"/>
      <c r="IX40" s="116"/>
      <c r="IY40" s="116"/>
      <c r="IZ40" s="116"/>
      <c r="JA40" s="116"/>
      <c r="JB40" s="116"/>
      <c r="JC40" s="116"/>
      <c r="JD40" s="116"/>
      <c r="JE40" s="116"/>
      <c r="JF40" s="116"/>
      <c r="JG40" s="116"/>
      <c r="JH40" s="116"/>
      <c r="JI40" s="116"/>
      <c r="JJ40" s="116"/>
      <c r="JK40" s="116"/>
      <c r="JL40" s="116"/>
      <c r="JM40" s="116"/>
      <c r="JN40" s="116"/>
      <c r="JO40" s="116"/>
      <c r="JP40" s="116"/>
      <c r="JQ40" s="116"/>
      <c r="JR40" s="116"/>
      <c r="JS40" s="116"/>
      <c r="JT40" s="116"/>
      <c r="JU40" s="116"/>
      <c r="JV40" s="116"/>
      <c r="JW40" s="116"/>
      <c r="JX40" s="116"/>
      <c r="JY40" s="116"/>
      <c r="JZ40" s="116"/>
      <c r="KA40" s="116"/>
      <c r="KB40" s="116"/>
      <c r="KC40" s="116"/>
      <c r="KD40" s="116"/>
      <c r="KE40" s="116"/>
      <c r="KF40" s="116"/>
      <c r="KG40" s="116"/>
      <c r="KH40" s="116"/>
      <c r="KI40" s="116"/>
      <c r="KJ40" s="116"/>
      <c r="KK40" s="116"/>
      <c r="KL40" s="116"/>
      <c r="KM40" s="116"/>
      <c r="KN40" s="116"/>
      <c r="KO40" s="116"/>
      <c r="KP40" s="116"/>
      <c r="KQ40" s="116"/>
      <c r="KR40" s="116"/>
      <c r="KS40" s="116"/>
      <c r="KT40" s="116"/>
      <c r="KU40" s="116"/>
      <c r="KV40" s="116"/>
      <c r="KW40" s="116"/>
      <c r="KX40" s="116"/>
      <c r="KY40" s="116"/>
      <c r="KZ40" s="116"/>
      <c r="LA40" s="116"/>
      <c r="LB40" s="116"/>
      <c r="LC40" s="116"/>
      <c r="LD40" s="116"/>
      <c r="LE40" s="116"/>
      <c r="LF40" s="116"/>
      <c r="LG40" s="116"/>
      <c r="LH40" s="116"/>
      <c r="LI40" s="116"/>
      <c r="LJ40" s="116"/>
      <c r="LK40" s="116"/>
      <c r="LL40" s="116"/>
      <c r="LM40" s="116"/>
      <c r="LN40" s="116"/>
      <c r="LO40" s="116"/>
      <c r="LP40" s="116"/>
      <c r="LQ40" s="116"/>
      <c r="LR40" s="116"/>
      <c r="LS40" s="116"/>
      <c r="LT40" s="116"/>
      <c r="LU40" s="116"/>
      <c r="LV40" s="116"/>
      <c r="LW40" s="116"/>
      <c r="LX40" s="116"/>
      <c r="LY40" s="116"/>
      <c r="LZ40" s="116"/>
      <c r="MA40" s="116"/>
      <c r="MB40" s="116"/>
      <c r="MC40" s="116"/>
      <c r="MD40" s="116"/>
      <c r="ME40" s="116"/>
      <c r="MF40" s="116"/>
      <c r="MG40" s="116"/>
      <c r="MH40" s="116"/>
      <c r="MI40" s="116"/>
      <c r="MJ40" s="116"/>
      <c r="MK40" s="116"/>
      <c r="ML40" s="116"/>
      <c r="MM40" s="116"/>
      <c r="MN40" s="116"/>
      <c r="MO40" s="116"/>
      <c r="MP40" s="116"/>
      <c r="MQ40" s="116"/>
      <c r="MR40" s="116"/>
      <c r="MS40" s="116"/>
      <c r="MT40" s="116"/>
      <c r="MU40" s="116"/>
      <c r="MV40" s="116"/>
      <c r="MW40" s="116"/>
      <c r="MX40" s="116"/>
      <c r="MY40" s="116"/>
      <c r="MZ40" s="116"/>
      <c r="NA40" s="116"/>
      <c r="NB40" s="116"/>
      <c r="NC40" s="116"/>
      <c r="ND40" s="116"/>
      <c r="NE40" s="116"/>
      <c r="NF40" s="116"/>
      <c r="NG40" s="116"/>
      <c r="NH40" s="116"/>
      <c r="NI40" s="116"/>
      <c r="NJ40" s="116"/>
      <c r="NK40" s="116"/>
      <c r="NL40" s="116"/>
      <c r="NM40" s="116"/>
      <c r="NN40" s="116"/>
      <c r="NO40" s="116"/>
      <c r="NP40" s="116"/>
      <c r="NQ40" s="116"/>
      <c r="NR40" s="116"/>
      <c r="NS40" s="116"/>
      <c r="NT40" s="116"/>
      <c r="NU40" s="116"/>
      <c r="NV40" s="116"/>
      <c r="NW40" s="116"/>
      <c r="NX40" s="116"/>
      <c r="NY40" s="116"/>
      <c r="NZ40" s="116"/>
      <c r="OA40" s="116"/>
      <c r="OB40" s="116"/>
      <c r="OC40" s="116"/>
      <c r="OD40" s="116"/>
      <c r="OE40" s="116"/>
      <c r="OF40" s="116"/>
      <c r="OG40" s="116"/>
      <c r="OH40" s="116"/>
      <c r="OI40" s="116"/>
      <c r="OJ40" s="116"/>
      <c r="OK40" s="116"/>
      <c r="OL40" s="116"/>
      <c r="OM40" s="116"/>
      <c r="ON40" s="116"/>
      <c r="OO40" s="116"/>
      <c r="OP40" s="116"/>
      <c r="OQ40" s="116"/>
      <c r="OR40" s="116"/>
      <c r="OS40" s="116"/>
      <c r="OT40" s="116"/>
      <c r="OU40" s="116"/>
      <c r="OV40" s="116"/>
      <c r="OW40" s="116"/>
      <c r="OX40" s="116"/>
      <c r="OY40" s="116"/>
      <c r="OZ40" s="116"/>
      <c r="PA40" s="116"/>
      <c r="PB40" s="116"/>
      <c r="PC40" s="116"/>
      <c r="PD40" s="116"/>
      <c r="PE40" s="116"/>
      <c r="PF40" s="116"/>
      <c r="PG40" s="116"/>
      <c r="PH40" s="116"/>
      <c r="PI40" s="116"/>
      <c r="PJ40" s="116"/>
      <c r="PK40" s="116"/>
      <c r="PL40" s="116"/>
      <c r="PM40" s="116"/>
      <c r="PN40" s="116"/>
      <c r="PO40" s="116"/>
      <c r="PP40" s="116"/>
      <c r="PQ40" s="116"/>
      <c r="PR40" s="116"/>
      <c r="PS40" s="116"/>
      <c r="PT40" s="116"/>
      <c r="PU40" s="116"/>
      <c r="PV40" s="116"/>
      <c r="PW40" s="116"/>
      <c r="PX40" s="116"/>
      <c r="PY40" s="116"/>
      <c r="PZ40" s="116"/>
      <c r="QA40" s="116"/>
      <c r="QB40" s="116"/>
      <c r="QC40" s="116"/>
      <c r="QD40" s="116"/>
      <c r="QE40" s="116"/>
      <c r="QF40" s="116"/>
      <c r="QG40" s="116"/>
      <c r="QH40" s="116"/>
      <c r="QI40" s="116"/>
      <c r="QJ40" s="116"/>
      <c r="QK40" s="116"/>
      <c r="QL40" s="116"/>
      <c r="QM40" s="116"/>
      <c r="QN40" s="116"/>
      <c r="QO40" s="116"/>
      <c r="QP40" s="116"/>
      <c r="QQ40" s="116"/>
      <c r="QR40" s="116"/>
      <c r="QS40" s="116"/>
      <c r="QT40" s="116"/>
      <c r="QU40" s="116"/>
      <c r="QV40" s="116"/>
      <c r="QW40" s="116"/>
      <c r="QX40" s="116"/>
      <c r="QY40" s="116"/>
      <c r="QZ40" s="116"/>
      <c r="RA40" s="116"/>
      <c r="RB40" s="116"/>
      <c r="RC40" s="116"/>
      <c r="RD40" s="116"/>
      <c r="RE40" s="116"/>
      <c r="RF40" s="116"/>
      <c r="RG40" s="116"/>
      <c r="RH40" s="116"/>
      <c r="RI40" s="116"/>
      <c r="RJ40" s="116"/>
      <c r="RK40" s="116"/>
      <c r="RL40" s="116"/>
      <c r="RM40" s="116"/>
      <c r="RN40" s="116"/>
      <c r="RO40" s="116"/>
      <c r="RP40" s="116"/>
      <c r="RQ40" s="116"/>
      <c r="RR40" s="116"/>
      <c r="RS40" s="116"/>
      <c r="RT40" s="116"/>
      <c r="RU40" s="116"/>
      <c r="RV40" s="116"/>
      <c r="RW40" s="116"/>
      <c r="RX40" s="116"/>
      <c r="RY40" s="116"/>
      <c r="RZ40" s="116"/>
      <c r="SA40" s="116"/>
      <c r="SB40" s="116"/>
      <c r="SC40" s="116"/>
      <c r="SD40" s="116"/>
      <c r="SE40" s="116"/>
      <c r="SF40" s="116"/>
      <c r="SG40" s="116"/>
      <c r="SH40" s="116"/>
      <c r="SI40" s="116"/>
      <c r="SJ40" s="116"/>
      <c r="SK40" s="116"/>
      <c r="SL40" s="116"/>
      <c r="SM40" s="116"/>
      <c r="SN40" s="116"/>
      <c r="SO40" s="116"/>
      <c r="SP40" s="116"/>
      <c r="SQ40" s="116"/>
      <c r="SR40" s="116"/>
      <c r="SS40" s="116"/>
      <c r="ST40" s="116"/>
      <c r="SU40" s="116"/>
      <c r="SV40" s="116"/>
      <c r="SW40" s="116"/>
      <c r="SX40" s="116"/>
      <c r="SY40" s="116"/>
      <c r="SZ40" s="116"/>
      <c r="TA40" s="116"/>
      <c r="TB40" s="116"/>
      <c r="TC40" s="116"/>
      <c r="TD40" s="116"/>
      <c r="TE40" s="116"/>
      <c r="TF40" s="116"/>
      <c r="TG40" s="116"/>
      <c r="TH40" s="116"/>
      <c r="TI40" s="116"/>
      <c r="TJ40" s="116"/>
      <c r="TK40" s="116"/>
      <c r="TL40" s="116"/>
      <c r="TM40" s="116"/>
      <c r="TN40" s="116"/>
      <c r="TO40" s="116"/>
      <c r="TP40" s="116"/>
      <c r="TQ40" s="116"/>
      <c r="TR40" s="116"/>
      <c r="TS40" s="116"/>
      <c r="TT40" s="116"/>
      <c r="TU40" s="116"/>
      <c r="TV40" s="116"/>
      <c r="TW40" s="116"/>
      <c r="TX40" s="116"/>
      <c r="TY40" s="116"/>
      <c r="TZ40" s="116"/>
      <c r="UA40" s="116"/>
      <c r="UB40" s="116"/>
      <c r="UC40" s="116"/>
      <c r="UD40" s="116"/>
      <c r="UE40" s="116"/>
      <c r="UF40" s="116"/>
      <c r="UG40" s="116"/>
      <c r="UH40" s="116"/>
      <c r="UI40" s="116"/>
      <c r="UJ40" s="116"/>
      <c r="UK40" s="116"/>
      <c r="UL40" s="116"/>
      <c r="UM40" s="116"/>
      <c r="UN40" s="116"/>
      <c r="UO40" s="116"/>
      <c r="UP40" s="116"/>
      <c r="UQ40" s="116"/>
      <c r="UR40" s="116"/>
      <c r="US40" s="116"/>
      <c r="UT40" s="116"/>
      <c r="UU40" s="116"/>
      <c r="UV40" s="116"/>
      <c r="UW40" s="116"/>
      <c r="UX40" s="116"/>
      <c r="UY40" s="116"/>
      <c r="UZ40" s="116"/>
      <c r="VA40" s="116"/>
      <c r="VB40" s="116"/>
      <c r="VC40" s="116"/>
      <c r="VD40" s="116"/>
      <c r="VE40" s="116"/>
      <c r="VF40" s="116"/>
      <c r="VG40" s="116"/>
      <c r="VH40" s="116"/>
      <c r="VI40" s="116"/>
      <c r="VJ40" s="116"/>
      <c r="VK40" s="116"/>
      <c r="VL40" s="116"/>
      <c r="VM40" s="116"/>
      <c r="VN40" s="116"/>
      <c r="VO40" s="116"/>
      <c r="VP40" s="116"/>
      <c r="VQ40" s="116"/>
      <c r="VR40" s="116"/>
      <c r="VS40" s="116"/>
      <c r="VT40" s="116"/>
      <c r="VU40" s="116"/>
      <c r="VV40" s="116"/>
      <c r="VW40" s="116"/>
      <c r="VX40" s="116"/>
      <c r="VY40" s="116"/>
      <c r="VZ40" s="116"/>
      <c r="WA40" s="116"/>
      <c r="WB40" s="116"/>
      <c r="WC40" s="116"/>
      <c r="WD40" s="116"/>
      <c r="WE40" s="116"/>
      <c r="WF40" s="116"/>
      <c r="WG40" s="116"/>
      <c r="WH40" s="116"/>
      <c r="WI40" s="116"/>
      <c r="WJ40" s="116"/>
      <c r="WK40" s="116"/>
      <c r="WL40" s="116"/>
      <c r="WM40" s="116"/>
      <c r="WN40" s="116"/>
      <c r="WO40" s="116"/>
      <c r="WP40" s="116"/>
      <c r="WQ40" s="116"/>
      <c r="WR40" s="116"/>
      <c r="WS40" s="116"/>
      <c r="WT40" s="116"/>
      <c r="WU40" s="116"/>
      <c r="WV40" s="116"/>
      <c r="WW40" s="116"/>
      <c r="WX40" s="116"/>
      <c r="WY40" s="116"/>
      <c r="WZ40" s="116"/>
      <c r="XA40" s="116"/>
      <c r="XB40" s="116"/>
      <c r="XC40" s="116"/>
      <c r="XD40" s="116"/>
      <c r="XE40" s="116"/>
      <c r="XF40" s="116"/>
      <c r="XG40" s="116"/>
      <c r="XH40" s="116"/>
      <c r="XI40" s="116"/>
      <c r="XJ40" s="116"/>
      <c r="XK40" s="116"/>
      <c r="XL40" s="116"/>
      <c r="XM40" s="116"/>
      <c r="XN40" s="116"/>
      <c r="XO40" s="116"/>
      <c r="XP40" s="116"/>
      <c r="XQ40" s="116"/>
      <c r="XR40" s="116"/>
      <c r="XS40" s="116"/>
      <c r="XT40" s="116"/>
      <c r="XU40" s="116"/>
      <c r="XV40" s="116"/>
      <c r="XW40" s="116"/>
      <c r="XX40" s="116"/>
      <c r="XY40" s="116"/>
      <c r="XZ40" s="116"/>
      <c r="YA40" s="116"/>
      <c r="YB40" s="116"/>
      <c r="YC40" s="116"/>
      <c r="YD40" s="116"/>
      <c r="YE40" s="116"/>
      <c r="YF40" s="116"/>
      <c r="YG40" s="116"/>
      <c r="YH40" s="116"/>
      <c r="YI40" s="116"/>
      <c r="YJ40" s="116"/>
      <c r="YK40" s="116"/>
      <c r="YL40" s="116"/>
      <c r="YM40" s="116"/>
      <c r="YN40" s="116"/>
      <c r="YO40" s="116"/>
      <c r="YP40" s="116"/>
      <c r="YQ40" s="116"/>
      <c r="YR40" s="116"/>
      <c r="YS40" s="116"/>
      <c r="YT40" s="116"/>
      <c r="YU40" s="116"/>
      <c r="YV40" s="116"/>
      <c r="YW40" s="116"/>
      <c r="YX40" s="116"/>
      <c r="YY40" s="116"/>
      <c r="YZ40" s="116"/>
      <c r="ZA40" s="116"/>
      <c r="ZB40" s="116"/>
      <c r="ZC40" s="116"/>
      <c r="ZD40" s="116"/>
      <c r="ZE40" s="116"/>
      <c r="ZF40" s="116"/>
      <c r="ZG40" s="116"/>
      <c r="ZH40" s="116"/>
      <c r="ZI40" s="116"/>
      <c r="ZJ40" s="116"/>
      <c r="ZK40" s="116"/>
      <c r="ZL40" s="116"/>
      <c r="ZM40" s="116"/>
      <c r="ZN40" s="116"/>
      <c r="ZO40" s="116"/>
      <c r="ZP40" s="116"/>
      <c r="ZQ40" s="116"/>
      <c r="ZR40" s="116"/>
      <c r="ZS40" s="116"/>
      <c r="ZT40" s="116"/>
      <c r="ZU40" s="116"/>
      <c r="ZV40" s="116"/>
      <c r="ZW40" s="116"/>
      <c r="ZX40" s="116"/>
      <c r="ZY40" s="116"/>
      <c r="ZZ40" s="116"/>
      <c r="AAA40" s="116"/>
      <c r="AAB40" s="116"/>
      <c r="AAC40" s="116"/>
      <c r="AAD40" s="116"/>
      <c r="AAE40" s="116"/>
      <c r="AAF40" s="116"/>
      <c r="AAG40" s="116"/>
      <c r="AAH40" s="116"/>
      <c r="AAI40" s="116"/>
      <c r="AAJ40" s="116"/>
      <c r="AAK40" s="116"/>
      <c r="AAL40" s="116"/>
      <c r="AAM40" s="116"/>
      <c r="AAN40" s="116"/>
      <c r="AAO40" s="116"/>
      <c r="AAP40" s="116"/>
      <c r="AAQ40" s="116"/>
      <c r="AAR40" s="116"/>
      <c r="AAS40" s="116"/>
      <c r="AAT40" s="116"/>
      <c r="AAU40" s="116"/>
      <c r="AAV40" s="116"/>
      <c r="AAW40" s="116"/>
      <c r="AAX40" s="116"/>
      <c r="AAY40" s="116"/>
      <c r="AAZ40" s="116"/>
      <c r="ABA40" s="116"/>
      <c r="ABB40" s="116"/>
      <c r="ABC40" s="116"/>
      <c r="ABD40" s="116"/>
      <c r="ABE40" s="116"/>
      <c r="ABF40" s="116"/>
      <c r="ABG40" s="116"/>
      <c r="ABH40" s="116"/>
      <c r="ABI40" s="116"/>
      <c r="ABJ40" s="116"/>
      <c r="ABK40" s="116"/>
      <c r="ABL40" s="116"/>
      <c r="ABM40" s="116"/>
      <c r="ABN40" s="116"/>
      <c r="ABO40" s="116"/>
      <c r="ABP40" s="116"/>
      <c r="ABQ40" s="116"/>
      <c r="ABR40" s="116"/>
      <c r="ABS40" s="116"/>
      <c r="ABT40" s="116"/>
      <c r="ABU40" s="116"/>
      <c r="ABV40" s="116"/>
      <c r="ABW40" s="116"/>
      <c r="ABX40" s="116"/>
      <c r="ABY40" s="116"/>
      <c r="ABZ40" s="116"/>
      <c r="ACA40" s="116"/>
      <c r="ACB40" s="116"/>
      <c r="ACC40" s="116"/>
      <c r="ACD40" s="116"/>
      <c r="ACE40" s="116"/>
      <c r="ACF40" s="116"/>
      <c r="ACG40" s="116"/>
      <c r="ACH40" s="116"/>
      <c r="ACI40" s="116"/>
      <c r="ACJ40" s="116"/>
      <c r="ACK40" s="116"/>
      <c r="ACL40" s="116"/>
      <c r="ACM40" s="116"/>
      <c r="ACN40" s="116"/>
      <c r="ACO40" s="116"/>
      <c r="ACP40" s="116"/>
      <c r="ACQ40" s="116"/>
      <c r="ACR40" s="116"/>
      <c r="ACS40" s="116"/>
      <c r="ACT40" s="116"/>
      <c r="ACU40" s="116"/>
      <c r="ACV40" s="116"/>
      <c r="ACW40" s="116"/>
      <c r="ACX40" s="116"/>
      <c r="ACY40" s="116"/>
      <c r="ACZ40" s="116"/>
      <c r="ADA40" s="116"/>
      <c r="ADB40" s="116"/>
      <c r="ADC40" s="116"/>
      <c r="ADD40" s="116"/>
      <c r="ADE40" s="116"/>
      <c r="ADF40" s="116"/>
      <c r="ADG40" s="116"/>
      <c r="ADH40" s="116"/>
      <c r="ADI40" s="116"/>
      <c r="ADJ40" s="116"/>
      <c r="ADK40" s="116"/>
      <c r="ADL40" s="116"/>
      <c r="ADM40" s="116"/>
      <c r="ADN40" s="116"/>
      <c r="ADO40" s="116"/>
      <c r="ADP40" s="116"/>
      <c r="ADQ40" s="116"/>
      <c r="ADR40" s="116"/>
      <c r="ADS40" s="116"/>
      <c r="ADT40" s="116"/>
      <c r="ADU40" s="116"/>
      <c r="ADV40" s="116"/>
      <c r="ADW40" s="116"/>
      <c r="ADX40" s="116"/>
      <c r="ADY40" s="116"/>
      <c r="ADZ40" s="116"/>
      <c r="AEA40" s="116"/>
      <c r="AEB40" s="116"/>
      <c r="AEC40" s="116"/>
      <c r="AED40" s="116"/>
      <c r="AEE40" s="116"/>
      <c r="AEF40" s="116"/>
      <c r="AEG40" s="116"/>
      <c r="AEH40" s="116"/>
      <c r="AEI40" s="116"/>
      <c r="AEJ40" s="116"/>
      <c r="AEK40" s="116"/>
      <c r="AEL40" s="116"/>
      <c r="AEM40" s="116"/>
      <c r="AEN40" s="116"/>
      <c r="AEO40" s="116"/>
      <c r="AEP40" s="116"/>
      <c r="AEQ40" s="116"/>
      <c r="AER40" s="116"/>
      <c r="AES40" s="116"/>
      <c r="AET40" s="116"/>
      <c r="AEU40" s="116"/>
      <c r="AEV40" s="116"/>
      <c r="AEW40" s="116"/>
      <c r="AEX40" s="116"/>
      <c r="AEY40" s="116"/>
      <c r="AEZ40" s="116"/>
      <c r="AFA40" s="116"/>
      <c r="AFB40" s="116"/>
      <c r="AFC40" s="116"/>
      <c r="AFD40" s="116"/>
      <c r="AFE40" s="116"/>
      <c r="AFF40" s="116"/>
      <c r="AFG40" s="116"/>
      <c r="AFH40" s="116"/>
      <c r="AFI40" s="116"/>
      <c r="AFJ40" s="116"/>
      <c r="AFK40" s="116"/>
      <c r="AFL40" s="116"/>
      <c r="AFM40" s="116"/>
      <c r="AFN40" s="116"/>
      <c r="AFO40" s="116"/>
      <c r="AFP40" s="116"/>
      <c r="AFQ40" s="116"/>
      <c r="AFR40" s="116"/>
      <c r="AFS40" s="116"/>
      <c r="AFT40" s="116"/>
      <c r="AFU40" s="116"/>
      <c r="AFV40" s="116"/>
      <c r="AFW40" s="116"/>
      <c r="AFX40" s="116"/>
      <c r="AFY40" s="116"/>
      <c r="AFZ40" s="116"/>
      <c r="AGA40" s="116"/>
      <c r="AGB40" s="116"/>
      <c r="AGC40" s="116"/>
      <c r="AGD40" s="116"/>
      <c r="AGE40" s="116"/>
      <c r="AGF40" s="116"/>
      <c r="AGG40" s="116"/>
      <c r="AGH40" s="116"/>
      <c r="AGI40" s="116"/>
      <c r="AGJ40" s="116"/>
      <c r="AGK40" s="116"/>
      <c r="AGL40" s="116"/>
      <c r="AGM40" s="116"/>
      <c r="AGN40" s="116"/>
      <c r="AGO40" s="116"/>
      <c r="AGP40" s="116"/>
      <c r="AGQ40" s="116"/>
      <c r="AGR40" s="116"/>
      <c r="AGS40" s="116"/>
      <c r="AGT40" s="116"/>
      <c r="AGU40" s="116"/>
      <c r="AGV40" s="116"/>
      <c r="AGW40" s="116"/>
      <c r="AGX40" s="116"/>
      <c r="AGY40" s="116"/>
      <c r="AGZ40" s="116"/>
      <c r="AHA40" s="116"/>
      <c r="AHB40" s="116"/>
      <c r="AHC40" s="116"/>
      <c r="AHD40" s="116"/>
      <c r="AHE40" s="116"/>
      <c r="AHF40" s="116"/>
      <c r="AHG40" s="116"/>
      <c r="AHH40" s="116"/>
      <c r="AHI40" s="116"/>
      <c r="AHJ40" s="116"/>
      <c r="AHK40" s="116"/>
      <c r="AHL40" s="116"/>
      <c r="AHM40" s="116"/>
      <c r="AHN40" s="116"/>
      <c r="AHO40" s="116"/>
      <c r="AHP40" s="116"/>
      <c r="AHQ40" s="116"/>
      <c r="AHR40" s="116"/>
      <c r="AHS40" s="116"/>
      <c r="AHT40" s="116"/>
      <c r="AHU40" s="116"/>
      <c r="AHV40" s="116"/>
      <c r="AHW40" s="116"/>
      <c r="AHX40" s="116"/>
      <c r="AHY40" s="116"/>
      <c r="AHZ40" s="116"/>
      <c r="AIA40" s="116"/>
      <c r="AIB40" s="116"/>
      <c r="AIC40" s="116"/>
      <c r="AID40" s="116"/>
      <c r="AIE40" s="116"/>
      <c r="AIF40" s="116"/>
      <c r="AIG40" s="116"/>
      <c r="AIH40" s="116"/>
      <c r="AII40" s="116"/>
      <c r="AIJ40" s="116"/>
      <c r="AIK40" s="116"/>
      <c r="AIL40" s="116"/>
      <c r="AIM40" s="116"/>
      <c r="AIN40" s="116"/>
      <c r="AIO40" s="116"/>
      <c r="AIP40" s="116"/>
      <c r="AIQ40" s="116"/>
      <c r="AIR40" s="116"/>
      <c r="AIS40" s="116"/>
      <c r="AIT40" s="116"/>
      <c r="AIU40" s="116"/>
      <c r="AIV40" s="116"/>
      <c r="AIW40" s="116"/>
      <c r="AIX40" s="116"/>
      <c r="AIY40" s="116"/>
      <c r="AIZ40" s="116"/>
      <c r="AJA40" s="116"/>
      <c r="AJB40" s="116"/>
      <c r="AJC40" s="116"/>
      <c r="AJD40" s="116"/>
      <c r="AJE40" s="116"/>
      <c r="AJF40" s="116"/>
      <c r="AJG40" s="116"/>
      <c r="AJH40" s="116"/>
      <c r="AJI40" s="116"/>
      <c r="AJJ40" s="116"/>
      <c r="AJK40" s="116"/>
      <c r="AJL40" s="116"/>
      <c r="AJM40" s="116"/>
      <c r="AJN40" s="116"/>
      <c r="AJO40" s="116"/>
      <c r="AJP40" s="116"/>
      <c r="AJQ40" s="116"/>
      <c r="AJR40" s="116"/>
      <c r="AJS40" s="116"/>
      <c r="AJT40" s="116"/>
      <c r="AJU40" s="116"/>
      <c r="AJV40" s="116"/>
      <c r="AJW40" s="116"/>
      <c r="AJX40" s="116"/>
      <c r="AJY40" s="116"/>
      <c r="AJZ40" s="116"/>
      <c r="AKA40" s="116"/>
      <c r="AKB40" s="116"/>
      <c r="AKC40" s="116"/>
      <c r="AKD40" s="116"/>
      <c r="AKE40" s="116"/>
      <c r="AKF40" s="116"/>
      <c r="AKG40" s="116"/>
      <c r="AKH40" s="116"/>
      <c r="AKI40" s="116"/>
      <c r="AKJ40" s="116"/>
      <c r="AKK40" s="116"/>
      <c r="AKL40" s="116"/>
      <c r="AKM40" s="116"/>
      <c r="AKN40" s="116"/>
      <c r="AKO40" s="116"/>
      <c r="AKP40" s="116"/>
      <c r="AKQ40" s="116"/>
      <c r="AKR40" s="116"/>
      <c r="AKS40" s="116"/>
      <c r="AKT40" s="116"/>
      <c r="AKU40" s="116"/>
      <c r="AKV40" s="116"/>
      <c r="AKW40" s="116"/>
      <c r="AKX40" s="116"/>
      <c r="AKY40" s="116"/>
      <c r="AKZ40" s="116"/>
      <c r="ALA40" s="116"/>
      <c r="ALB40" s="116"/>
      <c r="ALC40" s="116"/>
      <c r="ALD40" s="116"/>
      <c r="ALE40" s="116"/>
      <c r="ALF40" s="116"/>
      <c r="ALG40" s="116"/>
      <c r="ALH40" s="116"/>
      <c r="ALI40" s="116"/>
      <c r="ALJ40" s="116"/>
      <c r="ALK40" s="116"/>
      <c r="ALL40" s="116"/>
      <c r="ALM40" s="116"/>
      <c r="ALN40" s="116"/>
      <c r="ALO40" s="116"/>
      <c r="ALP40" s="116"/>
      <c r="ALQ40" s="116"/>
      <c r="ALR40" s="116"/>
      <c r="ALS40" s="116"/>
      <c r="ALT40" s="116"/>
      <c r="ALU40" s="116"/>
      <c r="ALV40" s="116"/>
      <c r="ALW40" s="116"/>
      <c r="ALX40" s="116"/>
      <c r="ALY40" s="116"/>
      <c r="ALZ40" s="116"/>
      <c r="AMA40" s="116"/>
      <c r="AMB40" s="116"/>
      <c r="AMC40" s="116"/>
      <c r="AMD40" s="116"/>
      <c r="AME40" s="116"/>
      <c r="AMF40" s="116"/>
      <c r="AMG40" s="116"/>
      <c r="AMH40" s="116"/>
      <c r="AMI40" s="116"/>
      <c r="AMJ40" s="116"/>
      <c r="AMK40" s="116"/>
      <c r="AML40" s="116"/>
      <c r="AMM40" s="116"/>
      <c r="AMN40" s="116"/>
      <c r="AMO40" s="116"/>
      <c r="AMP40" s="116"/>
      <c r="AMQ40" s="116"/>
      <c r="AMR40" s="116"/>
      <c r="AMS40" s="116"/>
      <c r="AMT40" s="116"/>
      <c r="AMU40" s="116"/>
      <c r="AMV40" s="116"/>
      <c r="AMW40" s="116"/>
      <c r="AMX40" s="116"/>
      <c r="AMY40" s="116"/>
      <c r="AMZ40" s="116"/>
      <c r="ANA40" s="116"/>
      <c r="ANB40" s="116"/>
      <c r="ANC40" s="116"/>
      <c r="AND40" s="116"/>
      <c r="ANE40" s="116"/>
      <c r="ANF40" s="116"/>
      <c r="ANG40" s="116"/>
      <c r="ANH40" s="116"/>
      <c r="ANI40" s="116"/>
      <c r="ANJ40" s="116"/>
      <c r="ANK40" s="116"/>
      <c r="ANL40" s="116"/>
      <c r="ANM40" s="116"/>
      <c r="ANN40" s="116"/>
      <c r="ANO40" s="116"/>
      <c r="ANP40" s="116"/>
      <c r="ANQ40" s="116"/>
      <c r="ANR40" s="116"/>
      <c r="ANS40" s="116"/>
      <c r="ANT40" s="116"/>
      <c r="ANU40" s="116"/>
      <c r="ANV40" s="116"/>
      <c r="ANW40" s="116"/>
      <c r="ANX40" s="116"/>
      <c r="ANY40" s="116"/>
      <c r="ANZ40" s="116"/>
      <c r="AOA40" s="116"/>
      <c r="AOB40" s="116"/>
      <c r="AOC40" s="116"/>
      <c r="AOD40" s="116"/>
      <c r="AOE40" s="116"/>
      <c r="AOF40" s="116"/>
      <c r="AOG40" s="116"/>
      <c r="AOH40" s="116"/>
      <c r="AOI40" s="116"/>
      <c r="AOJ40" s="116"/>
      <c r="AOK40" s="116"/>
      <c r="AOL40" s="116"/>
      <c r="AOM40" s="116"/>
      <c r="AON40" s="116"/>
      <c r="AOO40" s="116"/>
      <c r="AOP40" s="116"/>
      <c r="AOQ40" s="116"/>
      <c r="AOR40" s="116"/>
      <c r="AOS40" s="116"/>
      <c r="AOT40" s="116"/>
      <c r="AOU40" s="116"/>
      <c r="AOV40" s="116"/>
      <c r="AOW40" s="116"/>
      <c r="AOX40" s="116"/>
      <c r="AOY40" s="116"/>
      <c r="AOZ40" s="116"/>
      <c r="APA40" s="116"/>
      <c r="APB40" s="116"/>
      <c r="APC40" s="116"/>
      <c r="APD40" s="116"/>
      <c r="APE40" s="116"/>
      <c r="APF40" s="116"/>
      <c r="APG40" s="116"/>
      <c r="APH40" s="116"/>
      <c r="API40" s="116"/>
      <c r="APJ40" s="116"/>
      <c r="APK40" s="116"/>
      <c r="APL40" s="116"/>
      <c r="APM40" s="116"/>
      <c r="APN40" s="116"/>
      <c r="APO40" s="116"/>
      <c r="APP40" s="116"/>
      <c r="APQ40" s="116"/>
      <c r="APR40" s="116"/>
      <c r="APS40" s="116"/>
      <c r="APT40" s="116"/>
      <c r="APU40" s="116"/>
      <c r="APV40" s="116"/>
      <c r="APW40" s="116"/>
      <c r="APX40" s="116"/>
      <c r="APY40" s="116"/>
      <c r="APZ40" s="116"/>
      <c r="AQA40" s="116"/>
      <c r="AQB40" s="116"/>
      <c r="AQC40" s="116"/>
      <c r="AQD40" s="116"/>
      <c r="AQE40" s="116"/>
      <c r="AQF40" s="116"/>
      <c r="AQG40" s="116"/>
      <c r="AQH40" s="116"/>
      <c r="AQI40" s="116"/>
      <c r="AQJ40" s="116"/>
      <c r="AQK40" s="116"/>
      <c r="AQL40" s="116"/>
      <c r="AQM40" s="116"/>
      <c r="AQN40" s="116"/>
      <c r="AQO40" s="116"/>
      <c r="AQP40" s="116"/>
      <c r="AQQ40" s="116"/>
      <c r="AQR40" s="116"/>
      <c r="AQS40" s="116"/>
      <c r="AQT40" s="116"/>
      <c r="AQU40" s="116"/>
      <c r="AQV40" s="116"/>
      <c r="AQW40" s="116"/>
      <c r="AQX40" s="116"/>
      <c r="AQY40" s="116"/>
      <c r="AQZ40" s="116"/>
      <c r="ARA40" s="116"/>
      <c r="ARB40" s="116"/>
      <c r="ARC40" s="116"/>
      <c r="ARD40" s="116"/>
      <c r="ARE40" s="116"/>
      <c r="ARF40" s="116"/>
      <c r="ARG40" s="116"/>
      <c r="ARH40" s="116"/>
      <c r="ARI40" s="116"/>
      <c r="ARJ40" s="116"/>
      <c r="ARK40" s="116"/>
      <c r="ARL40" s="116"/>
      <c r="ARM40" s="116"/>
      <c r="ARN40" s="116"/>
      <c r="ARO40" s="116"/>
      <c r="ARP40" s="116"/>
      <c r="ARQ40" s="116"/>
      <c r="ARR40" s="116"/>
      <c r="ARS40" s="116"/>
      <c r="ART40" s="116"/>
      <c r="ARU40" s="116"/>
      <c r="ARV40" s="116"/>
      <c r="ARW40" s="116"/>
      <c r="ARX40" s="116"/>
      <c r="ARY40" s="116"/>
      <c r="ARZ40" s="116"/>
      <c r="ASA40" s="116"/>
      <c r="ASB40" s="116"/>
      <c r="ASC40" s="116"/>
      <c r="ASD40" s="116"/>
      <c r="ASE40" s="116"/>
      <c r="ASF40" s="116"/>
      <c r="ASG40" s="116"/>
      <c r="ASH40" s="116"/>
      <c r="ASI40" s="116"/>
      <c r="ASJ40" s="116"/>
      <c r="ASK40" s="116"/>
      <c r="ASL40" s="116"/>
      <c r="ASM40" s="116"/>
      <c r="ASN40" s="116"/>
      <c r="ASO40" s="116"/>
      <c r="ASP40" s="116"/>
      <c r="ASQ40" s="116"/>
      <c r="ASR40" s="116"/>
      <c r="ASS40" s="116"/>
      <c r="AST40" s="116"/>
      <c r="ASU40" s="116"/>
      <c r="ASV40" s="116"/>
      <c r="ASW40" s="116"/>
      <c r="ASX40" s="116"/>
      <c r="ASY40" s="116"/>
      <c r="ASZ40" s="116"/>
      <c r="ATA40" s="116"/>
      <c r="ATB40" s="116"/>
      <c r="ATC40" s="116"/>
      <c r="ATD40" s="116"/>
      <c r="ATE40" s="116"/>
      <c r="ATF40" s="116"/>
      <c r="ATG40" s="116"/>
      <c r="ATH40" s="116"/>
      <c r="ATI40" s="116"/>
      <c r="ATJ40" s="116"/>
      <c r="ATK40" s="116"/>
      <c r="ATL40" s="116"/>
      <c r="ATM40" s="116"/>
      <c r="ATN40" s="116"/>
      <c r="ATO40" s="116"/>
      <c r="ATP40" s="116"/>
      <c r="ATQ40" s="116"/>
      <c r="ATR40" s="116"/>
      <c r="ATS40" s="116"/>
      <c r="ATT40" s="116"/>
      <c r="ATU40" s="116"/>
      <c r="ATV40" s="116"/>
      <c r="ATW40" s="116"/>
      <c r="ATX40" s="116"/>
      <c r="ATY40" s="116"/>
      <c r="ATZ40" s="116"/>
      <c r="AUA40" s="116"/>
      <c r="AUB40" s="116"/>
      <c r="AUC40" s="116"/>
      <c r="AUD40" s="116"/>
      <c r="AUE40" s="116"/>
      <c r="AUF40" s="116"/>
      <c r="AUG40" s="116"/>
      <c r="AUH40" s="116"/>
      <c r="AUI40" s="116"/>
      <c r="AUJ40" s="116"/>
      <c r="AUK40" s="116"/>
      <c r="AUL40" s="116"/>
      <c r="AUM40" s="116"/>
      <c r="AUN40" s="116"/>
      <c r="AUO40" s="116"/>
      <c r="AUP40" s="116"/>
      <c r="AUQ40" s="116"/>
      <c r="AUR40" s="116"/>
      <c r="AUS40" s="116"/>
      <c r="AUT40" s="116"/>
      <c r="AUU40" s="116"/>
      <c r="AUV40" s="116"/>
      <c r="AUW40" s="116"/>
      <c r="AUX40" s="116"/>
      <c r="AUY40" s="116"/>
      <c r="AUZ40" s="116"/>
      <c r="AVA40" s="116"/>
      <c r="AVB40" s="116"/>
      <c r="AVC40" s="116"/>
      <c r="AVD40" s="116"/>
      <c r="AVE40" s="116"/>
      <c r="AVF40" s="116"/>
      <c r="AVG40" s="116"/>
      <c r="AVH40" s="116"/>
      <c r="AVI40" s="116"/>
      <c r="AVJ40" s="116"/>
      <c r="AVK40" s="116"/>
      <c r="AVL40" s="116"/>
      <c r="AVM40" s="116"/>
      <c r="AVN40" s="116"/>
      <c r="AVO40" s="116"/>
      <c r="AVP40" s="116"/>
      <c r="AVQ40" s="116"/>
      <c r="AVR40" s="116"/>
      <c r="AVS40" s="116"/>
      <c r="AVT40" s="116"/>
      <c r="AVU40" s="116"/>
      <c r="AVV40" s="116"/>
      <c r="AVW40" s="116"/>
      <c r="AVX40" s="116"/>
      <c r="AVY40" s="116"/>
      <c r="AVZ40" s="116"/>
      <c r="AWA40" s="116"/>
      <c r="AWB40" s="116"/>
      <c r="AWC40" s="116"/>
      <c r="AWD40" s="116"/>
      <c r="AWE40" s="116"/>
      <c r="AWF40" s="116"/>
      <c r="AWG40" s="116"/>
      <c r="AWH40" s="116"/>
      <c r="AWI40" s="116"/>
      <c r="AWJ40" s="116"/>
      <c r="AWK40" s="116"/>
      <c r="AWL40" s="116"/>
      <c r="AWM40" s="116"/>
      <c r="AWN40" s="116"/>
      <c r="AWO40" s="116"/>
      <c r="AWP40" s="116"/>
      <c r="AWQ40" s="116"/>
      <c r="AWR40" s="116"/>
      <c r="AWS40" s="116"/>
      <c r="AWT40" s="116"/>
      <c r="AWU40" s="116"/>
      <c r="AWV40" s="116"/>
      <c r="AWW40" s="116"/>
      <c r="AWX40" s="116"/>
      <c r="AWY40" s="116"/>
      <c r="AWZ40" s="116"/>
      <c r="AXA40" s="116"/>
      <c r="AXB40" s="116"/>
      <c r="AXC40" s="116"/>
      <c r="AXD40" s="116"/>
      <c r="AXE40" s="116"/>
      <c r="AXF40" s="116"/>
      <c r="AXG40" s="116"/>
      <c r="AXH40" s="116"/>
      <c r="AXI40" s="116"/>
      <c r="AXJ40" s="116"/>
      <c r="AXK40" s="116"/>
      <c r="AXL40" s="116"/>
      <c r="AXM40" s="116"/>
      <c r="AXN40" s="116"/>
      <c r="AXO40" s="116"/>
      <c r="AXP40" s="116"/>
      <c r="AXQ40" s="116"/>
      <c r="AXR40" s="116"/>
      <c r="AXS40" s="116"/>
      <c r="AXT40" s="116"/>
      <c r="AXU40" s="116"/>
      <c r="AXV40" s="116"/>
      <c r="AXW40" s="116"/>
      <c r="AXX40" s="116"/>
      <c r="AXY40" s="116"/>
      <c r="AXZ40" s="116"/>
      <c r="AYA40" s="116"/>
      <c r="AYB40" s="116"/>
      <c r="AYC40" s="116"/>
      <c r="AYD40" s="116"/>
      <c r="AYE40" s="116"/>
      <c r="AYF40" s="116"/>
      <c r="AYG40" s="116"/>
      <c r="AYH40" s="116"/>
      <c r="AYI40" s="116"/>
      <c r="AYJ40" s="116"/>
      <c r="AYK40" s="116"/>
      <c r="AYL40" s="116"/>
      <c r="AYM40" s="116"/>
      <c r="AYN40" s="116"/>
      <c r="AYO40" s="116"/>
      <c r="AYP40" s="116"/>
      <c r="AYQ40" s="116"/>
      <c r="AYR40" s="116"/>
      <c r="AYS40" s="116"/>
      <c r="AYT40" s="116"/>
      <c r="AYU40" s="116"/>
      <c r="AYV40" s="116"/>
      <c r="AYW40" s="116"/>
      <c r="AYX40" s="116"/>
      <c r="AYY40" s="116"/>
      <c r="AYZ40" s="116"/>
      <c r="AZA40" s="116"/>
      <c r="AZB40" s="116"/>
      <c r="AZC40" s="116"/>
      <c r="AZD40" s="116"/>
      <c r="AZE40" s="116"/>
      <c r="AZF40" s="116"/>
      <c r="AZG40" s="116"/>
      <c r="AZH40" s="116"/>
      <c r="AZI40" s="116"/>
      <c r="AZJ40" s="116"/>
      <c r="AZK40" s="116"/>
      <c r="AZL40" s="116"/>
      <c r="AZM40" s="116"/>
      <c r="AZN40" s="116"/>
      <c r="AZO40" s="116"/>
      <c r="AZP40" s="116"/>
      <c r="AZQ40" s="116"/>
      <c r="AZR40" s="116"/>
      <c r="AZS40" s="116"/>
      <c r="AZT40" s="116"/>
      <c r="AZU40" s="116"/>
      <c r="AZV40" s="116"/>
      <c r="AZW40" s="116"/>
      <c r="AZX40" s="116"/>
      <c r="AZY40" s="116"/>
      <c r="AZZ40" s="116"/>
      <c r="BAA40" s="116"/>
      <c r="BAB40" s="116"/>
      <c r="BAC40" s="116"/>
      <c r="BAD40" s="116"/>
      <c r="BAE40" s="116"/>
      <c r="BAF40" s="116"/>
      <c r="BAG40" s="116"/>
      <c r="BAH40" s="116"/>
      <c r="BAI40" s="116"/>
      <c r="BAJ40" s="116"/>
      <c r="BAK40" s="116"/>
      <c r="BAL40" s="116"/>
      <c r="BAM40" s="116"/>
      <c r="BAN40" s="116"/>
      <c r="BAO40" s="116"/>
      <c r="BAP40" s="116"/>
      <c r="BAQ40" s="116"/>
      <c r="BAR40" s="116"/>
      <c r="BAS40" s="116"/>
      <c r="BAT40" s="116"/>
      <c r="BAU40" s="116"/>
      <c r="BAV40" s="116"/>
      <c r="BAW40" s="116"/>
      <c r="BAX40" s="116"/>
      <c r="BAY40" s="116"/>
      <c r="BAZ40" s="116"/>
      <c r="BBA40" s="116"/>
      <c r="BBB40" s="116"/>
      <c r="BBC40" s="116"/>
      <c r="BBD40" s="116"/>
      <c r="BBE40" s="116"/>
      <c r="BBF40" s="116"/>
      <c r="BBG40" s="116"/>
      <c r="BBH40" s="116"/>
      <c r="BBI40" s="116"/>
      <c r="BBJ40" s="116"/>
      <c r="BBK40" s="116"/>
      <c r="BBL40" s="116"/>
      <c r="BBM40" s="116"/>
      <c r="BBN40" s="116"/>
      <c r="BBO40" s="116"/>
      <c r="BBP40" s="116"/>
      <c r="BBQ40" s="116"/>
      <c r="BBR40" s="116"/>
      <c r="BBS40" s="116"/>
      <c r="BBT40" s="116"/>
      <c r="BBU40" s="116"/>
      <c r="BBV40" s="116"/>
      <c r="BBW40" s="116"/>
      <c r="BBX40" s="116"/>
      <c r="BBY40" s="116"/>
      <c r="BBZ40" s="116"/>
      <c r="BCA40" s="116"/>
      <c r="BCB40" s="116"/>
      <c r="BCC40" s="116"/>
      <c r="BCD40" s="116"/>
      <c r="BCE40" s="116"/>
      <c r="BCF40" s="116"/>
      <c r="BCG40" s="116"/>
      <c r="BCH40" s="116"/>
      <c r="BCI40" s="116"/>
      <c r="BCJ40" s="116"/>
      <c r="BCK40" s="116"/>
      <c r="BCL40" s="116"/>
      <c r="BCM40" s="116"/>
      <c r="BCN40" s="116"/>
      <c r="BCO40" s="116"/>
      <c r="BCP40" s="116"/>
      <c r="BCQ40" s="116"/>
      <c r="BCR40" s="116"/>
      <c r="BCS40" s="116"/>
      <c r="BCT40" s="116"/>
      <c r="BCU40" s="116"/>
      <c r="BCV40" s="116"/>
      <c r="BCW40" s="116"/>
      <c r="BCX40" s="116"/>
      <c r="BCY40" s="116"/>
      <c r="BCZ40" s="116"/>
      <c r="BDA40" s="116"/>
      <c r="BDB40" s="116"/>
      <c r="BDC40" s="116"/>
      <c r="BDD40" s="116"/>
      <c r="BDE40" s="116"/>
      <c r="BDF40" s="116"/>
      <c r="BDG40" s="116"/>
      <c r="BDH40" s="116"/>
      <c r="BDI40" s="116"/>
      <c r="BDJ40" s="116"/>
      <c r="BDK40" s="116"/>
      <c r="BDL40" s="116"/>
      <c r="BDM40" s="116"/>
      <c r="BDN40" s="116"/>
      <c r="BDO40" s="116"/>
      <c r="BDP40" s="116"/>
      <c r="BDQ40" s="116"/>
      <c r="BDR40" s="116"/>
      <c r="BDS40" s="116"/>
      <c r="BDT40" s="116"/>
      <c r="BDU40" s="116"/>
      <c r="BDV40" s="116"/>
      <c r="BDW40" s="116"/>
      <c r="BDX40" s="116"/>
      <c r="BDY40" s="116"/>
      <c r="BDZ40" s="116"/>
      <c r="BEA40" s="116"/>
      <c r="BEB40" s="116"/>
      <c r="BEC40" s="116"/>
      <c r="BED40" s="116"/>
      <c r="BEE40" s="116"/>
      <c r="BEF40" s="116"/>
      <c r="BEG40" s="116"/>
      <c r="BEH40" s="116"/>
      <c r="BEI40" s="116"/>
      <c r="BEJ40" s="116"/>
      <c r="BEK40" s="116"/>
      <c r="BEL40" s="116"/>
      <c r="BEM40" s="116"/>
      <c r="BEN40" s="116"/>
      <c r="BEO40" s="116"/>
      <c r="BEP40" s="116"/>
      <c r="BEQ40" s="116"/>
      <c r="BER40" s="116"/>
      <c r="BES40" s="116"/>
      <c r="BET40" s="116"/>
      <c r="BEU40" s="116"/>
      <c r="BEV40" s="116"/>
      <c r="BEW40" s="116"/>
      <c r="BEX40" s="116"/>
      <c r="BEY40" s="116"/>
      <c r="BEZ40" s="116"/>
      <c r="BFA40" s="116"/>
      <c r="BFB40" s="116"/>
      <c r="BFC40" s="116"/>
      <c r="BFD40" s="116"/>
      <c r="BFE40" s="116"/>
      <c r="BFF40" s="116"/>
      <c r="BFG40" s="116"/>
      <c r="BFH40" s="116"/>
      <c r="BFI40" s="116"/>
      <c r="BFJ40" s="116"/>
      <c r="BFK40" s="116"/>
      <c r="BFL40" s="116"/>
      <c r="BFM40" s="116"/>
      <c r="BFN40" s="116"/>
      <c r="BFO40" s="116"/>
      <c r="BFP40" s="116"/>
      <c r="BFQ40" s="116"/>
      <c r="BFR40" s="116"/>
      <c r="BFS40" s="116"/>
      <c r="BFT40" s="116"/>
      <c r="BFU40" s="116"/>
      <c r="BFV40" s="116"/>
      <c r="BFW40" s="116"/>
      <c r="BFX40" s="116"/>
      <c r="BFY40" s="116"/>
      <c r="BFZ40" s="116"/>
      <c r="BGA40" s="116"/>
      <c r="BGB40" s="116"/>
      <c r="BGC40" s="116"/>
      <c r="BGD40" s="116"/>
      <c r="BGE40" s="116"/>
      <c r="BGF40" s="116"/>
      <c r="BGG40" s="116"/>
      <c r="BGH40" s="116"/>
      <c r="BGI40" s="116"/>
      <c r="BGJ40" s="116"/>
      <c r="BGK40" s="116"/>
      <c r="BGL40" s="116"/>
      <c r="BGM40" s="116"/>
      <c r="BGN40" s="116"/>
      <c r="BGO40" s="116"/>
      <c r="BGP40" s="116"/>
      <c r="BGQ40" s="116"/>
      <c r="BGR40" s="116"/>
      <c r="BGS40" s="116"/>
      <c r="BGT40" s="116"/>
      <c r="BGU40" s="116"/>
      <c r="BGV40" s="116"/>
      <c r="BGW40" s="116"/>
      <c r="BGX40" s="116"/>
      <c r="BGY40" s="116"/>
      <c r="BGZ40" s="116"/>
      <c r="BHA40" s="116"/>
      <c r="BHB40" s="116"/>
      <c r="BHC40" s="116"/>
      <c r="BHD40" s="116"/>
      <c r="BHE40" s="116"/>
      <c r="BHF40" s="116"/>
      <c r="BHG40" s="116"/>
      <c r="BHH40" s="116"/>
      <c r="BHI40" s="116"/>
      <c r="BHJ40" s="116"/>
      <c r="BHK40" s="116"/>
      <c r="BHL40" s="116"/>
      <c r="BHM40" s="116"/>
      <c r="BHN40" s="116"/>
      <c r="BHO40" s="116"/>
      <c r="BHP40" s="116"/>
      <c r="BHQ40" s="116"/>
      <c r="BHR40" s="116"/>
      <c r="BHS40" s="116"/>
      <c r="BHT40" s="116"/>
      <c r="BHU40" s="116"/>
      <c r="BHV40" s="116"/>
      <c r="BHW40" s="116"/>
      <c r="BHX40" s="116"/>
      <c r="BHY40" s="116"/>
      <c r="BHZ40" s="116"/>
      <c r="BIA40" s="116"/>
      <c r="BIB40" s="116"/>
      <c r="BIC40" s="116"/>
      <c r="BID40" s="116"/>
      <c r="BIE40" s="116"/>
      <c r="BIF40" s="116"/>
      <c r="BIG40" s="116"/>
      <c r="BIH40" s="116"/>
      <c r="BII40" s="116"/>
      <c r="BIJ40" s="116"/>
      <c r="BIK40" s="116"/>
      <c r="BIL40" s="116"/>
      <c r="BIM40" s="116"/>
      <c r="BIN40" s="116"/>
      <c r="BIO40" s="116"/>
      <c r="BIP40" s="116"/>
      <c r="BIQ40" s="116"/>
      <c r="BIR40" s="116"/>
      <c r="BIS40" s="116"/>
      <c r="BIT40" s="116"/>
      <c r="BIU40" s="116"/>
      <c r="BIV40" s="116"/>
      <c r="BIW40" s="116"/>
      <c r="BIX40" s="116"/>
      <c r="BIY40" s="116"/>
      <c r="BIZ40" s="116"/>
      <c r="BJA40" s="116"/>
      <c r="BJB40" s="116"/>
      <c r="BJC40" s="116"/>
      <c r="BJD40" s="116"/>
      <c r="BJE40" s="116"/>
      <c r="BJF40" s="116"/>
      <c r="BJG40" s="116"/>
      <c r="BJH40" s="116"/>
      <c r="BJI40" s="116"/>
      <c r="BJJ40" s="116"/>
      <c r="BJK40" s="116"/>
      <c r="BJL40" s="116"/>
      <c r="BJM40" s="116"/>
      <c r="BJN40" s="116"/>
      <c r="BJO40" s="116"/>
      <c r="BJP40" s="116"/>
      <c r="BJQ40" s="116"/>
      <c r="BJR40" s="116"/>
      <c r="BJS40" s="116"/>
      <c r="BJT40" s="116"/>
      <c r="BJU40" s="116"/>
      <c r="BJV40" s="116"/>
      <c r="BJW40" s="116"/>
      <c r="BJX40" s="116"/>
      <c r="BJY40" s="116"/>
      <c r="BJZ40" s="116"/>
      <c r="BKA40" s="116"/>
      <c r="BKB40" s="116"/>
      <c r="BKC40" s="116"/>
      <c r="BKD40" s="116"/>
      <c r="BKE40" s="116"/>
      <c r="BKF40" s="116"/>
      <c r="BKG40" s="116"/>
      <c r="BKH40" s="116"/>
      <c r="BKI40" s="116"/>
      <c r="BKJ40" s="116"/>
      <c r="BKK40" s="116"/>
      <c r="BKL40" s="116"/>
      <c r="BKM40" s="116"/>
      <c r="BKN40" s="116"/>
      <c r="BKO40" s="116"/>
      <c r="BKP40" s="116"/>
      <c r="BKQ40" s="116"/>
      <c r="BKR40" s="116"/>
      <c r="BKS40" s="116"/>
      <c r="BKT40" s="116"/>
      <c r="BKU40" s="116"/>
      <c r="BKV40" s="116"/>
      <c r="BKW40" s="116"/>
      <c r="BKX40" s="116"/>
      <c r="BKY40" s="116"/>
      <c r="BKZ40" s="116"/>
      <c r="BLA40" s="116"/>
      <c r="BLB40" s="116"/>
      <c r="BLC40" s="116"/>
      <c r="BLD40" s="116"/>
      <c r="BLE40" s="116"/>
      <c r="BLF40" s="116"/>
      <c r="BLG40" s="116"/>
      <c r="BLH40" s="116"/>
      <c r="BLI40" s="116"/>
      <c r="BLJ40" s="116"/>
      <c r="BLK40" s="116"/>
      <c r="BLL40" s="116"/>
      <c r="BLM40" s="116"/>
      <c r="BLN40" s="116"/>
      <c r="BLO40" s="116"/>
      <c r="BLP40" s="116"/>
      <c r="BLQ40" s="116"/>
      <c r="BLR40" s="116"/>
      <c r="BLS40" s="116"/>
      <c r="BLT40" s="116"/>
      <c r="BLU40" s="116"/>
      <c r="BLV40" s="116"/>
      <c r="BLW40" s="116"/>
      <c r="BLX40" s="116"/>
      <c r="BLY40" s="116"/>
      <c r="BLZ40" s="116"/>
      <c r="BMA40" s="116"/>
      <c r="BMB40" s="116"/>
      <c r="BMC40" s="116"/>
      <c r="BMD40" s="116"/>
      <c r="BME40" s="116"/>
      <c r="BMF40" s="116"/>
      <c r="BMG40" s="116"/>
      <c r="BMH40" s="116"/>
      <c r="BMI40" s="116"/>
      <c r="BMJ40" s="116"/>
      <c r="BMK40" s="116"/>
      <c r="BML40" s="116"/>
      <c r="BMM40" s="116"/>
      <c r="BMN40" s="116"/>
      <c r="BMO40" s="116"/>
      <c r="BMP40" s="116"/>
      <c r="BMQ40" s="116"/>
      <c r="BMR40" s="116"/>
      <c r="BMS40" s="116"/>
      <c r="BMT40" s="116"/>
      <c r="BMU40" s="116"/>
      <c r="BMV40" s="116"/>
      <c r="BMW40" s="116"/>
      <c r="BMX40" s="116"/>
      <c r="BMY40" s="116"/>
      <c r="BMZ40" s="116"/>
      <c r="BNA40" s="116"/>
      <c r="BNB40" s="116"/>
      <c r="BNC40" s="116"/>
      <c r="BND40" s="116"/>
      <c r="BNE40" s="116"/>
      <c r="BNF40" s="116"/>
      <c r="BNG40" s="116"/>
      <c r="BNH40" s="116"/>
      <c r="BNI40" s="116"/>
      <c r="BNJ40" s="116"/>
      <c r="BNK40" s="116"/>
      <c r="BNL40" s="116"/>
      <c r="BNM40" s="116"/>
      <c r="BNN40" s="116"/>
      <c r="BNO40" s="116"/>
      <c r="BNP40" s="116"/>
      <c r="BNQ40" s="116"/>
      <c r="BNR40" s="116"/>
      <c r="BNS40" s="116"/>
      <c r="BNT40" s="116"/>
      <c r="BNU40" s="116"/>
      <c r="BNV40" s="116"/>
      <c r="BNW40" s="116"/>
      <c r="BNX40" s="116"/>
      <c r="BNY40" s="116"/>
      <c r="BNZ40" s="116"/>
      <c r="BOA40" s="116"/>
      <c r="BOB40" s="116"/>
      <c r="BOC40" s="116"/>
      <c r="BOD40" s="116"/>
      <c r="BOE40" s="116"/>
      <c r="BOF40" s="116"/>
      <c r="BOG40" s="116"/>
      <c r="BOH40" s="116"/>
      <c r="BOI40" s="116"/>
      <c r="BOJ40" s="116"/>
      <c r="BOK40" s="116"/>
      <c r="BOL40" s="116"/>
      <c r="BOM40" s="116"/>
      <c r="BON40" s="116"/>
      <c r="BOO40" s="116"/>
      <c r="BOP40" s="116"/>
      <c r="BOQ40" s="116"/>
      <c r="BOR40" s="116"/>
      <c r="BOS40" s="116"/>
      <c r="BOT40" s="116"/>
      <c r="BOU40" s="116"/>
      <c r="BOV40" s="116"/>
      <c r="BOW40" s="116"/>
      <c r="BOX40" s="116"/>
      <c r="BOY40" s="116"/>
      <c r="BOZ40" s="116"/>
      <c r="BPA40" s="116"/>
      <c r="BPB40" s="116"/>
      <c r="BPC40" s="116"/>
      <c r="BPD40" s="116"/>
      <c r="BPE40" s="116"/>
      <c r="BPF40" s="116"/>
      <c r="BPG40" s="116"/>
      <c r="BPH40" s="116"/>
      <c r="BPI40" s="116"/>
      <c r="BPJ40" s="116"/>
      <c r="BPK40" s="116"/>
      <c r="BPL40" s="116"/>
      <c r="BPM40" s="116"/>
      <c r="BPN40" s="116"/>
      <c r="BPO40" s="116"/>
      <c r="BPP40" s="116"/>
      <c r="BPQ40" s="116"/>
      <c r="BPR40" s="116"/>
      <c r="BPS40" s="116"/>
      <c r="BPT40" s="116"/>
      <c r="BPU40" s="116"/>
      <c r="BPV40" s="116"/>
      <c r="BPW40" s="116"/>
      <c r="BPX40" s="116"/>
      <c r="BPY40" s="116"/>
      <c r="BPZ40" s="116"/>
      <c r="BQA40" s="116"/>
      <c r="BQB40" s="116"/>
      <c r="BQC40" s="116"/>
      <c r="BQD40" s="116"/>
      <c r="BQE40" s="116"/>
      <c r="BQF40" s="116"/>
      <c r="BQG40" s="116"/>
      <c r="BQH40" s="116"/>
      <c r="BQI40" s="116"/>
      <c r="BQJ40" s="116"/>
      <c r="BQK40" s="116"/>
      <c r="BQL40" s="116"/>
      <c r="BQM40" s="116"/>
      <c r="BQN40" s="116"/>
      <c r="BQO40" s="116"/>
      <c r="BQP40" s="116"/>
      <c r="BQQ40" s="116"/>
      <c r="BQR40" s="116"/>
      <c r="BQS40" s="116"/>
      <c r="BQT40" s="116"/>
      <c r="BQU40" s="116"/>
      <c r="BQV40" s="116"/>
      <c r="BQW40" s="116"/>
      <c r="BQX40" s="116"/>
      <c r="BQY40" s="116"/>
      <c r="BQZ40" s="116"/>
      <c r="BRA40" s="116"/>
      <c r="BRB40" s="116"/>
      <c r="BRC40" s="116"/>
      <c r="BRD40" s="116"/>
      <c r="BRE40" s="116"/>
      <c r="BRF40" s="116"/>
      <c r="BRG40" s="116"/>
      <c r="BRH40" s="116"/>
      <c r="BRI40" s="116"/>
      <c r="BRJ40" s="116"/>
      <c r="BRK40" s="116"/>
      <c r="BRL40" s="116"/>
      <c r="BRM40" s="116"/>
      <c r="BRN40" s="116"/>
      <c r="BRO40" s="116"/>
      <c r="BRP40" s="116"/>
      <c r="BRQ40" s="116"/>
      <c r="BRR40" s="116"/>
      <c r="BRS40" s="116"/>
      <c r="BRT40" s="116"/>
      <c r="BRU40" s="116"/>
      <c r="BRV40" s="116"/>
      <c r="BRW40" s="116"/>
      <c r="BRX40" s="116"/>
      <c r="BRY40" s="116"/>
      <c r="BRZ40" s="116"/>
      <c r="BSA40" s="116"/>
      <c r="BSB40" s="116"/>
      <c r="BSC40" s="116"/>
      <c r="BSD40" s="116"/>
      <c r="BSE40" s="116"/>
      <c r="BSF40" s="116"/>
      <c r="BSG40" s="116"/>
      <c r="BSH40" s="116"/>
      <c r="BSI40" s="116"/>
      <c r="BSJ40" s="116"/>
      <c r="BSK40" s="116"/>
      <c r="BSL40" s="116"/>
      <c r="BSM40" s="116"/>
      <c r="BSN40" s="116"/>
      <c r="BSO40" s="116"/>
      <c r="BSP40" s="116"/>
      <c r="BSQ40" s="116"/>
      <c r="BSR40" s="116"/>
      <c r="BSS40" s="116"/>
      <c r="BST40" s="116"/>
      <c r="BSU40" s="116"/>
      <c r="BSV40" s="116"/>
      <c r="BSW40" s="116"/>
      <c r="BSX40" s="116"/>
      <c r="BSY40" s="116"/>
      <c r="BSZ40" s="116"/>
      <c r="BTA40" s="116"/>
      <c r="BTB40" s="116"/>
      <c r="BTC40" s="116"/>
      <c r="BTD40" s="116"/>
      <c r="BTE40" s="116"/>
      <c r="BTF40" s="116"/>
      <c r="BTG40" s="116"/>
      <c r="BTH40" s="116"/>
      <c r="BTI40" s="116"/>
      <c r="BTJ40" s="116"/>
      <c r="BTK40" s="116"/>
      <c r="BTL40" s="116"/>
      <c r="BTM40" s="116"/>
      <c r="BTN40" s="116"/>
      <c r="BTO40" s="116"/>
      <c r="BTP40" s="116"/>
      <c r="BTQ40" s="116"/>
      <c r="BTR40" s="116"/>
      <c r="BTS40" s="116"/>
      <c r="BTT40" s="116"/>
      <c r="BTU40" s="116"/>
      <c r="BTV40" s="116"/>
      <c r="BTW40" s="116"/>
      <c r="BTX40" s="116"/>
      <c r="BTY40" s="116"/>
      <c r="BTZ40" s="116"/>
      <c r="BUA40" s="116"/>
      <c r="BUB40" s="116"/>
      <c r="BUC40" s="116"/>
      <c r="BUD40" s="116"/>
      <c r="BUE40" s="116"/>
      <c r="BUF40" s="116"/>
      <c r="BUG40" s="116"/>
      <c r="BUH40" s="116"/>
      <c r="BUI40" s="116"/>
      <c r="BUJ40" s="116"/>
      <c r="BUK40" s="116"/>
      <c r="BUL40" s="116"/>
      <c r="BUM40" s="116"/>
      <c r="BUN40" s="116"/>
      <c r="BUO40" s="116"/>
      <c r="BUP40" s="116"/>
      <c r="BUQ40" s="116"/>
      <c r="BUR40" s="116"/>
      <c r="BUS40" s="116"/>
      <c r="BUT40" s="116"/>
      <c r="BUU40" s="116"/>
      <c r="BUV40" s="116"/>
      <c r="BUW40" s="116"/>
      <c r="BUX40" s="116"/>
      <c r="BUY40" s="116"/>
      <c r="BUZ40" s="116"/>
      <c r="BVA40" s="116"/>
      <c r="BVB40" s="116"/>
      <c r="BVC40" s="116"/>
      <c r="BVD40" s="116"/>
      <c r="BVE40" s="116"/>
      <c r="BVF40" s="116"/>
      <c r="BVG40" s="116"/>
      <c r="BVH40" s="116"/>
      <c r="BVI40" s="116"/>
      <c r="BVJ40" s="116"/>
      <c r="BVK40" s="116"/>
      <c r="BVL40" s="116"/>
      <c r="BVM40" s="116"/>
      <c r="BVN40" s="116"/>
      <c r="BVO40" s="116"/>
      <c r="BVP40" s="116"/>
      <c r="BVQ40" s="116"/>
      <c r="BVR40" s="116"/>
      <c r="BVS40" s="116"/>
      <c r="BVT40" s="116"/>
      <c r="BVU40" s="116"/>
      <c r="BVV40" s="116"/>
      <c r="BVW40" s="116"/>
      <c r="BVX40" s="116"/>
      <c r="BVY40" s="116"/>
      <c r="BVZ40" s="116"/>
      <c r="BWA40" s="116"/>
      <c r="BWB40" s="116"/>
      <c r="BWC40" s="116"/>
      <c r="BWD40" s="116"/>
      <c r="BWE40" s="116"/>
      <c r="BWF40" s="116"/>
      <c r="BWG40" s="116"/>
      <c r="BWH40" s="116"/>
      <c r="BWI40" s="116"/>
      <c r="BWJ40" s="116"/>
      <c r="BWK40" s="116"/>
      <c r="BWL40" s="116"/>
      <c r="BWM40" s="116"/>
      <c r="BWN40" s="116"/>
      <c r="BWO40" s="116"/>
      <c r="BWP40" s="116"/>
      <c r="BWQ40" s="116"/>
      <c r="BWR40" s="116"/>
      <c r="BWS40" s="116"/>
      <c r="BWT40" s="116"/>
      <c r="BWU40" s="116"/>
      <c r="BWV40" s="116"/>
      <c r="BWW40" s="116"/>
      <c r="BWX40" s="116"/>
      <c r="BWY40" s="116"/>
      <c r="BWZ40" s="116"/>
      <c r="BXA40" s="116"/>
      <c r="BXB40" s="116"/>
      <c r="BXC40" s="116"/>
      <c r="BXD40" s="116"/>
      <c r="BXE40" s="116"/>
      <c r="BXF40" s="116"/>
      <c r="BXG40" s="116"/>
      <c r="BXH40" s="116"/>
      <c r="BXI40" s="116"/>
      <c r="BXJ40" s="116"/>
      <c r="BXK40" s="116"/>
      <c r="BXL40" s="116"/>
      <c r="BXM40" s="116"/>
      <c r="BXN40" s="116"/>
      <c r="BXO40" s="116"/>
      <c r="BXP40" s="116"/>
      <c r="BXQ40" s="116"/>
      <c r="BXR40" s="116"/>
      <c r="BXS40" s="116"/>
      <c r="BXT40" s="116"/>
      <c r="BXU40" s="116"/>
      <c r="BXV40" s="116"/>
      <c r="BXW40" s="116"/>
      <c r="BXX40" s="116"/>
      <c r="BXY40" s="116"/>
      <c r="BXZ40" s="116"/>
      <c r="BYA40" s="116"/>
      <c r="BYB40" s="116"/>
      <c r="BYC40" s="116"/>
      <c r="BYD40" s="116"/>
      <c r="BYE40" s="116"/>
      <c r="BYF40" s="116"/>
      <c r="BYG40" s="116"/>
      <c r="BYH40" s="116"/>
      <c r="BYI40" s="116"/>
      <c r="BYJ40" s="116"/>
      <c r="BYK40" s="116"/>
      <c r="BYL40" s="116"/>
      <c r="BYM40" s="116"/>
      <c r="BYN40" s="116"/>
      <c r="BYO40" s="116"/>
      <c r="BYP40" s="116"/>
      <c r="BYQ40" s="116"/>
      <c r="BYR40" s="116"/>
      <c r="BYS40" s="116"/>
      <c r="BYT40" s="116"/>
      <c r="BYU40" s="116"/>
      <c r="BYV40" s="116"/>
      <c r="BYW40" s="116"/>
      <c r="BYX40" s="116"/>
      <c r="BYY40" s="116"/>
      <c r="BYZ40" s="116"/>
      <c r="BZA40" s="116"/>
      <c r="BZB40" s="116"/>
      <c r="BZC40" s="116"/>
      <c r="BZD40" s="116"/>
      <c r="BZE40" s="116"/>
      <c r="BZF40" s="116"/>
      <c r="BZG40" s="116"/>
      <c r="BZH40" s="116"/>
      <c r="BZI40" s="116"/>
      <c r="BZJ40" s="116"/>
      <c r="BZK40" s="116"/>
      <c r="BZL40" s="116"/>
      <c r="BZM40" s="116"/>
      <c r="BZN40" s="116"/>
      <c r="BZO40" s="116"/>
      <c r="BZP40" s="116"/>
      <c r="BZQ40" s="116"/>
      <c r="BZR40" s="116"/>
      <c r="BZS40" s="116"/>
      <c r="BZT40" s="116"/>
      <c r="BZU40" s="116"/>
      <c r="BZV40" s="116"/>
      <c r="BZW40" s="116"/>
      <c r="BZX40" s="116"/>
      <c r="BZY40" s="116"/>
      <c r="BZZ40" s="116"/>
      <c r="CAA40" s="116"/>
      <c r="CAB40" s="116"/>
      <c r="CAC40" s="116"/>
      <c r="CAD40" s="116"/>
      <c r="CAE40" s="116"/>
      <c r="CAF40" s="116"/>
      <c r="CAG40" s="116"/>
      <c r="CAH40" s="116"/>
      <c r="CAI40" s="116"/>
      <c r="CAJ40" s="116"/>
      <c r="CAK40" s="116"/>
      <c r="CAL40" s="116"/>
      <c r="CAM40" s="116"/>
      <c r="CAN40" s="116"/>
      <c r="CAO40" s="116"/>
      <c r="CAP40" s="116"/>
      <c r="CAQ40" s="116"/>
      <c r="CAR40" s="116"/>
      <c r="CAS40" s="116"/>
      <c r="CAT40" s="116"/>
      <c r="CAU40" s="116"/>
      <c r="CAV40" s="116"/>
      <c r="CAW40" s="116"/>
      <c r="CAX40" s="116"/>
      <c r="CAY40" s="116"/>
      <c r="CAZ40" s="116"/>
      <c r="CBA40" s="116"/>
      <c r="CBB40" s="116"/>
      <c r="CBC40" s="116"/>
      <c r="CBD40" s="116"/>
      <c r="CBE40" s="116"/>
      <c r="CBF40" s="116"/>
      <c r="CBG40" s="116"/>
      <c r="CBH40" s="116"/>
      <c r="CBI40" s="116"/>
      <c r="CBJ40" s="116"/>
      <c r="CBK40" s="116"/>
      <c r="CBL40" s="116"/>
      <c r="CBM40" s="116"/>
      <c r="CBN40" s="116"/>
      <c r="CBO40" s="116"/>
      <c r="CBP40" s="116"/>
      <c r="CBQ40" s="116"/>
      <c r="CBR40" s="116"/>
      <c r="CBS40" s="116"/>
      <c r="CBT40" s="116"/>
      <c r="CBU40" s="116"/>
      <c r="CBV40" s="116"/>
      <c r="CBW40" s="116"/>
      <c r="CBX40" s="116"/>
      <c r="CBY40" s="116"/>
      <c r="CBZ40" s="116"/>
      <c r="CCA40" s="116"/>
      <c r="CCB40" s="116"/>
      <c r="CCC40" s="116"/>
      <c r="CCD40" s="116"/>
      <c r="CCE40" s="116"/>
      <c r="CCF40" s="116"/>
      <c r="CCG40" s="116"/>
      <c r="CCH40" s="116"/>
      <c r="CCI40" s="116"/>
      <c r="CCJ40" s="116"/>
      <c r="CCK40" s="116"/>
      <c r="CCL40" s="116"/>
      <c r="CCM40" s="116"/>
      <c r="CCN40" s="116"/>
      <c r="CCO40" s="116"/>
      <c r="CCP40" s="116"/>
      <c r="CCQ40" s="116"/>
      <c r="CCR40" s="116"/>
      <c r="CCS40" s="116"/>
      <c r="CCT40" s="116"/>
      <c r="CCU40" s="116"/>
      <c r="CCV40" s="116"/>
      <c r="CCW40" s="116"/>
      <c r="CCX40" s="116"/>
      <c r="CCY40" s="116"/>
      <c r="CCZ40" s="116"/>
      <c r="CDA40" s="116"/>
      <c r="CDB40" s="116"/>
      <c r="CDC40" s="116"/>
      <c r="CDD40" s="116"/>
      <c r="CDE40" s="116"/>
      <c r="CDF40" s="116"/>
      <c r="CDG40" s="116"/>
      <c r="CDH40" s="116"/>
      <c r="CDI40" s="116"/>
      <c r="CDJ40" s="116"/>
      <c r="CDK40" s="116"/>
      <c r="CDL40" s="116"/>
      <c r="CDM40" s="116"/>
      <c r="CDN40" s="116"/>
      <c r="CDO40" s="116"/>
      <c r="CDP40" s="116"/>
      <c r="CDQ40" s="116"/>
      <c r="CDR40" s="116"/>
      <c r="CDS40" s="116"/>
      <c r="CDT40" s="116"/>
      <c r="CDU40" s="116"/>
      <c r="CDV40" s="116"/>
      <c r="CDW40" s="116"/>
      <c r="CDX40" s="116"/>
      <c r="CDY40" s="116"/>
      <c r="CDZ40" s="116"/>
      <c r="CEA40" s="116"/>
      <c r="CEB40" s="116"/>
      <c r="CEC40" s="116"/>
      <c r="CED40" s="116"/>
      <c r="CEE40" s="116"/>
      <c r="CEF40" s="116"/>
      <c r="CEG40" s="116"/>
      <c r="CEH40" s="116"/>
      <c r="CEI40" s="116"/>
      <c r="CEJ40" s="116"/>
      <c r="CEK40" s="116"/>
      <c r="CEL40" s="116"/>
      <c r="CEM40" s="116"/>
      <c r="CEN40" s="116"/>
      <c r="CEO40" s="116"/>
      <c r="CEP40" s="116"/>
      <c r="CEQ40" s="116"/>
      <c r="CER40" s="116"/>
      <c r="CES40" s="116"/>
      <c r="CET40" s="116"/>
      <c r="CEU40" s="116"/>
      <c r="CEV40" s="116"/>
      <c r="CEW40" s="116"/>
      <c r="CEX40" s="116"/>
      <c r="CEY40" s="116"/>
      <c r="CEZ40" s="116"/>
      <c r="CFA40" s="116"/>
      <c r="CFB40" s="116"/>
      <c r="CFC40" s="116"/>
      <c r="CFD40" s="116"/>
      <c r="CFE40" s="116"/>
      <c r="CFF40" s="116"/>
      <c r="CFG40" s="116"/>
      <c r="CFH40" s="116"/>
      <c r="CFI40" s="116"/>
      <c r="CFJ40" s="116"/>
      <c r="CFK40" s="116"/>
      <c r="CFL40" s="116"/>
      <c r="CFM40" s="116"/>
      <c r="CFN40" s="116"/>
      <c r="CFO40" s="116"/>
      <c r="CFP40" s="116"/>
      <c r="CFQ40" s="116"/>
      <c r="CFR40" s="116"/>
      <c r="CFS40" s="116"/>
      <c r="CFT40" s="116"/>
      <c r="CFU40" s="116"/>
      <c r="CFV40" s="116"/>
      <c r="CFW40" s="116"/>
      <c r="CFX40" s="116"/>
      <c r="CFY40" s="116"/>
      <c r="CFZ40" s="116"/>
      <c r="CGA40" s="116"/>
      <c r="CGB40" s="116"/>
      <c r="CGC40" s="116"/>
      <c r="CGD40" s="116"/>
      <c r="CGE40" s="116"/>
      <c r="CGF40" s="116"/>
      <c r="CGG40" s="116"/>
      <c r="CGH40" s="116"/>
      <c r="CGI40" s="116"/>
      <c r="CGJ40" s="116"/>
      <c r="CGK40" s="116"/>
      <c r="CGL40" s="116"/>
      <c r="CGM40" s="116"/>
      <c r="CGN40" s="116"/>
      <c r="CGO40" s="116"/>
      <c r="CGP40" s="116"/>
      <c r="CGQ40" s="116"/>
      <c r="CGR40" s="116"/>
      <c r="CGS40" s="116"/>
      <c r="CGT40" s="116"/>
      <c r="CGU40" s="116"/>
      <c r="CGV40" s="116"/>
      <c r="CGW40" s="116"/>
      <c r="CGX40" s="116"/>
      <c r="CGY40" s="116"/>
      <c r="CGZ40" s="116"/>
      <c r="CHA40" s="116"/>
      <c r="CHB40" s="116"/>
      <c r="CHC40" s="116"/>
      <c r="CHD40" s="116"/>
      <c r="CHE40" s="116"/>
      <c r="CHF40" s="116"/>
      <c r="CHG40" s="116"/>
      <c r="CHH40" s="116"/>
      <c r="CHI40" s="116"/>
      <c r="CHJ40" s="116"/>
      <c r="CHK40" s="116"/>
      <c r="CHL40" s="116"/>
      <c r="CHM40" s="116"/>
      <c r="CHN40" s="116"/>
      <c r="CHO40" s="116"/>
      <c r="CHP40" s="116"/>
      <c r="CHQ40" s="116"/>
      <c r="CHR40" s="116"/>
      <c r="CHS40" s="116"/>
      <c r="CHT40" s="116"/>
      <c r="CHU40" s="116"/>
      <c r="CHV40" s="116"/>
      <c r="CHW40" s="116"/>
      <c r="CHX40" s="116"/>
      <c r="CHY40" s="116"/>
      <c r="CHZ40" s="116"/>
      <c r="CIA40" s="116"/>
      <c r="CIB40" s="116"/>
      <c r="CIC40" s="116"/>
      <c r="CID40" s="116"/>
      <c r="CIE40" s="116"/>
      <c r="CIF40" s="116"/>
      <c r="CIG40" s="116"/>
      <c r="CIH40" s="116"/>
      <c r="CII40" s="116"/>
      <c r="CIJ40" s="116"/>
      <c r="CIK40" s="116"/>
      <c r="CIL40" s="116"/>
      <c r="CIM40" s="116"/>
      <c r="CIN40" s="116"/>
      <c r="CIO40" s="116"/>
      <c r="CIP40" s="116"/>
      <c r="CIQ40" s="116"/>
      <c r="CIR40" s="116"/>
      <c r="CIS40" s="116"/>
      <c r="CIT40" s="116"/>
      <c r="CIU40" s="116"/>
      <c r="CIV40" s="116"/>
      <c r="CIW40" s="116"/>
      <c r="CIX40" s="116"/>
      <c r="CIY40" s="116"/>
      <c r="CIZ40" s="116"/>
      <c r="CJA40" s="116"/>
      <c r="CJB40" s="116"/>
      <c r="CJC40" s="116"/>
      <c r="CJD40" s="116"/>
      <c r="CJE40" s="116"/>
      <c r="CJF40" s="116"/>
      <c r="CJG40" s="116"/>
      <c r="CJH40" s="116"/>
      <c r="CJI40" s="116"/>
      <c r="CJJ40" s="116"/>
      <c r="CJK40" s="116"/>
      <c r="CJL40" s="116"/>
      <c r="CJM40" s="116"/>
      <c r="CJN40" s="116"/>
      <c r="CJO40" s="116"/>
      <c r="CJP40" s="116"/>
      <c r="CJQ40" s="116"/>
      <c r="CJR40" s="116"/>
      <c r="CJS40" s="116"/>
      <c r="CJT40" s="116"/>
      <c r="CJU40" s="116"/>
      <c r="CJV40" s="116"/>
      <c r="CJW40" s="116"/>
      <c r="CJX40" s="116"/>
      <c r="CJY40" s="116"/>
      <c r="CJZ40" s="116"/>
      <c r="CKA40" s="116"/>
      <c r="CKB40" s="116"/>
      <c r="CKC40" s="116"/>
      <c r="CKD40" s="116"/>
      <c r="CKE40" s="116"/>
      <c r="CKF40" s="116"/>
      <c r="CKG40" s="116"/>
      <c r="CKH40" s="116"/>
      <c r="CKI40" s="116"/>
      <c r="CKJ40" s="116"/>
      <c r="CKK40" s="116"/>
      <c r="CKL40" s="116"/>
      <c r="CKM40" s="116"/>
      <c r="CKN40" s="116"/>
      <c r="CKO40" s="116"/>
      <c r="CKP40" s="116"/>
      <c r="CKQ40" s="116"/>
      <c r="CKR40" s="116"/>
      <c r="CKS40" s="116"/>
      <c r="CKT40" s="116"/>
      <c r="CKU40" s="116"/>
      <c r="CKV40" s="116"/>
      <c r="CKW40" s="116"/>
      <c r="CKX40" s="116"/>
      <c r="CKY40" s="116"/>
      <c r="CKZ40" s="116"/>
      <c r="CLA40" s="116"/>
      <c r="CLB40" s="116"/>
      <c r="CLC40" s="116"/>
      <c r="CLD40" s="116"/>
      <c r="CLE40" s="116"/>
      <c r="CLF40" s="116"/>
      <c r="CLG40" s="116"/>
      <c r="CLH40" s="116"/>
      <c r="CLI40" s="116"/>
      <c r="CLJ40" s="116"/>
      <c r="CLK40" s="116"/>
      <c r="CLL40" s="116"/>
      <c r="CLM40" s="116"/>
      <c r="CLN40" s="116"/>
      <c r="CLO40" s="116"/>
      <c r="CLP40" s="116"/>
      <c r="CLQ40" s="116"/>
      <c r="CLR40" s="116"/>
      <c r="CLS40" s="116"/>
      <c r="CLT40" s="116"/>
      <c r="CLU40" s="116"/>
      <c r="CLV40" s="116"/>
      <c r="CLW40" s="116"/>
      <c r="CLX40" s="116"/>
      <c r="CLY40" s="116"/>
      <c r="CLZ40" s="116"/>
      <c r="CMA40" s="116"/>
      <c r="CMB40" s="116"/>
      <c r="CMC40" s="116"/>
      <c r="CMD40" s="116"/>
      <c r="CME40" s="116"/>
      <c r="CMF40" s="116"/>
      <c r="CMG40" s="116"/>
      <c r="CMH40" s="116"/>
      <c r="CMI40" s="116"/>
      <c r="CMJ40" s="116"/>
      <c r="CMK40" s="116"/>
      <c r="CML40" s="116"/>
      <c r="CMM40" s="116"/>
      <c r="CMN40" s="116"/>
      <c r="CMO40" s="116"/>
      <c r="CMP40" s="116"/>
      <c r="CMQ40" s="116"/>
      <c r="CMR40" s="116"/>
      <c r="CMS40" s="116"/>
      <c r="CMT40" s="116"/>
      <c r="CMU40" s="116"/>
      <c r="CMV40" s="116"/>
      <c r="CMW40" s="116"/>
      <c r="CMX40" s="116"/>
      <c r="CMY40" s="116"/>
      <c r="CMZ40" s="116"/>
      <c r="CNA40" s="116"/>
      <c r="CNB40" s="116"/>
      <c r="CNC40" s="116"/>
      <c r="CND40" s="116"/>
      <c r="CNE40" s="116"/>
      <c r="CNF40" s="116"/>
      <c r="CNG40" s="116"/>
      <c r="CNH40" s="116"/>
      <c r="CNI40" s="116"/>
      <c r="CNJ40" s="116"/>
      <c r="CNK40" s="116"/>
      <c r="CNL40" s="116"/>
      <c r="CNM40" s="116"/>
      <c r="CNN40" s="116"/>
      <c r="CNO40" s="116"/>
      <c r="CNP40" s="116"/>
      <c r="CNQ40" s="116"/>
      <c r="CNR40" s="116"/>
      <c r="CNS40" s="116"/>
      <c r="CNT40" s="116"/>
      <c r="CNU40" s="116"/>
      <c r="CNV40" s="116"/>
      <c r="CNW40" s="116"/>
      <c r="CNX40" s="116"/>
      <c r="CNY40" s="116"/>
      <c r="CNZ40" s="116"/>
      <c r="COA40" s="116"/>
      <c r="COB40" s="116"/>
      <c r="COC40" s="116"/>
      <c r="COD40" s="116"/>
      <c r="COE40" s="116"/>
      <c r="COF40" s="116"/>
      <c r="COG40" s="116"/>
      <c r="COH40" s="116"/>
      <c r="COI40" s="116"/>
      <c r="COJ40" s="116"/>
      <c r="COK40" s="116"/>
      <c r="COL40" s="116"/>
      <c r="COM40" s="116"/>
      <c r="CON40" s="116"/>
      <c r="COO40" s="116"/>
      <c r="COP40" s="116"/>
      <c r="COQ40" s="116"/>
      <c r="COR40" s="116"/>
      <c r="COS40" s="116"/>
      <c r="COT40" s="116"/>
      <c r="COU40" s="116"/>
      <c r="COV40" s="116"/>
      <c r="COW40" s="116"/>
      <c r="COX40" s="116"/>
      <c r="COY40" s="116"/>
      <c r="COZ40" s="116"/>
      <c r="CPA40" s="116"/>
      <c r="CPB40" s="116"/>
      <c r="CPC40" s="116"/>
      <c r="CPD40" s="116"/>
      <c r="CPE40" s="116"/>
      <c r="CPF40" s="116"/>
      <c r="CPG40" s="116"/>
      <c r="CPH40" s="116"/>
      <c r="CPI40" s="116"/>
      <c r="CPJ40" s="116"/>
      <c r="CPK40" s="116"/>
      <c r="CPL40" s="116"/>
      <c r="CPM40" s="116"/>
      <c r="CPN40" s="116"/>
      <c r="CPO40" s="116"/>
      <c r="CPP40" s="116"/>
      <c r="CPQ40" s="116"/>
      <c r="CPR40" s="116"/>
      <c r="CPS40" s="116"/>
      <c r="CPT40" s="116"/>
      <c r="CPU40" s="116"/>
      <c r="CPV40" s="116"/>
      <c r="CPW40" s="116"/>
      <c r="CPX40" s="116"/>
      <c r="CPY40" s="116"/>
      <c r="CPZ40" s="116"/>
      <c r="CQA40" s="116"/>
      <c r="CQB40" s="116"/>
      <c r="CQC40" s="116"/>
      <c r="CQD40" s="116"/>
      <c r="CQE40" s="116"/>
      <c r="CQF40" s="116"/>
      <c r="CQG40" s="116"/>
      <c r="CQH40" s="116"/>
      <c r="CQI40" s="116"/>
      <c r="CQJ40" s="116"/>
      <c r="CQK40" s="116"/>
      <c r="CQL40" s="116"/>
      <c r="CQM40" s="116"/>
      <c r="CQN40" s="116"/>
      <c r="CQO40" s="116"/>
      <c r="CQP40" s="116"/>
      <c r="CQQ40" s="116"/>
      <c r="CQR40" s="116"/>
      <c r="CQS40" s="116"/>
      <c r="CQT40" s="116"/>
      <c r="CQU40" s="116"/>
      <c r="CQV40" s="116"/>
      <c r="CQW40" s="116"/>
      <c r="CQX40" s="116"/>
      <c r="CQY40" s="116"/>
      <c r="CQZ40" s="116"/>
      <c r="CRA40" s="116"/>
      <c r="CRB40" s="116"/>
      <c r="CRC40" s="116"/>
      <c r="CRD40" s="116"/>
      <c r="CRE40" s="116"/>
      <c r="CRF40" s="116"/>
      <c r="CRG40" s="116"/>
      <c r="CRH40" s="116"/>
      <c r="CRI40" s="116"/>
      <c r="CRJ40" s="116"/>
      <c r="CRK40" s="116"/>
      <c r="CRL40" s="116"/>
      <c r="CRM40" s="116"/>
      <c r="CRN40" s="116"/>
      <c r="CRO40" s="116"/>
      <c r="CRP40" s="116"/>
      <c r="CRQ40" s="116"/>
      <c r="CRR40" s="116"/>
      <c r="CRS40" s="116"/>
      <c r="CRT40" s="116"/>
      <c r="CRU40" s="116"/>
      <c r="CRV40" s="116"/>
      <c r="CRW40" s="116"/>
      <c r="CRX40" s="116"/>
      <c r="CRY40" s="116"/>
      <c r="CRZ40" s="116"/>
      <c r="CSA40" s="116"/>
      <c r="CSB40" s="116"/>
      <c r="CSC40" s="116"/>
      <c r="CSD40" s="116"/>
      <c r="CSE40" s="116"/>
      <c r="CSF40" s="116"/>
      <c r="CSG40" s="116"/>
      <c r="CSH40" s="116"/>
      <c r="CSI40" s="116"/>
      <c r="CSJ40" s="116"/>
      <c r="CSK40" s="116"/>
      <c r="CSL40" s="116"/>
      <c r="CSM40" s="116"/>
      <c r="CSN40" s="116"/>
      <c r="CSO40" s="116"/>
      <c r="CSP40" s="116"/>
      <c r="CSQ40" s="116"/>
      <c r="CSR40" s="116"/>
      <c r="CSS40" s="116"/>
      <c r="CST40" s="116"/>
      <c r="CSU40" s="116"/>
      <c r="CSV40" s="116"/>
      <c r="CSW40" s="116"/>
      <c r="CSX40" s="116"/>
      <c r="CSY40" s="116"/>
      <c r="CSZ40" s="116"/>
      <c r="CTA40" s="116"/>
      <c r="CTB40" s="116"/>
      <c r="CTC40" s="116"/>
      <c r="CTD40" s="116"/>
      <c r="CTE40" s="116"/>
      <c r="CTF40" s="116"/>
      <c r="CTG40" s="116"/>
      <c r="CTH40" s="116"/>
      <c r="CTI40" s="116"/>
      <c r="CTJ40" s="116"/>
      <c r="CTK40" s="116"/>
      <c r="CTL40" s="116"/>
      <c r="CTM40" s="116"/>
      <c r="CTN40" s="116"/>
      <c r="CTO40" s="116"/>
      <c r="CTP40" s="116"/>
      <c r="CTQ40" s="116"/>
      <c r="CTR40" s="116"/>
      <c r="CTS40" s="116"/>
      <c r="CTT40" s="116"/>
      <c r="CTU40" s="116"/>
      <c r="CTV40" s="116"/>
      <c r="CTW40" s="116"/>
      <c r="CTX40" s="116"/>
      <c r="CTY40" s="116"/>
      <c r="CTZ40" s="116"/>
      <c r="CUA40" s="116"/>
      <c r="CUB40" s="116"/>
      <c r="CUC40" s="116"/>
      <c r="CUD40" s="116"/>
      <c r="CUE40" s="116"/>
      <c r="CUF40" s="116"/>
      <c r="CUG40" s="116"/>
      <c r="CUH40" s="116"/>
      <c r="CUI40" s="116"/>
      <c r="CUJ40" s="116"/>
      <c r="CUK40" s="116"/>
      <c r="CUL40" s="116"/>
      <c r="CUM40" s="116"/>
      <c r="CUN40" s="116"/>
      <c r="CUO40" s="116"/>
      <c r="CUP40" s="116"/>
      <c r="CUQ40" s="116"/>
      <c r="CUR40" s="116"/>
      <c r="CUS40" s="116"/>
      <c r="CUT40" s="116"/>
      <c r="CUU40" s="116"/>
      <c r="CUV40" s="116"/>
      <c r="CUW40" s="116"/>
      <c r="CUX40" s="116"/>
      <c r="CUY40" s="116"/>
      <c r="CUZ40" s="116"/>
      <c r="CVA40" s="116"/>
      <c r="CVB40" s="116"/>
      <c r="CVC40" s="116"/>
      <c r="CVD40" s="116"/>
      <c r="CVE40" s="116"/>
      <c r="CVF40" s="116"/>
      <c r="CVG40" s="116"/>
      <c r="CVH40" s="116"/>
      <c r="CVI40" s="116"/>
      <c r="CVJ40" s="116"/>
      <c r="CVK40" s="116"/>
      <c r="CVL40" s="116"/>
      <c r="CVM40" s="116"/>
      <c r="CVN40" s="116"/>
      <c r="CVO40" s="116"/>
      <c r="CVP40" s="116"/>
      <c r="CVQ40" s="116"/>
      <c r="CVR40" s="116"/>
      <c r="CVS40" s="116"/>
      <c r="CVT40" s="116"/>
      <c r="CVU40" s="116"/>
      <c r="CVV40" s="116"/>
      <c r="CVW40" s="116"/>
      <c r="CVX40" s="116"/>
      <c r="CVY40" s="116"/>
      <c r="CVZ40" s="116"/>
      <c r="CWA40" s="116"/>
      <c r="CWB40" s="116"/>
      <c r="CWC40" s="116"/>
      <c r="CWD40" s="116"/>
      <c r="CWE40" s="116"/>
      <c r="CWF40" s="116"/>
      <c r="CWG40" s="116"/>
      <c r="CWH40" s="116"/>
      <c r="CWI40" s="116"/>
      <c r="CWJ40" s="116"/>
      <c r="CWK40" s="116"/>
      <c r="CWL40" s="116"/>
      <c r="CWM40" s="116"/>
      <c r="CWN40" s="116"/>
      <c r="CWO40" s="116"/>
      <c r="CWP40" s="116"/>
      <c r="CWQ40" s="116"/>
      <c r="CWR40" s="116"/>
      <c r="CWS40" s="116"/>
      <c r="CWT40" s="116"/>
      <c r="CWU40" s="116"/>
      <c r="CWV40" s="116"/>
      <c r="CWW40" s="116"/>
      <c r="CWX40" s="116"/>
      <c r="CWY40" s="116"/>
      <c r="CWZ40" s="116"/>
      <c r="CXA40" s="116"/>
      <c r="CXB40" s="116"/>
      <c r="CXC40" s="116"/>
      <c r="CXD40" s="116"/>
      <c r="CXE40" s="116"/>
      <c r="CXF40" s="116"/>
      <c r="CXG40" s="116"/>
      <c r="CXH40" s="116"/>
      <c r="CXI40" s="116"/>
      <c r="CXJ40" s="116"/>
      <c r="CXK40" s="116"/>
      <c r="CXL40" s="116"/>
      <c r="CXM40" s="116"/>
      <c r="CXN40" s="116"/>
      <c r="CXO40" s="116"/>
      <c r="CXP40" s="116"/>
      <c r="CXQ40" s="116"/>
      <c r="CXR40" s="116"/>
      <c r="CXS40" s="116"/>
      <c r="CXT40" s="116"/>
      <c r="CXU40" s="116"/>
      <c r="CXV40" s="116"/>
      <c r="CXW40" s="116"/>
      <c r="CXX40" s="116"/>
      <c r="CXY40" s="116"/>
      <c r="CXZ40" s="116"/>
      <c r="CYA40" s="116"/>
      <c r="CYB40" s="116"/>
      <c r="CYC40" s="116"/>
      <c r="CYD40" s="116"/>
      <c r="CYE40" s="116"/>
      <c r="CYF40" s="116"/>
      <c r="CYG40" s="116"/>
      <c r="CYH40" s="116"/>
      <c r="CYI40" s="116"/>
      <c r="CYJ40" s="116"/>
      <c r="CYK40" s="116"/>
      <c r="CYL40" s="116"/>
      <c r="CYM40" s="116"/>
      <c r="CYN40" s="116"/>
      <c r="CYO40" s="116"/>
      <c r="CYP40" s="116"/>
      <c r="CYQ40" s="116"/>
      <c r="CYR40" s="116"/>
      <c r="CYS40" s="116"/>
      <c r="CYT40" s="116"/>
      <c r="CYU40" s="116"/>
      <c r="CYV40" s="116"/>
      <c r="CYW40" s="116"/>
      <c r="CYX40" s="116"/>
      <c r="CYY40" s="116"/>
      <c r="CYZ40" s="116"/>
      <c r="CZA40" s="116"/>
      <c r="CZB40" s="116"/>
      <c r="CZC40" s="116"/>
      <c r="CZD40" s="116"/>
      <c r="CZE40" s="116"/>
      <c r="CZF40" s="116"/>
      <c r="CZG40" s="116"/>
      <c r="CZH40" s="116"/>
      <c r="CZI40" s="116"/>
      <c r="CZJ40" s="116"/>
      <c r="CZK40" s="116"/>
      <c r="CZL40" s="116"/>
      <c r="CZM40" s="116"/>
      <c r="CZN40" s="116"/>
      <c r="CZO40" s="116"/>
      <c r="CZP40" s="116"/>
      <c r="CZQ40" s="116"/>
      <c r="CZR40" s="116"/>
      <c r="CZS40" s="116"/>
      <c r="CZT40" s="116"/>
      <c r="CZU40" s="116"/>
      <c r="CZV40" s="116"/>
      <c r="CZW40" s="116"/>
      <c r="CZX40" s="116"/>
      <c r="CZY40" s="116"/>
      <c r="CZZ40" s="116"/>
      <c r="DAA40" s="116"/>
      <c r="DAB40" s="116"/>
      <c r="DAC40" s="116"/>
      <c r="DAD40" s="116"/>
      <c r="DAE40" s="116"/>
      <c r="DAF40" s="116"/>
      <c r="DAG40" s="116"/>
      <c r="DAH40" s="116"/>
      <c r="DAI40" s="116"/>
      <c r="DAJ40" s="116"/>
      <c r="DAK40" s="116"/>
      <c r="DAL40" s="116"/>
      <c r="DAM40" s="116"/>
      <c r="DAN40" s="116"/>
      <c r="DAO40" s="116"/>
      <c r="DAP40" s="116"/>
      <c r="DAQ40" s="116"/>
      <c r="DAR40" s="116"/>
      <c r="DAS40" s="116"/>
      <c r="DAT40" s="116"/>
      <c r="DAU40" s="116"/>
      <c r="DAV40" s="116"/>
      <c r="DAW40" s="116"/>
      <c r="DAX40" s="116"/>
      <c r="DAY40" s="116"/>
      <c r="DAZ40" s="116"/>
      <c r="DBA40" s="116"/>
      <c r="DBB40" s="116"/>
      <c r="DBC40" s="116"/>
      <c r="DBD40" s="116"/>
      <c r="DBE40" s="116"/>
      <c r="DBF40" s="116"/>
      <c r="DBG40" s="116"/>
      <c r="DBH40" s="116"/>
      <c r="DBI40" s="116"/>
      <c r="DBJ40" s="116"/>
      <c r="DBK40" s="116"/>
      <c r="DBL40" s="116"/>
      <c r="DBM40" s="116"/>
      <c r="DBN40" s="116"/>
      <c r="DBO40" s="116"/>
      <c r="DBP40" s="116"/>
      <c r="DBQ40" s="116"/>
      <c r="DBR40" s="116"/>
      <c r="DBS40" s="116"/>
      <c r="DBT40" s="116"/>
      <c r="DBU40" s="116"/>
      <c r="DBV40" s="116"/>
      <c r="DBW40" s="116"/>
      <c r="DBX40" s="116"/>
      <c r="DBY40" s="116"/>
      <c r="DBZ40" s="116"/>
      <c r="DCA40" s="116"/>
      <c r="DCB40" s="116"/>
      <c r="DCC40" s="116"/>
      <c r="DCD40" s="116"/>
      <c r="DCE40" s="116"/>
      <c r="DCF40" s="116"/>
      <c r="DCG40" s="116"/>
      <c r="DCH40" s="116"/>
      <c r="DCI40" s="116"/>
      <c r="DCJ40" s="116"/>
      <c r="DCK40" s="116"/>
      <c r="DCL40" s="116"/>
      <c r="DCM40" s="116"/>
      <c r="DCN40" s="116"/>
      <c r="DCO40" s="116"/>
      <c r="DCP40" s="116"/>
      <c r="DCQ40" s="116"/>
      <c r="DCR40" s="116"/>
      <c r="DCS40" s="116"/>
      <c r="DCT40" s="116"/>
      <c r="DCU40" s="116"/>
      <c r="DCV40" s="116"/>
      <c r="DCW40" s="116"/>
      <c r="DCX40" s="116"/>
      <c r="DCY40" s="116"/>
      <c r="DCZ40" s="116"/>
      <c r="DDA40" s="116"/>
      <c r="DDB40" s="116"/>
      <c r="DDC40" s="116"/>
      <c r="DDD40" s="116"/>
      <c r="DDE40" s="116"/>
      <c r="DDF40" s="116"/>
      <c r="DDG40" s="116"/>
      <c r="DDH40" s="116"/>
      <c r="DDI40" s="116"/>
      <c r="DDJ40" s="116"/>
      <c r="DDK40" s="116"/>
      <c r="DDL40" s="116"/>
      <c r="DDM40" s="116"/>
      <c r="DDN40" s="116"/>
      <c r="DDO40" s="116"/>
      <c r="DDP40" s="116"/>
      <c r="DDQ40" s="116"/>
      <c r="DDR40" s="116"/>
      <c r="DDS40" s="116"/>
      <c r="DDT40" s="116"/>
      <c r="DDU40" s="116"/>
      <c r="DDV40" s="116"/>
      <c r="DDW40" s="116"/>
      <c r="DDX40" s="116"/>
      <c r="DDY40" s="116"/>
      <c r="DDZ40" s="116"/>
      <c r="DEA40" s="116"/>
      <c r="DEB40" s="116"/>
      <c r="DEC40" s="116"/>
      <c r="DED40" s="116"/>
      <c r="DEE40" s="116"/>
      <c r="DEF40" s="116"/>
      <c r="DEG40" s="116"/>
      <c r="DEH40" s="116"/>
      <c r="DEI40" s="116"/>
      <c r="DEJ40" s="116"/>
      <c r="DEK40" s="116"/>
      <c r="DEL40" s="116"/>
      <c r="DEM40" s="116"/>
      <c r="DEN40" s="116"/>
      <c r="DEO40" s="116"/>
      <c r="DEP40" s="116"/>
      <c r="DEQ40" s="116"/>
      <c r="DER40" s="116"/>
      <c r="DES40" s="116"/>
      <c r="DET40" s="116"/>
      <c r="DEU40" s="116"/>
      <c r="DEV40" s="116"/>
      <c r="DEW40" s="116"/>
      <c r="DEX40" s="116"/>
      <c r="DEY40" s="116"/>
      <c r="DEZ40" s="116"/>
      <c r="DFA40" s="116"/>
      <c r="DFB40" s="116"/>
      <c r="DFC40" s="116"/>
      <c r="DFD40" s="116"/>
      <c r="DFE40" s="116"/>
      <c r="DFF40" s="116"/>
      <c r="DFG40" s="116"/>
      <c r="DFH40" s="116"/>
      <c r="DFI40" s="116"/>
      <c r="DFJ40" s="116"/>
      <c r="DFK40" s="116"/>
      <c r="DFL40" s="116"/>
      <c r="DFM40" s="116"/>
      <c r="DFN40" s="116"/>
      <c r="DFO40" s="116"/>
      <c r="DFP40" s="116"/>
      <c r="DFQ40" s="116"/>
      <c r="DFR40" s="116"/>
      <c r="DFS40" s="116"/>
      <c r="DFT40" s="116"/>
      <c r="DFU40" s="116"/>
      <c r="DFV40" s="116"/>
      <c r="DFW40" s="116"/>
      <c r="DFX40" s="116"/>
      <c r="DFY40" s="116"/>
      <c r="DFZ40" s="116"/>
      <c r="DGA40" s="116"/>
      <c r="DGB40" s="116"/>
      <c r="DGC40" s="116"/>
      <c r="DGD40" s="116"/>
      <c r="DGE40" s="116"/>
      <c r="DGF40" s="116"/>
      <c r="DGG40" s="116"/>
      <c r="DGH40" s="116"/>
      <c r="DGI40" s="116"/>
      <c r="DGJ40" s="116"/>
      <c r="DGK40" s="116"/>
      <c r="DGL40" s="116"/>
      <c r="DGM40" s="116"/>
      <c r="DGN40" s="116"/>
      <c r="DGO40" s="116"/>
      <c r="DGP40" s="116"/>
      <c r="DGQ40" s="116"/>
      <c r="DGR40" s="116"/>
      <c r="DGS40" s="116"/>
      <c r="DGT40" s="116"/>
      <c r="DGU40" s="116"/>
      <c r="DGV40" s="116"/>
      <c r="DGW40" s="116"/>
      <c r="DGX40" s="116"/>
      <c r="DGY40" s="116"/>
      <c r="DGZ40" s="116"/>
      <c r="DHA40" s="116"/>
      <c r="DHB40" s="116"/>
      <c r="DHC40" s="116"/>
      <c r="DHD40" s="116"/>
      <c r="DHE40" s="116"/>
      <c r="DHF40" s="116"/>
      <c r="DHG40" s="116"/>
      <c r="DHH40" s="116"/>
      <c r="DHI40" s="116"/>
      <c r="DHJ40" s="116"/>
      <c r="DHK40" s="116"/>
      <c r="DHL40" s="116"/>
      <c r="DHM40" s="116"/>
      <c r="DHN40" s="116"/>
      <c r="DHO40" s="116"/>
      <c r="DHP40" s="116"/>
      <c r="DHQ40" s="116"/>
      <c r="DHR40" s="116"/>
      <c r="DHS40" s="116"/>
      <c r="DHT40" s="116"/>
      <c r="DHU40" s="116"/>
      <c r="DHV40" s="116"/>
      <c r="DHW40" s="116"/>
      <c r="DHX40" s="116"/>
      <c r="DHY40" s="116"/>
      <c r="DHZ40" s="116"/>
      <c r="DIA40" s="116"/>
      <c r="DIB40" s="116"/>
      <c r="DIC40" s="116"/>
      <c r="DID40" s="116"/>
      <c r="DIE40" s="116"/>
      <c r="DIF40" s="116"/>
      <c r="DIG40" s="116"/>
      <c r="DIH40" s="116"/>
      <c r="DII40" s="116"/>
      <c r="DIJ40" s="116"/>
      <c r="DIK40" s="116"/>
      <c r="DIL40" s="116"/>
      <c r="DIM40" s="116"/>
      <c r="DIN40" s="116"/>
      <c r="DIO40" s="116"/>
      <c r="DIP40" s="116"/>
      <c r="DIQ40" s="116"/>
      <c r="DIR40" s="116"/>
      <c r="DIS40" s="116"/>
      <c r="DIT40" s="116"/>
      <c r="DIU40" s="116"/>
      <c r="DIV40" s="116"/>
      <c r="DIW40" s="116"/>
      <c r="DIX40" s="116"/>
      <c r="DIY40" s="116"/>
      <c r="DIZ40" s="116"/>
      <c r="DJA40" s="116"/>
      <c r="DJB40" s="116"/>
      <c r="DJC40" s="116"/>
      <c r="DJD40" s="116"/>
      <c r="DJE40" s="116"/>
      <c r="DJF40" s="116"/>
      <c r="DJG40" s="116"/>
      <c r="DJH40" s="116"/>
      <c r="DJI40" s="116"/>
      <c r="DJJ40" s="116"/>
      <c r="DJK40" s="116"/>
      <c r="DJL40" s="116"/>
      <c r="DJM40" s="116"/>
      <c r="DJN40" s="116"/>
      <c r="DJO40" s="116"/>
      <c r="DJP40" s="116"/>
      <c r="DJQ40" s="116"/>
      <c r="DJR40" s="116"/>
      <c r="DJS40" s="116"/>
      <c r="DJT40" s="116"/>
      <c r="DJU40" s="116"/>
      <c r="DJV40" s="116"/>
      <c r="DJW40" s="116"/>
      <c r="DJX40" s="116"/>
      <c r="DJY40" s="116"/>
      <c r="DJZ40" s="116"/>
      <c r="DKA40" s="116"/>
      <c r="DKB40" s="116"/>
      <c r="DKC40" s="116"/>
      <c r="DKD40" s="116"/>
      <c r="DKE40" s="116"/>
      <c r="DKF40" s="116"/>
      <c r="DKG40" s="116"/>
      <c r="DKH40" s="116"/>
      <c r="DKI40" s="116"/>
      <c r="DKJ40" s="116"/>
      <c r="DKK40" s="116"/>
      <c r="DKL40" s="116"/>
      <c r="DKM40" s="116"/>
      <c r="DKN40" s="116"/>
      <c r="DKO40" s="116"/>
      <c r="DKP40" s="116"/>
      <c r="DKQ40" s="116"/>
      <c r="DKR40" s="116"/>
      <c r="DKS40" s="116"/>
      <c r="DKT40" s="116"/>
      <c r="DKU40" s="116"/>
      <c r="DKV40" s="116"/>
      <c r="DKW40" s="116"/>
      <c r="DKX40" s="116"/>
      <c r="DKY40" s="116"/>
      <c r="DKZ40" s="116"/>
      <c r="DLA40" s="116"/>
      <c r="DLB40" s="116"/>
      <c r="DLC40" s="116"/>
      <c r="DLD40" s="116"/>
      <c r="DLE40" s="116"/>
      <c r="DLF40" s="116"/>
      <c r="DLG40" s="116"/>
      <c r="DLH40" s="116"/>
      <c r="DLI40" s="116"/>
      <c r="DLJ40" s="116"/>
      <c r="DLK40" s="116"/>
      <c r="DLL40" s="116"/>
      <c r="DLM40" s="116"/>
      <c r="DLN40" s="116"/>
      <c r="DLO40" s="116"/>
      <c r="DLP40" s="116"/>
      <c r="DLQ40" s="116"/>
      <c r="DLR40" s="116"/>
      <c r="DLS40" s="116"/>
      <c r="DLT40" s="116"/>
      <c r="DLU40" s="116"/>
      <c r="DLV40" s="116"/>
      <c r="DLW40" s="116"/>
      <c r="DLX40" s="116"/>
      <c r="DLY40" s="116"/>
      <c r="DLZ40" s="116"/>
      <c r="DMA40" s="116"/>
      <c r="DMB40" s="116"/>
      <c r="DMC40" s="116"/>
      <c r="DMD40" s="116"/>
      <c r="DME40" s="116"/>
      <c r="DMF40" s="116"/>
      <c r="DMG40" s="116"/>
      <c r="DMH40" s="116"/>
      <c r="DMI40" s="116"/>
      <c r="DMJ40" s="116"/>
      <c r="DMK40" s="116"/>
      <c r="DML40" s="116"/>
      <c r="DMM40" s="116"/>
      <c r="DMN40" s="116"/>
      <c r="DMO40" s="116"/>
      <c r="DMP40" s="116"/>
      <c r="DMQ40" s="116"/>
      <c r="DMR40" s="116"/>
      <c r="DMS40" s="116"/>
      <c r="DMT40" s="116"/>
      <c r="DMU40" s="116"/>
      <c r="DMV40" s="116"/>
      <c r="DMW40" s="116"/>
      <c r="DMX40" s="116"/>
      <c r="DMY40" s="116"/>
      <c r="DMZ40" s="116"/>
      <c r="DNA40" s="116"/>
      <c r="DNB40" s="116"/>
      <c r="DNC40" s="116"/>
      <c r="DND40" s="116"/>
      <c r="DNE40" s="116"/>
      <c r="DNF40" s="116"/>
      <c r="DNG40" s="116"/>
      <c r="DNH40" s="116"/>
      <c r="DNI40" s="116"/>
      <c r="DNJ40" s="116"/>
      <c r="DNK40" s="116"/>
      <c r="DNL40" s="116"/>
      <c r="DNM40" s="116"/>
      <c r="DNN40" s="116"/>
      <c r="DNO40" s="116"/>
      <c r="DNP40" s="116"/>
      <c r="DNQ40" s="116"/>
      <c r="DNR40" s="116"/>
      <c r="DNS40" s="116"/>
      <c r="DNT40" s="116"/>
      <c r="DNU40" s="116"/>
      <c r="DNV40" s="116"/>
      <c r="DNW40" s="116"/>
      <c r="DNX40" s="116"/>
      <c r="DNY40" s="116"/>
      <c r="DNZ40" s="116"/>
      <c r="DOA40" s="116"/>
      <c r="DOB40" s="116"/>
      <c r="DOC40" s="116"/>
      <c r="DOD40" s="116"/>
      <c r="DOE40" s="116"/>
      <c r="DOF40" s="116"/>
      <c r="DOG40" s="116"/>
      <c r="DOH40" s="116"/>
      <c r="DOI40" s="116"/>
      <c r="DOJ40" s="116"/>
      <c r="DOK40" s="116"/>
      <c r="DOL40" s="116"/>
      <c r="DOM40" s="116"/>
      <c r="DON40" s="116"/>
      <c r="DOO40" s="116"/>
      <c r="DOP40" s="116"/>
      <c r="DOQ40" s="116"/>
      <c r="DOR40" s="116"/>
      <c r="DOS40" s="116"/>
      <c r="DOT40" s="116"/>
      <c r="DOU40" s="116"/>
      <c r="DOV40" s="116"/>
      <c r="DOW40" s="116"/>
      <c r="DOX40" s="116"/>
      <c r="DOY40" s="116"/>
      <c r="DOZ40" s="116"/>
      <c r="DPA40" s="116"/>
      <c r="DPB40" s="116"/>
      <c r="DPC40" s="116"/>
      <c r="DPD40" s="116"/>
      <c r="DPE40" s="116"/>
      <c r="DPF40" s="116"/>
      <c r="DPG40" s="116"/>
      <c r="DPH40" s="116"/>
      <c r="DPI40" s="116"/>
      <c r="DPJ40" s="116"/>
      <c r="DPK40" s="116"/>
      <c r="DPL40" s="116"/>
      <c r="DPM40" s="116"/>
      <c r="DPN40" s="116"/>
      <c r="DPO40" s="116"/>
      <c r="DPP40" s="116"/>
      <c r="DPQ40" s="116"/>
      <c r="DPR40" s="116"/>
      <c r="DPS40" s="116"/>
      <c r="DPT40" s="116"/>
      <c r="DPU40" s="116"/>
      <c r="DPV40" s="116"/>
      <c r="DPW40" s="116"/>
      <c r="DPX40" s="116"/>
      <c r="DPY40" s="116"/>
      <c r="DPZ40" s="116"/>
      <c r="DQA40" s="116"/>
      <c r="DQB40" s="116"/>
      <c r="DQC40" s="116"/>
      <c r="DQD40" s="116"/>
      <c r="DQE40" s="116"/>
      <c r="DQF40" s="116"/>
      <c r="DQG40" s="116"/>
      <c r="DQH40" s="116"/>
      <c r="DQI40" s="116"/>
      <c r="DQJ40" s="116"/>
      <c r="DQK40" s="116"/>
      <c r="DQL40" s="116"/>
      <c r="DQM40" s="116"/>
      <c r="DQN40" s="116"/>
      <c r="DQO40" s="116"/>
      <c r="DQP40" s="116"/>
      <c r="DQQ40" s="116"/>
      <c r="DQR40" s="116"/>
      <c r="DQS40" s="116"/>
      <c r="DQT40" s="116"/>
      <c r="DQU40" s="116"/>
      <c r="DQV40" s="116"/>
      <c r="DQW40" s="116"/>
      <c r="DQX40" s="116"/>
      <c r="DQY40" s="116"/>
      <c r="DQZ40" s="116"/>
      <c r="DRA40" s="116"/>
      <c r="DRB40" s="116"/>
      <c r="DRC40" s="116"/>
      <c r="DRD40" s="116"/>
      <c r="DRE40" s="116"/>
      <c r="DRF40" s="116"/>
      <c r="DRG40" s="116"/>
      <c r="DRH40" s="116"/>
      <c r="DRI40" s="116"/>
      <c r="DRJ40" s="116"/>
      <c r="DRK40" s="116"/>
      <c r="DRL40" s="116"/>
      <c r="DRM40" s="116"/>
      <c r="DRN40" s="116"/>
      <c r="DRO40" s="116"/>
      <c r="DRP40" s="116"/>
      <c r="DRQ40" s="116"/>
      <c r="DRR40" s="116"/>
      <c r="DRS40" s="116"/>
      <c r="DRT40" s="116"/>
      <c r="DRU40" s="116"/>
      <c r="DRV40" s="116"/>
      <c r="DRW40" s="116"/>
      <c r="DRX40" s="116"/>
      <c r="DRY40" s="116"/>
      <c r="DRZ40" s="116"/>
      <c r="DSA40" s="116"/>
      <c r="DSB40" s="116"/>
      <c r="DSC40" s="116"/>
      <c r="DSD40" s="116"/>
      <c r="DSE40" s="116"/>
      <c r="DSF40" s="116"/>
      <c r="DSG40" s="116"/>
      <c r="DSH40" s="116"/>
      <c r="DSI40" s="116"/>
      <c r="DSJ40" s="116"/>
      <c r="DSK40" s="116"/>
      <c r="DSL40" s="116"/>
      <c r="DSM40" s="116"/>
      <c r="DSN40" s="116"/>
      <c r="DSO40" s="116"/>
      <c r="DSP40" s="116"/>
      <c r="DSQ40" s="116"/>
      <c r="DSR40" s="116"/>
      <c r="DSS40" s="116"/>
      <c r="DST40" s="116"/>
      <c r="DSU40" s="116"/>
      <c r="DSV40" s="116"/>
      <c r="DSW40" s="116"/>
      <c r="DSX40" s="116"/>
      <c r="DSY40" s="116"/>
      <c r="DSZ40" s="116"/>
      <c r="DTA40" s="116"/>
      <c r="DTB40" s="116"/>
      <c r="DTC40" s="116"/>
      <c r="DTD40" s="116"/>
      <c r="DTE40" s="116"/>
      <c r="DTF40" s="116"/>
      <c r="DTG40" s="116"/>
      <c r="DTH40" s="116"/>
      <c r="DTI40" s="116"/>
      <c r="DTJ40" s="116"/>
      <c r="DTK40" s="116"/>
      <c r="DTL40" s="116"/>
      <c r="DTM40" s="116"/>
      <c r="DTN40" s="116"/>
      <c r="DTO40" s="116"/>
      <c r="DTP40" s="116"/>
      <c r="DTQ40" s="116"/>
      <c r="DTR40" s="116"/>
      <c r="DTS40" s="116"/>
      <c r="DTT40" s="116"/>
      <c r="DTU40" s="116"/>
      <c r="DTV40" s="116"/>
      <c r="DTW40" s="116"/>
      <c r="DTX40" s="116"/>
      <c r="DTY40" s="116"/>
      <c r="DTZ40" s="116"/>
      <c r="DUA40" s="116"/>
      <c r="DUB40" s="116"/>
      <c r="DUC40" s="116"/>
      <c r="DUD40" s="116"/>
      <c r="DUE40" s="116"/>
      <c r="DUF40" s="116"/>
      <c r="DUG40" s="116"/>
      <c r="DUH40" s="116"/>
      <c r="DUI40" s="116"/>
      <c r="DUJ40" s="116"/>
      <c r="DUK40" s="116"/>
      <c r="DUL40" s="116"/>
      <c r="DUM40" s="116"/>
      <c r="DUN40" s="116"/>
      <c r="DUO40" s="116"/>
      <c r="DUP40" s="116"/>
      <c r="DUQ40" s="116"/>
      <c r="DUR40" s="116"/>
      <c r="DUS40" s="116"/>
      <c r="DUT40" s="116"/>
      <c r="DUU40" s="116"/>
      <c r="DUV40" s="116"/>
      <c r="DUW40" s="116"/>
      <c r="DUX40" s="116"/>
      <c r="DUY40" s="116"/>
      <c r="DUZ40" s="116"/>
      <c r="DVA40" s="116"/>
      <c r="DVB40" s="116"/>
      <c r="DVC40" s="116"/>
      <c r="DVD40" s="116"/>
      <c r="DVE40" s="116"/>
      <c r="DVF40" s="116"/>
      <c r="DVG40" s="116"/>
      <c r="DVH40" s="116"/>
      <c r="DVI40" s="116"/>
      <c r="DVJ40" s="116"/>
      <c r="DVK40" s="116"/>
      <c r="DVL40" s="116"/>
      <c r="DVM40" s="116"/>
      <c r="DVN40" s="116"/>
      <c r="DVO40" s="116"/>
      <c r="DVP40" s="116"/>
      <c r="DVQ40" s="116"/>
      <c r="DVR40" s="116"/>
      <c r="DVS40" s="116"/>
      <c r="DVT40" s="116"/>
      <c r="DVU40" s="116"/>
      <c r="DVV40" s="116"/>
      <c r="DVW40" s="116"/>
      <c r="DVX40" s="116"/>
      <c r="DVY40" s="116"/>
      <c r="DVZ40" s="116"/>
      <c r="DWA40" s="116"/>
      <c r="DWB40" s="116"/>
      <c r="DWC40" s="116"/>
      <c r="DWD40" s="116"/>
      <c r="DWE40" s="116"/>
      <c r="DWF40" s="116"/>
      <c r="DWG40" s="116"/>
      <c r="DWH40" s="116"/>
      <c r="DWI40" s="116"/>
      <c r="DWJ40" s="116"/>
      <c r="DWK40" s="116"/>
      <c r="DWL40" s="116"/>
      <c r="DWM40" s="116"/>
      <c r="DWN40" s="116"/>
      <c r="DWO40" s="116"/>
      <c r="DWP40" s="116"/>
      <c r="DWQ40" s="116"/>
      <c r="DWR40" s="116"/>
      <c r="DWS40" s="116"/>
      <c r="DWT40" s="116"/>
      <c r="DWU40" s="116"/>
      <c r="DWV40" s="116"/>
      <c r="DWW40" s="116"/>
      <c r="DWX40" s="116"/>
      <c r="DWY40" s="116"/>
      <c r="DWZ40" s="116"/>
      <c r="DXA40" s="116"/>
      <c r="DXB40" s="116"/>
      <c r="DXC40" s="116"/>
      <c r="DXD40" s="116"/>
      <c r="DXE40" s="116"/>
      <c r="DXF40" s="116"/>
      <c r="DXG40" s="116"/>
      <c r="DXH40" s="116"/>
      <c r="DXI40" s="116"/>
      <c r="DXJ40" s="116"/>
      <c r="DXK40" s="116"/>
      <c r="DXL40" s="116"/>
      <c r="DXM40" s="116"/>
      <c r="DXN40" s="116"/>
      <c r="DXO40" s="116"/>
      <c r="DXP40" s="116"/>
      <c r="DXQ40" s="116"/>
      <c r="DXR40" s="116"/>
      <c r="DXS40" s="116"/>
      <c r="DXT40" s="116"/>
      <c r="DXU40" s="116"/>
      <c r="DXV40" s="116"/>
      <c r="DXW40" s="116"/>
      <c r="DXX40" s="116"/>
      <c r="DXY40" s="116"/>
      <c r="DXZ40" s="116"/>
      <c r="DYA40" s="116"/>
      <c r="DYB40" s="116"/>
      <c r="DYC40" s="116"/>
      <c r="DYD40" s="116"/>
      <c r="DYE40" s="116"/>
      <c r="DYF40" s="116"/>
      <c r="DYG40" s="116"/>
      <c r="DYH40" s="116"/>
      <c r="DYI40" s="116"/>
      <c r="DYJ40" s="116"/>
      <c r="DYK40" s="116"/>
      <c r="DYL40" s="116"/>
      <c r="DYM40" s="116"/>
      <c r="DYN40" s="116"/>
      <c r="DYO40" s="116"/>
      <c r="DYP40" s="116"/>
      <c r="DYQ40" s="116"/>
      <c r="DYR40" s="116"/>
      <c r="DYS40" s="116"/>
      <c r="DYT40" s="116"/>
      <c r="DYU40" s="116"/>
      <c r="DYV40" s="116"/>
      <c r="DYW40" s="116"/>
      <c r="DYX40" s="116"/>
      <c r="DYY40" s="116"/>
      <c r="DYZ40" s="116"/>
      <c r="DZA40" s="116"/>
      <c r="DZB40" s="116"/>
      <c r="DZC40" s="116"/>
      <c r="DZD40" s="116"/>
      <c r="DZE40" s="116"/>
      <c r="DZF40" s="116"/>
      <c r="DZG40" s="116"/>
      <c r="DZH40" s="116"/>
      <c r="DZI40" s="116"/>
      <c r="DZJ40" s="116"/>
      <c r="DZK40" s="116"/>
      <c r="DZL40" s="116"/>
      <c r="DZM40" s="116"/>
      <c r="DZN40" s="116"/>
      <c r="DZO40" s="116"/>
      <c r="DZP40" s="116"/>
      <c r="DZQ40" s="116"/>
      <c r="DZR40" s="116"/>
      <c r="DZS40" s="116"/>
      <c r="DZT40" s="116"/>
      <c r="DZU40" s="116"/>
      <c r="DZV40" s="116"/>
      <c r="DZW40" s="116"/>
      <c r="DZX40" s="116"/>
      <c r="DZY40" s="116"/>
      <c r="DZZ40" s="116"/>
      <c r="EAA40" s="116"/>
      <c r="EAB40" s="116"/>
      <c r="EAC40" s="116"/>
      <c r="EAD40" s="116"/>
      <c r="EAE40" s="116"/>
      <c r="EAF40" s="116"/>
      <c r="EAG40" s="116"/>
      <c r="EAH40" s="116"/>
      <c r="EAI40" s="116"/>
      <c r="EAJ40" s="116"/>
      <c r="EAK40" s="116"/>
      <c r="EAL40" s="116"/>
      <c r="EAM40" s="116"/>
      <c r="EAN40" s="116"/>
      <c r="EAO40" s="116"/>
      <c r="EAP40" s="116"/>
      <c r="EAQ40" s="116"/>
      <c r="EAR40" s="116"/>
      <c r="EAS40" s="116"/>
      <c r="EAT40" s="116"/>
      <c r="EAU40" s="116"/>
      <c r="EAV40" s="116"/>
      <c r="EAW40" s="116"/>
      <c r="EAX40" s="116"/>
      <c r="EAY40" s="116"/>
      <c r="EAZ40" s="116"/>
      <c r="EBA40" s="116"/>
      <c r="EBB40" s="116"/>
      <c r="EBC40" s="116"/>
      <c r="EBD40" s="116"/>
      <c r="EBE40" s="116"/>
      <c r="EBF40" s="116"/>
      <c r="EBG40" s="116"/>
      <c r="EBH40" s="116"/>
      <c r="EBI40" s="116"/>
      <c r="EBJ40" s="116"/>
      <c r="EBK40" s="116"/>
      <c r="EBL40" s="116"/>
      <c r="EBM40" s="116"/>
      <c r="EBN40" s="116"/>
      <c r="EBO40" s="116"/>
      <c r="EBP40" s="116"/>
      <c r="EBQ40" s="116"/>
      <c r="EBR40" s="116"/>
      <c r="EBS40" s="116"/>
      <c r="EBT40" s="116"/>
      <c r="EBU40" s="116"/>
      <c r="EBV40" s="116"/>
      <c r="EBW40" s="116"/>
      <c r="EBX40" s="116"/>
      <c r="EBY40" s="116"/>
      <c r="EBZ40" s="116"/>
      <c r="ECA40" s="116"/>
      <c r="ECB40" s="116"/>
      <c r="ECC40" s="116"/>
      <c r="ECD40" s="116"/>
      <c r="ECE40" s="116"/>
      <c r="ECF40" s="116"/>
      <c r="ECG40" s="116"/>
      <c r="ECH40" s="116"/>
      <c r="ECI40" s="116"/>
      <c r="ECJ40" s="116"/>
      <c r="ECK40" s="116"/>
      <c r="ECL40" s="116"/>
      <c r="ECM40" s="116"/>
      <c r="ECN40" s="116"/>
      <c r="ECO40" s="116"/>
      <c r="ECP40" s="116"/>
      <c r="ECQ40" s="116"/>
      <c r="ECR40" s="116"/>
      <c r="ECS40" s="116"/>
      <c r="ECT40" s="116"/>
      <c r="ECU40" s="116"/>
      <c r="ECV40" s="116"/>
      <c r="ECW40" s="116"/>
      <c r="ECX40" s="116"/>
      <c r="ECY40" s="116"/>
      <c r="ECZ40" s="116"/>
      <c r="EDA40" s="116"/>
      <c r="EDB40" s="116"/>
      <c r="EDC40" s="116"/>
      <c r="EDD40" s="116"/>
      <c r="EDE40" s="116"/>
      <c r="EDF40" s="116"/>
      <c r="EDG40" s="116"/>
      <c r="EDH40" s="116"/>
      <c r="EDI40" s="116"/>
      <c r="EDJ40" s="116"/>
      <c r="EDK40" s="116"/>
      <c r="EDL40" s="116"/>
      <c r="EDM40" s="116"/>
      <c r="EDN40" s="116"/>
      <c r="EDO40" s="116"/>
      <c r="EDP40" s="116"/>
      <c r="EDQ40" s="116"/>
      <c r="EDR40" s="116"/>
      <c r="EDS40" s="116"/>
      <c r="EDT40" s="116"/>
      <c r="EDU40" s="116"/>
      <c r="EDV40" s="116"/>
      <c r="EDW40" s="116"/>
      <c r="EDX40" s="116"/>
      <c r="EDY40" s="116"/>
      <c r="EDZ40" s="116"/>
      <c r="EEA40" s="116"/>
      <c r="EEB40" s="116"/>
      <c r="EEC40" s="116"/>
      <c r="EED40" s="116"/>
      <c r="EEE40" s="116"/>
      <c r="EEF40" s="116"/>
      <c r="EEG40" s="116"/>
      <c r="EEH40" s="116"/>
      <c r="EEI40" s="116"/>
      <c r="EEJ40" s="116"/>
      <c r="EEK40" s="116"/>
      <c r="EEL40" s="116"/>
      <c r="EEM40" s="116"/>
      <c r="EEN40" s="116"/>
      <c r="EEO40" s="116"/>
      <c r="EEP40" s="116"/>
      <c r="EEQ40" s="116"/>
      <c r="EER40" s="116"/>
      <c r="EES40" s="116"/>
      <c r="EET40" s="116"/>
      <c r="EEU40" s="116"/>
      <c r="EEV40" s="116"/>
      <c r="EEW40" s="116"/>
      <c r="EEX40" s="116"/>
      <c r="EEY40" s="116"/>
      <c r="EEZ40" s="116"/>
      <c r="EFA40" s="116"/>
      <c r="EFB40" s="116"/>
      <c r="EFC40" s="116"/>
      <c r="EFD40" s="116"/>
      <c r="EFE40" s="116"/>
      <c r="EFF40" s="116"/>
      <c r="EFG40" s="116"/>
      <c r="EFH40" s="116"/>
      <c r="EFI40" s="116"/>
      <c r="EFJ40" s="116"/>
      <c r="EFK40" s="116"/>
      <c r="EFL40" s="116"/>
      <c r="EFM40" s="116"/>
      <c r="EFN40" s="116"/>
      <c r="EFO40" s="116"/>
      <c r="EFP40" s="116"/>
      <c r="EFQ40" s="116"/>
      <c r="EFR40" s="116"/>
      <c r="EFS40" s="116"/>
      <c r="EFT40" s="116"/>
      <c r="EFU40" s="116"/>
      <c r="EFV40" s="116"/>
      <c r="EFW40" s="116"/>
      <c r="EFX40" s="116"/>
      <c r="EFY40" s="116"/>
      <c r="EFZ40" s="116"/>
      <c r="EGA40" s="116"/>
      <c r="EGB40" s="116"/>
      <c r="EGC40" s="116"/>
      <c r="EGD40" s="116"/>
      <c r="EGE40" s="116"/>
      <c r="EGF40" s="116"/>
      <c r="EGG40" s="116"/>
      <c r="EGH40" s="116"/>
      <c r="EGI40" s="116"/>
      <c r="EGJ40" s="116"/>
      <c r="EGK40" s="116"/>
      <c r="EGL40" s="116"/>
      <c r="EGM40" s="116"/>
      <c r="EGN40" s="116"/>
      <c r="EGO40" s="116"/>
      <c r="EGP40" s="116"/>
      <c r="EGQ40" s="116"/>
      <c r="EGR40" s="116"/>
      <c r="EGS40" s="116"/>
      <c r="EGT40" s="116"/>
      <c r="EGU40" s="116"/>
      <c r="EGV40" s="116"/>
      <c r="EGW40" s="116"/>
      <c r="EGX40" s="116"/>
      <c r="EGY40" s="116"/>
      <c r="EGZ40" s="116"/>
      <c r="EHA40" s="116"/>
      <c r="EHB40" s="116"/>
      <c r="EHC40" s="116"/>
      <c r="EHD40" s="116"/>
      <c r="EHE40" s="116"/>
      <c r="EHF40" s="116"/>
      <c r="EHG40" s="116"/>
      <c r="EHH40" s="116"/>
      <c r="EHI40" s="116"/>
      <c r="EHJ40" s="116"/>
      <c r="EHK40" s="116"/>
      <c r="EHL40" s="116"/>
      <c r="EHM40" s="116"/>
      <c r="EHN40" s="116"/>
      <c r="EHO40" s="116"/>
      <c r="EHP40" s="116"/>
      <c r="EHQ40" s="116"/>
      <c r="EHR40" s="116"/>
      <c r="EHS40" s="116"/>
      <c r="EHT40" s="116"/>
      <c r="EHU40" s="116"/>
      <c r="EHV40" s="116"/>
      <c r="EHW40" s="116"/>
      <c r="EHX40" s="116"/>
      <c r="EHY40" s="116"/>
      <c r="EHZ40" s="116"/>
      <c r="EIA40" s="116"/>
      <c r="EIB40" s="116"/>
      <c r="EIC40" s="116"/>
      <c r="EID40" s="116"/>
      <c r="EIE40" s="116"/>
      <c r="EIF40" s="116"/>
      <c r="EIG40" s="116"/>
      <c r="EIH40" s="116"/>
      <c r="EII40" s="116"/>
      <c r="EIJ40" s="116"/>
      <c r="EIK40" s="116"/>
      <c r="EIL40" s="116"/>
      <c r="EIM40" s="116"/>
      <c r="EIN40" s="116"/>
      <c r="EIO40" s="116"/>
      <c r="EIP40" s="116"/>
      <c r="EIQ40" s="116"/>
      <c r="EIR40" s="116"/>
      <c r="EIS40" s="116"/>
      <c r="EIT40" s="116"/>
      <c r="EIU40" s="116"/>
      <c r="EIV40" s="116"/>
      <c r="EIW40" s="116"/>
      <c r="EIX40" s="116"/>
      <c r="EIY40" s="116"/>
      <c r="EIZ40" s="116"/>
      <c r="EJA40" s="116"/>
      <c r="EJB40" s="116"/>
      <c r="EJC40" s="116"/>
      <c r="EJD40" s="116"/>
      <c r="EJE40" s="116"/>
      <c r="EJF40" s="116"/>
      <c r="EJG40" s="116"/>
      <c r="EJH40" s="116"/>
      <c r="EJI40" s="116"/>
      <c r="EJJ40" s="116"/>
      <c r="EJK40" s="116"/>
      <c r="EJL40" s="116"/>
      <c r="EJM40" s="116"/>
      <c r="EJN40" s="116"/>
      <c r="EJO40" s="116"/>
      <c r="EJP40" s="116"/>
      <c r="EJQ40" s="116"/>
      <c r="EJR40" s="116"/>
      <c r="EJS40" s="116"/>
      <c r="EJT40" s="116"/>
      <c r="EJU40" s="116"/>
      <c r="EJV40" s="116"/>
      <c r="EJW40" s="116"/>
      <c r="EJX40" s="116"/>
      <c r="EJY40" s="116"/>
      <c r="EJZ40" s="116"/>
      <c r="EKA40" s="116"/>
      <c r="EKB40" s="116"/>
      <c r="EKC40" s="116"/>
      <c r="EKD40" s="116"/>
      <c r="EKE40" s="116"/>
      <c r="EKF40" s="116"/>
      <c r="EKG40" s="116"/>
      <c r="EKH40" s="116"/>
      <c r="EKI40" s="116"/>
      <c r="EKJ40" s="116"/>
      <c r="EKK40" s="116"/>
      <c r="EKL40" s="116"/>
      <c r="EKM40" s="116"/>
      <c r="EKN40" s="116"/>
      <c r="EKO40" s="116"/>
      <c r="EKP40" s="116"/>
      <c r="EKQ40" s="116"/>
      <c r="EKR40" s="116"/>
      <c r="EKS40" s="116"/>
      <c r="EKT40" s="116"/>
      <c r="EKU40" s="116"/>
      <c r="EKV40" s="116"/>
      <c r="EKW40" s="116"/>
      <c r="EKX40" s="116"/>
      <c r="EKY40" s="116"/>
      <c r="EKZ40" s="116"/>
      <c r="ELA40" s="116"/>
      <c r="ELB40" s="116"/>
      <c r="ELC40" s="116"/>
      <c r="ELD40" s="116"/>
      <c r="ELE40" s="116"/>
      <c r="ELF40" s="116"/>
      <c r="ELG40" s="116"/>
      <c r="ELH40" s="116"/>
      <c r="ELI40" s="116"/>
      <c r="ELJ40" s="116"/>
      <c r="ELK40" s="116"/>
      <c r="ELL40" s="116"/>
      <c r="ELM40" s="116"/>
      <c r="ELN40" s="116"/>
      <c r="ELO40" s="116"/>
      <c r="ELP40" s="116"/>
      <c r="ELQ40" s="116"/>
      <c r="ELR40" s="116"/>
      <c r="ELS40" s="116"/>
      <c r="ELT40" s="116"/>
      <c r="ELU40" s="116"/>
      <c r="ELV40" s="116"/>
      <c r="ELW40" s="116"/>
      <c r="ELX40" s="116"/>
      <c r="ELY40" s="116"/>
      <c r="ELZ40" s="116"/>
      <c r="EMA40" s="116"/>
      <c r="EMB40" s="116"/>
      <c r="EMC40" s="116"/>
      <c r="EMD40" s="116"/>
      <c r="EME40" s="116"/>
      <c r="EMF40" s="116"/>
      <c r="EMG40" s="116"/>
      <c r="EMH40" s="116"/>
      <c r="EMI40" s="116"/>
      <c r="EMJ40" s="116"/>
      <c r="EMK40" s="116"/>
      <c r="EML40" s="116"/>
      <c r="EMM40" s="116"/>
      <c r="EMN40" s="116"/>
      <c r="EMO40" s="116"/>
      <c r="EMP40" s="116"/>
      <c r="EMQ40" s="116"/>
      <c r="EMR40" s="116"/>
      <c r="EMS40" s="116"/>
      <c r="EMT40" s="116"/>
      <c r="EMU40" s="116"/>
      <c r="EMV40" s="116"/>
      <c r="EMW40" s="116"/>
      <c r="EMX40" s="116"/>
      <c r="EMY40" s="116"/>
      <c r="EMZ40" s="116"/>
      <c r="ENA40" s="116"/>
      <c r="ENB40" s="116"/>
      <c r="ENC40" s="116"/>
      <c r="END40" s="116"/>
      <c r="ENE40" s="116"/>
      <c r="ENF40" s="116"/>
      <c r="ENG40" s="116"/>
      <c r="ENH40" s="116"/>
      <c r="ENI40" s="116"/>
      <c r="ENJ40" s="116"/>
      <c r="ENK40" s="116"/>
      <c r="ENL40" s="116"/>
      <c r="ENM40" s="116"/>
      <c r="ENN40" s="116"/>
      <c r="ENO40" s="116"/>
      <c r="ENP40" s="116"/>
      <c r="ENQ40" s="116"/>
      <c r="ENR40" s="116"/>
      <c r="ENS40" s="116"/>
      <c r="ENT40" s="116"/>
      <c r="ENU40" s="116"/>
      <c r="ENV40" s="116"/>
      <c r="ENW40" s="116"/>
      <c r="ENX40" s="116"/>
      <c r="ENY40" s="116"/>
      <c r="ENZ40" s="116"/>
      <c r="EOA40" s="116"/>
      <c r="EOB40" s="116"/>
      <c r="EOC40" s="116"/>
      <c r="EOD40" s="116"/>
      <c r="EOE40" s="116"/>
      <c r="EOF40" s="116"/>
      <c r="EOG40" s="116"/>
      <c r="EOH40" s="116"/>
      <c r="EOI40" s="116"/>
      <c r="EOJ40" s="116"/>
      <c r="EOK40" s="116"/>
      <c r="EOL40" s="116"/>
      <c r="EOM40" s="116"/>
      <c r="EON40" s="116"/>
      <c r="EOO40" s="116"/>
      <c r="EOP40" s="116"/>
      <c r="EOQ40" s="116"/>
      <c r="EOR40" s="116"/>
      <c r="EOS40" s="116"/>
      <c r="EOT40" s="116"/>
      <c r="EOU40" s="116"/>
      <c r="EOV40" s="116"/>
      <c r="EOW40" s="116"/>
      <c r="EOX40" s="116"/>
      <c r="EOY40" s="116"/>
      <c r="EOZ40" s="116"/>
      <c r="EPA40" s="116"/>
      <c r="EPB40" s="116"/>
      <c r="EPC40" s="116"/>
      <c r="EPD40" s="116"/>
      <c r="EPE40" s="116"/>
      <c r="EPF40" s="116"/>
      <c r="EPG40" s="116"/>
      <c r="EPH40" s="116"/>
      <c r="EPI40" s="116"/>
      <c r="EPJ40" s="116"/>
      <c r="EPK40" s="116"/>
      <c r="EPL40" s="116"/>
      <c r="EPM40" s="116"/>
      <c r="EPN40" s="116"/>
      <c r="EPO40" s="116"/>
      <c r="EPP40" s="116"/>
      <c r="EPQ40" s="116"/>
      <c r="EPR40" s="116"/>
      <c r="EPS40" s="116"/>
      <c r="EPT40" s="116"/>
      <c r="EPU40" s="116"/>
      <c r="EPV40" s="116"/>
      <c r="EPW40" s="116"/>
      <c r="EPX40" s="116"/>
      <c r="EPY40" s="116"/>
      <c r="EPZ40" s="116"/>
      <c r="EQA40" s="116"/>
      <c r="EQB40" s="116"/>
      <c r="EQC40" s="116"/>
      <c r="EQD40" s="116"/>
      <c r="EQE40" s="116"/>
      <c r="EQF40" s="116"/>
      <c r="EQG40" s="116"/>
      <c r="EQH40" s="116"/>
      <c r="EQI40" s="116"/>
      <c r="EQJ40" s="116"/>
      <c r="EQK40" s="116"/>
      <c r="EQL40" s="116"/>
      <c r="EQM40" s="116"/>
      <c r="EQN40" s="116"/>
      <c r="EQO40" s="116"/>
      <c r="EQP40" s="116"/>
      <c r="EQQ40" s="116"/>
      <c r="EQR40" s="116"/>
      <c r="EQS40" s="116"/>
      <c r="EQT40" s="116"/>
      <c r="EQU40" s="116"/>
      <c r="EQV40" s="116"/>
      <c r="EQW40" s="116"/>
      <c r="EQX40" s="116"/>
      <c r="EQY40" s="116"/>
      <c r="EQZ40" s="116"/>
      <c r="ERA40" s="116"/>
      <c r="ERB40" s="116"/>
      <c r="ERC40" s="116"/>
      <c r="ERD40" s="116"/>
      <c r="ERE40" s="116"/>
      <c r="ERF40" s="116"/>
      <c r="ERG40" s="116"/>
      <c r="ERH40" s="116"/>
      <c r="ERI40" s="116"/>
      <c r="ERJ40" s="116"/>
      <c r="ERK40" s="116"/>
      <c r="ERL40" s="116"/>
      <c r="ERM40" s="116"/>
      <c r="ERN40" s="116"/>
      <c r="ERO40" s="116"/>
      <c r="ERP40" s="116"/>
      <c r="ERQ40" s="116"/>
      <c r="ERR40" s="116"/>
      <c r="ERS40" s="116"/>
      <c r="ERT40" s="116"/>
      <c r="ERU40" s="116"/>
      <c r="ERV40" s="116"/>
      <c r="ERW40" s="116"/>
      <c r="ERX40" s="116"/>
      <c r="ERY40" s="116"/>
      <c r="ERZ40" s="116"/>
      <c r="ESA40" s="116"/>
      <c r="ESB40" s="116"/>
      <c r="ESC40" s="116"/>
      <c r="ESD40" s="116"/>
      <c r="ESE40" s="116"/>
      <c r="ESF40" s="116"/>
      <c r="ESG40" s="116"/>
      <c r="ESH40" s="116"/>
      <c r="ESI40" s="116"/>
      <c r="ESJ40" s="116"/>
      <c r="ESK40" s="116"/>
      <c r="ESL40" s="116"/>
      <c r="ESM40" s="116"/>
      <c r="ESN40" s="116"/>
      <c r="ESO40" s="116"/>
      <c r="ESP40" s="116"/>
      <c r="ESQ40" s="116"/>
      <c r="ESR40" s="116"/>
      <c r="ESS40" s="116"/>
      <c r="EST40" s="116"/>
      <c r="ESU40" s="116"/>
      <c r="ESV40" s="116"/>
      <c r="ESW40" s="116"/>
      <c r="ESX40" s="116"/>
      <c r="ESY40" s="116"/>
      <c r="ESZ40" s="116"/>
      <c r="ETA40" s="116"/>
      <c r="ETB40" s="116"/>
      <c r="ETC40" s="116"/>
      <c r="ETD40" s="116"/>
      <c r="ETE40" s="116"/>
      <c r="ETF40" s="116"/>
      <c r="ETG40" s="116"/>
      <c r="ETH40" s="116"/>
      <c r="ETI40" s="116"/>
      <c r="ETJ40" s="116"/>
      <c r="ETK40" s="116"/>
      <c r="ETL40" s="116"/>
      <c r="ETM40" s="116"/>
      <c r="ETN40" s="116"/>
      <c r="ETO40" s="116"/>
      <c r="ETP40" s="116"/>
      <c r="ETQ40" s="116"/>
      <c r="ETR40" s="116"/>
      <c r="ETS40" s="116"/>
      <c r="ETT40" s="116"/>
      <c r="ETU40" s="116"/>
      <c r="ETV40" s="116"/>
      <c r="ETW40" s="116"/>
      <c r="ETX40" s="116"/>
      <c r="ETY40" s="116"/>
      <c r="ETZ40" s="116"/>
      <c r="EUA40" s="116"/>
      <c r="EUB40" s="116"/>
      <c r="EUC40" s="116"/>
      <c r="EUD40" s="116"/>
      <c r="EUE40" s="116"/>
      <c r="EUF40" s="116"/>
      <c r="EUG40" s="116"/>
      <c r="EUH40" s="116"/>
      <c r="EUI40" s="116"/>
      <c r="EUJ40" s="116"/>
      <c r="EUK40" s="116"/>
      <c r="EUL40" s="116"/>
      <c r="EUM40" s="116"/>
      <c r="EUN40" s="116"/>
      <c r="EUO40" s="116"/>
      <c r="EUP40" s="116"/>
      <c r="EUQ40" s="116"/>
      <c r="EUR40" s="116"/>
      <c r="EUS40" s="116"/>
      <c r="EUT40" s="116"/>
      <c r="EUU40" s="116"/>
      <c r="EUV40" s="116"/>
      <c r="EUW40" s="116"/>
      <c r="EUX40" s="116"/>
      <c r="EUY40" s="116"/>
      <c r="EUZ40" s="116"/>
      <c r="EVA40" s="116"/>
      <c r="EVB40" s="116"/>
      <c r="EVC40" s="116"/>
      <c r="EVD40" s="116"/>
      <c r="EVE40" s="116"/>
      <c r="EVF40" s="116"/>
      <c r="EVG40" s="116"/>
      <c r="EVH40" s="116"/>
      <c r="EVI40" s="116"/>
      <c r="EVJ40" s="116"/>
      <c r="EVK40" s="116"/>
      <c r="EVL40" s="116"/>
      <c r="EVM40" s="116"/>
      <c r="EVN40" s="116"/>
      <c r="EVO40" s="116"/>
      <c r="EVP40" s="116"/>
      <c r="EVQ40" s="116"/>
      <c r="EVR40" s="116"/>
      <c r="EVS40" s="116"/>
      <c r="EVT40" s="116"/>
      <c r="EVU40" s="116"/>
      <c r="EVV40" s="116"/>
      <c r="EVW40" s="116"/>
      <c r="EVX40" s="116"/>
      <c r="EVY40" s="116"/>
      <c r="EVZ40" s="116"/>
      <c r="EWA40" s="116"/>
      <c r="EWB40" s="116"/>
      <c r="EWC40" s="116"/>
      <c r="EWD40" s="116"/>
      <c r="EWE40" s="116"/>
      <c r="EWF40" s="116"/>
      <c r="EWG40" s="116"/>
      <c r="EWH40" s="116"/>
      <c r="EWI40" s="116"/>
      <c r="EWJ40" s="116"/>
      <c r="EWK40" s="116"/>
      <c r="EWL40" s="116"/>
      <c r="EWM40" s="116"/>
      <c r="EWN40" s="116"/>
      <c r="EWO40" s="116"/>
      <c r="EWP40" s="116"/>
      <c r="EWQ40" s="116"/>
      <c r="EWR40" s="116"/>
      <c r="EWS40" s="116"/>
      <c r="EWT40" s="116"/>
      <c r="EWU40" s="116"/>
      <c r="EWV40" s="116"/>
      <c r="EWW40" s="116"/>
      <c r="EWX40" s="116"/>
      <c r="EWY40" s="116"/>
      <c r="EWZ40" s="116"/>
      <c r="EXA40" s="116"/>
      <c r="EXB40" s="116"/>
      <c r="EXC40" s="116"/>
      <c r="EXD40" s="116"/>
      <c r="EXE40" s="116"/>
      <c r="EXF40" s="116"/>
      <c r="EXG40" s="116"/>
      <c r="EXH40" s="116"/>
      <c r="EXI40" s="116"/>
      <c r="EXJ40" s="116"/>
      <c r="EXK40" s="116"/>
      <c r="EXL40" s="116"/>
      <c r="EXM40" s="116"/>
      <c r="EXN40" s="116"/>
      <c r="EXO40" s="116"/>
      <c r="EXP40" s="116"/>
      <c r="EXQ40" s="116"/>
      <c r="EXR40" s="116"/>
      <c r="EXS40" s="116"/>
      <c r="EXT40" s="116"/>
      <c r="EXU40" s="116"/>
      <c r="EXV40" s="116"/>
      <c r="EXW40" s="116"/>
      <c r="EXX40" s="116"/>
      <c r="EXY40" s="116"/>
      <c r="EXZ40" s="116"/>
      <c r="EYA40" s="116"/>
      <c r="EYB40" s="116"/>
      <c r="EYC40" s="116"/>
      <c r="EYD40" s="116"/>
      <c r="EYE40" s="116"/>
      <c r="EYF40" s="116"/>
      <c r="EYG40" s="116"/>
      <c r="EYH40" s="116"/>
      <c r="EYI40" s="116"/>
      <c r="EYJ40" s="116"/>
      <c r="EYK40" s="116"/>
      <c r="EYL40" s="116"/>
      <c r="EYM40" s="116"/>
      <c r="EYN40" s="116"/>
      <c r="EYO40" s="116"/>
      <c r="EYP40" s="116"/>
      <c r="EYQ40" s="116"/>
      <c r="EYR40" s="116"/>
      <c r="EYS40" s="116"/>
      <c r="EYT40" s="116"/>
      <c r="EYU40" s="116"/>
      <c r="EYV40" s="116"/>
      <c r="EYW40" s="116"/>
      <c r="EYX40" s="116"/>
      <c r="EYY40" s="116"/>
      <c r="EYZ40" s="116"/>
      <c r="EZA40" s="116"/>
      <c r="EZB40" s="116"/>
      <c r="EZC40" s="116"/>
      <c r="EZD40" s="116"/>
      <c r="EZE40" s="116"/>
      <c r="EZF40" s="116"/>
      <c r="EZG40" s="116"/>
      <c r="EZH40" s="116"/>
      <c r="EZI40" s="116"/>
      <c r="EZJ40" s="116"/>
      <c r="EZK40" s="116"/>
      <c r="EZL40" s="116"/>
      <c r="EZM40" s="116"/>
      <c r="EZN40" s="116"/>
      <c r="EZO40" s="116"/>
      <c r="EZP40" s="116"/>
      <c r="EZQ40" s="116"/>
      <c r="EZR40" s="116"/>
      <c r="EZS40" s="116"/>
      <c r="EZT40" s="116"/>
      <c r="EZU40" s="116"/>
      <c r="EZV40" s="116"/>
      <c r="EZW40" s="116"/>
      <c r="EZX40" s="116"/>
      <c r="EZY40" s="116"/>
      <c r="EZZ40" s="116"/>
      <c r="FAA40" s="116"/>
      <c r="FAB40" s="116"/>
      <c r="FAC40" s="116"/>
      <c r="FAD40" s="116"/>
      <c r="FAE40" s="116"/>
      <c r="FAF40" s="116"/>
      <c r="FAG40" s="116"/>
      <c r="FAH40" s="116"/>
      <c r="FAI40" s="116"/>
      <c r="FAJ40" s="116"/>
      <c r="FAK40" s="116"/>
      <c r="FAL40" s="116"/>
      <c r="FAM40" s="116"/>
      <c r="FAN40" s="116"/>
      <c r="FAO40" s="116"/>
      <c r="FAP40" s="116"/>
      <c r="FAQ40" s="116"/>
      <c r="FAR40" s="116"/>
      <c r="FAS40" s="116"/>
      <c r="FAT40" s="116"/>
      <c r="FAU40" s="116"/>
      <c r="FAV40" s="116"/>
      <c r="FAW40" s="116"/>
      <c r="FAX40" s="116"/>
      <c r="FAY40" s="116"/>
      <c r="FAZ40" s="116"/>
      <c r="FBA40" s="116"/>
      <c r="FBB40" s="116"/>
      <c r="FBC40" s="116"/>
      <c r="FBD40" s="116"/>
      <c r="FBE40" s="116"/>
      <c r="FBF40" s="116"/>
      <c r="FBG40" s="116"/>
      <c r="FBH40" s="116"/>
      <c r="FBI40" s="116"/>
      <c r="FBJ40" s="116"/>
      <c r="FBK40" s="116"/>
      <c r="FBL40" s="116"/>
      <c r="FBM40" s="116"/>
      <c r="FBN40" s="116"/>
      <c r="FBO40" s="116"/>
      <c r="FBP40" s="116"/>
      <c r="FBQ40" s="116"/>
      <c r="FBR40" s="116"/>
      <c r="FBS40" s="116"/>
      <c r="FBT40" s="116"/>
      <c r="FBU40" s="116"/>
      <c r="FBV40" s="116"/>
      <c r="FBW40" s="116"/>
      <c r="FBX40" s="116"/>
      <c r="FBY40" s="116"/>
      <c r="FBZ40" s="116"/>
      <c r="FCA40" s="116"/>
      <c r="FCB40" s="116"/>
      <c r="FCC40" s="116"/>
      <c r="FCD40" s="116"/>
      <c r="FCE40" s="116"/>
      <c r="FCF40" s="116"/>
      <c r="FCG40" s="116"/>
      <c r="FCH40" s="116"/>
      <c r="FCI40" s="116"/>
      <c r="FCJ40" s="116"/>
      <c r="FCK40" s="116"/>
      <c r="FCL40" s="116"/>
      <c r="FCM40" s="116"/>
      <c r="FCN40" s="116"/>
      <c r="FCO40" s="116"/>
      <c r="FCP40" s="116"/>
      <c r="FCQ40" s="116"/>
      <c r="FCR40" s="116"/>
      <c r="FCS40" s="116"/>
      <c r="FCT40" s="116"/>
      <c r="FCU40" s="116"/>
      <c r="FCV40" s="116"/>
      <c r="FCW40" s="116"/>
      <c r="FCX40" s="116"/>
      <c r="FCY40" s="116"/>
      <c r="FCZ40" s="116"/>
      <c r="FDA40" s="116"/>
      <c r="FDB40" s="116"/>
      <c r="FDC40" s="116"/>
      <c r="FDD40" s="116"/>
      <c r="FDE40" s="116"/>
      <c r="FDF40" s="116"/>
      <c r="FDG40" s="116"/>
      <c r="FDH40" s="116"/>
      <c r="FDI40" s="116"/>
      <c r="FDJ40" s="116"/>
      <c r="FDK40" s="116"/>
      <c r="FDL40" s="116"/>
      <c r="FDM40" s="116"/>
      <c r="FDN40" s="116"/>
      <c r="FDO40" s="116"/>
      <c r="FDP40" s="116"/>
      <c r="FDQ40" s="116"/>
      <c r="FDR40" s="116"/>
      <c r="FDS40" s="116"/>
      <c r="FDT40" s="116"/>
      <c r="FDU40" s="116"/>
      <c r="FDV40" s="116"/>
      <c r="FDW40" s="116"/>
      <c r="FDX40" s="116"/>
      <c r="FDY40" s="116"/>
      <c r="FDZ40" s="116"/>
      <c r="FEA40" s="116"/>
      <c r="FEB40" s="116"/>
      <c r="FEC40" s="116"/>
      <c r="FED40" s="116"/>
      <c r="FEE40" s="116"/>
      <c r="FEF40" s="116"/>
      <c r="FEG40" s="116"/>
      <c r="FEH40" s="116"/>
      <c r="FEI40" s="116"/>
      <c r="FEJ40" s="116"/>
      <c r="FEK40" s="116"/>
      <c r="FEL40" s="116"/>
      <c r="FEM40" s="116"/>
      <c r="FEN40" s="116"/>
      <c r="FEO40" s="116"/>
      <c r="FEP40" s="116"/>
      <c r="FEQ40" s="116"/>
      <c r="FER40" s="116"/>
      <c r="FES40" s="116"/>
      <c r="FET40" s="116"/>
      <c r="FEU40" s="116"/>
      <c r="FEV40" s="116"/>
      <c r="FEW40" s="116"/>
      <c r="FEX40" s="116"/>
      <c r="FEY40" s="116"/>
      <c r="FEZ40" s="116"/>
      <c r="FFA40" s="116"/>
      <c r="FFB40" s="116"/>
      <c r="FFC40" s="116"/>
      <c r="FFD40" s="116"/>
      <c r="FFE40" s="116"/>
      <c r="FFF40" s="116"/>
      <c r="FFG40" s="116"/>
      <c r="FFH40" s="116"/>
      <c r="FFI40" s="116"/>
      <c r="FFJ40" s="116"/>
      <c r="FFK40" s="116"/>
      <c r="FFL40" s="116"/>
      <c r="FFM40" s="116"/>
      <c r="FFN40" s="116"/>
      <c r="FFO40" s="116"/>
      <c r="FFP40" s="116"/>
      <c r="FFQ40" s="116"/>
      <c r="FFR40" s="116"/>
      <c r="FFS40" s="116"/>
      <c r="FFT40" s="116"/>
      <c r="FFU40" s="116"/>
      <c r="FFV40" s="116"/>
      <c r="FFW40" s="116"/>
      <c r="FFX40" s="116"/>
      <c r="FFY40" s="116"/>
      <c r="FFZ40" s="116"/>
      <c r="FGA40" s="116"/>
      <c r="FGB40" s="116"/>
      <c r="FGC40" s="116"/>
      <c r="FGD40" s="116"/>
      <c r="FGE40" s="116"/>
      <c r="FGF40" s="116"/>
      <c r="FGG40" s="116"/>
      <c r="FGH40" s="116"/>
      <c r="FGI40" s="116"/>
      <c r="FGJ40" s="116"/>
      <c r="FGK40" s="116"/>
      <c r="FGL40" s="116"/>
      <c r="FGM40" s="116"/>
      <c r="FGN40" s="116"/>
      <c r="FGO40" s="116"/>
      <c r="FGP40" s="116"/>
      <c r="FGQ40" s="116"/>
      <c r="FGR40" s="116"/>
      <c r="FGS40" s="116"/>
      <c r="FGT40" s="116"/>
      <c r="FGU40" s="116"/>
      <c r="FGV40" s="116"/>
      <c r="FGW40" s="116"/>
      <c r="FGX40" s="116"/>
      <c r="FGY40" s="116"/>
      <c r="FGZ40" s="116"/>
      <c r="FHA40" s="116"/>
      <c r="FHB40" s="116"/>
      <c r="FHC40" s="116"/>
      <c r="FHD40" s="116"/>
      <c r="FHE40" s="116"/>
      <c r="FHF40" s="116"/>
      <c r="FHG40" s="116"/>
      <c r="FHH40" s="116"/>
      <c r="FHI40" s="116"/>
      <c r="FHJ40" s="116"/>
      <c r="FHK40" s="116"/>
      <c r="FHL40" s="116"/>
      <c r="FHM40" s="116"/>
      <c r="FHN40" s="116"/>
      <c r="FHO40" s="116"/>
      <c r="FHP40" s="116"/>
      <c r="FHQ40" s="116"/>
      <c r="FHR40" s="116"/>
      <c r="FHS40" s="116"/>
      <c r="FHT40" s="116"/>
      <c r="FHU40" s="116"/>
      <c r="FHV40" s="116"/>
      <c r="FHW40" s="116"/>
      <c r="FHX40" s="116"/>
      <c r="FHY40" s="116"/>
      <c r="FHZ40" s="116"/>
      <c r="FIA40" s="116"/>
      <c r="FIB40" s="116"/>
      <c r="FIC40" s="116"/>
      <c r="FID40" s="116"/>
      <c r="FIE40" s="116"/>
      <c r="FIF40" s="116"/>
      <c r="FIG40" s="116"/>
      <c r="FIH40" s="116"/>
      <c r="FII40" s="116"/>
      <c r="FIJ40" s="116"/>
      <c r="FIK40" s="116"/>
      <c r="FIL40" s="116"/>
      <c r="FIM40" s="116"/>
      <c r="FIN40" s="116"/>
      <c r="FIO40" s="116"/>
      <c r="FIP40" s="116"/>
      <c r="FIQ40" s="116"/>
      <c r="FIR40" s="116"/>
      <c r="FIS40" s="116"/>
      <c r="FIT40" s="116"/>
      <c r="FIU40" s="116"/>
      <c r="FIV40" s="116"/>
      <c r="FIW40" s="116"/>
      <c r="FIX40" s="116"/>
      <c r="FIY40" s="116"/>
      <c r="FIZ40" s="116"/>
      <c r="FJA40" s="116"/>
      <c r="FJB40" s="116"/>
      <c r="FJC40" s="116"/>
      <c r="FJD40" s="116"/>
      <c r="FJE40" s="116"/>
      <c r="FJF40" s="116"/>
      <c r="FJG40" s="116"/>
      <c r="FJH40" s="116"/>
      <c r="FJI40" s="116"/>
      <c r="FJJ40" s="116"/>
      <c r="FJK40" s="116"/>
      <c r="FJL40" s="116"/>
      <c r="FJM40" s="116"/>
      <c r="FJN40" s="116"/>
      <c r="FJO40" s="116"/>
      <c r="FJP40" s="116"/>
      <c r="FJQ40" s="116"/>
      <c r="FJR40" s="116"/>
      <c r="FJS40" s="116"/>
      <c r="FJT40" s="116"/>
      <c r="FJU40" s="116"/>
      <c r="FJV40" s="116"/>
      <c r="FJW40" s="116"/>
      <c r="FJX40" s="116"/>
      <c r="FJY40" s="116"/>
      <c r="FJZ40" s="116"/>
      <c r="FKA40" s="116"/>
      <c r="FKB40" s="116"/>
      <c r="FKC40" s="116"/>
      <c r="FKD40" s="116"/>
      <c r="FKE40" s="116"/>
      <c r="FKF40" s="116"/>
      <c r="FKG40" s="116"/>
      <c r="FKH40" s="116"/>
      <c r="FKI40" s="116"/>
      <c r="FKJ40" s="116"/>
      <c r="FKK40" s="116"/>
      <c r="FKL40" s="116"/>
      <c r="FKM40" s="116"/>
      <c r="FKN40" s="116"/>
      <c r="FKO40" s="116"/>
      <c r="FKP40" s="116"/>
      <c r="FKQ40" s="116"/>
      <c r="FKR40" s="116"/>
      <c r="FKS40" s="116"/>
      <c r="FKT40" s="116"/>
      <c r="FKU40" s="116"/>
      <c r="FKV40" s="116"/>
      <c r="FKW40" s="116"/>
      <c r="FKX40" s="116"/>
      <c r="FKY40" s="116"/>
      <c r="FKZ40" s="116"/>
      <c r="FLA40" s="116"/>
      <c r="FLB40" s="116"/>
      <c r="FLC40" s="116"/>
      <c r="FLD40" s="116"/>
      <c r="FLE40" s="116"/>
      <c r="FLF40" s="116"/>
      <c r="FLG40" s="116"/>
      <c r="FLH40" s="116"/>
      <c r="FLI40" s="116"/>
      <c r="FLJ40" s="116"/>
      <c r="FLK40" s="116"/>
      <c r="FLL40" s="116"/>
      <c r="FLM40" s="116"/>
      <c r="FLN40" s="116"/>
      <c r="FLO40" s="116"/>
      <c r="FLP40" s="116"/>
      <c r="FLQ40" s="116"/>
      <c r="FLR40" s="116"/>
      <c r="FLS40" s="116"/>
      <c r="FLT40" s="116"/>
      <c r="FLU40" s="116"/>
      <c r="FLV40" s="116"/>
      <c r="FLW40" s="116"/>
      <c r="FLX40" s="116"/>
      <c r="FLY40" s="116"/>
      <c r="FLZ40" s="116"/>
      <c r="FMA40" s="116"/>
      <c r="FMB40" s="116"/>
      <c r="FMC40" s="116"/>
      <c r="FMD40" s="116"/>
      <c r="FME40" s="116"/>
      <c r="FMF40" s="116"/>
      <c r="FMG40" s="116"/>
      <c r="FMH40" s="116"/>
      <c r="FMI40" s="116"/>
      <c r="FMJ40" s="116"/>
      <c r="FMK40" s="116"/>
      <c r="FML40" s="116"/>
      <c r="FMM40" s="116"/>
      <c r="FMN40" s="116"/>
      <c r="FMO40" s="116"/>
      <c r="FMP40" s="116"/>
      <c r="FMQ40" s="116"/>
      <c r="FMR40" s="116"/>
      <c r="FMS40" s="116"/>
      <c r="FMT40" s="116"/>
      <c r="FMU40" s="116"/>
      <c r="FMV40" s="116"/>
      <c r="FMW40" s="116"/>
      <c r="FMX40" s="116"/>
      <c r="FMY40" s="116"/>
      <c r="FMZ40" s="116"/>
      <c r="FNA40" s="116"/>
      <c r="FNB40" s="116"/>
      <c r="FNC40" s="116"/>
      <c r="FND40" s="116"/>
      <c r="FNE40" s="116"/>
      <c r="FNF40" s="116"/>
      <c r="FNG40" s="116"/>
      <c r="FNH40" s="116"/>
      <c r="FNI40" s="116"/>
      <c r="FNJ40" s="116"/>
      <c r="FNK40" s="116"/>
      <c r="FNL40" s="116"/>
      <c r="FNM40" s="116"/>
      <c r="FNN40" s="116"/>
      <c r="FNO40" s="116"/>
      <c r="FNP40" s="116"/>
      <c r="FNQ40" s="116"/>
      <c r="FNR40" s="116"/>
      <c r="FNS40" s="116"/>
      <c r="FNT40" s="116"/>
      <c r="FNU40" s="116"/>
      <c r="FNV40" s="116"/>
      <c r="FNW40" s="116"/>
      <c r="FNX40" s="116"/>
      <c r="FNY40" s="116"/>
      <c r="FNZ40" s="116"/>
      <c r="FOA40" s="116"/>
      <c r="FOB40" s="116"/>
      <c r="FOC40" s="116"/>
      <c r="FOD40" s="116"/>
      <c r="FOE40" s="116"/>
      <c r="FOF40" s="116"/>
      <c r="FOG40" s="116"/>
      <c r="FOH40" s="116"/>
      <c r="FOI40" s="116"/>
      <c r="FOJ40" s="116"/>
      <c r="FOK40" s="116"/>
      <c r="FOL40" s="116"/>
      <c r="FOM40" s="116"/>
      <c r="FON40" s="116"/>
      <c r="FOO40" s="116"/>
      <c r="FOP40" s="116"/>
      <c r="FOQ40" s="116"/>
      <c r="FOR40" s="116"/>
      <c r="FOS40" s="116"/>
      <c r="FOT40" s="116"/>
      <c r="FOU40" s="116"/>
      <c r="FOV40" s="116"/>
      <c r="FOW40" s="116"/>
      <c r="FOX40" s="116"/>
      <c r="FOY40" s="116"/>
      <c r="FOZ40" s="116"/>
      <c r="FPA40" s="116"/>
      <c r="FPB40" s="116"/>
      <c r="FPC40" s="116"/>
      <c r="FPD40" s="116"/>
      <c r="FPE40" s="116"/>
      <c r="FPF40" s="116"/>
      <c r="FPG40" s="116"/>
      <c r="FPH40" s="116"/>
      <c r="FPI40" s="116"/>
      <c r="FPJ40" s="116"/>
      <c r="FPK40" s="116"/>
      <c r="FPL40" s="116"/>
      <c r="FPM40" s="116"/>
      <c r="FPN40" s="116"/>
      <c r="FPO40" s="116"/>
      <c r="FPP40" s="116"/>
      <c r="FPQ40" s="116"/>
      <c r="FPR40" s="116"/>
      <c r="FPS40" s="116"/>
      <c r="FPT40" s="116"/>
      <c r="FPU40" s="116"/>
      <c r="FPV40" s="116"/>
      <c r="FPW40" s="116"/>
      <c r="FPX40" s="116"/>
      <c r="FPY40" s="116"/>
      <c r="FPZ40" s="116"/>
      <c r="FQA40" s="116"/>
      <c r="FQB40" s="116"/>
      <c r="FQC40" s="116"/>
      <c r="FQD40" s="116"/>
      <c r="FQE40" s="116"/>
      <c r="FQF40" s="116"/>
      <c r="FQG40" s="116"/>
      <c r="FQH40" s="116"/>
      <c r="FQI40" s="116"/>
      <c r="FQJ40" s="116"/>
      <c r="FQK40" s="116"/>
      <c r="FQL40" s="116"/>
      <c r="FQM40" s="116"/>
      <c r="FQN40" s="116"/>
      <c r="FQO40" s="116"/>
      <c r="FQP40" s="116"/>
      <c r="FQQ40" s="116"/>
      <c r="FQR40" s="116"/>
      <c r="FQS40" s="116"/>
      <c r="FQT40" s="116"/>
      <c r="FQU40" s="116"/>
      <c r="FQV40" s="116"/>
      <c r="FQW40" s="116"/>
      <c r="FQX40" s="116"/>
      <c r="FQY40" s="116"/>
      <c r="FQZ40" s="116"/>
      <c r="FRA40" s="116"/>
      <c r="FRB40" s="116"/>
      <c r="FRC40" s="116"/>
      <c r="FRD40" s="116"/>
      <c r="FRE40" s="116"/>
      <c r="FRF40" s="116"/>
      <c r="FRG40" s="116"/>
      <c r="FRH40" s="116"/>
      <c r="FRI40" s="116"/>
      <c r="FRJ40" s="116"/>
      <c r="FRK40" s="116"/>
      <c r="FRL40" s="116"/>
      <c r="FRM40" s="116"/>
      <c r="FRN40" s="116"/>
      <c r="FRO40" s="116"/>
      <c r="FRP40" s="116"/>
      <c r="FRQ40" s="116"/>
      <c r="FRR40" s="116"/>
      <c r="FRS40" s="116"/>
      <c r="FRT40" s="116"/>
      <c r="FRU40" s="116"/>
      <c r="FRV40" s="116"/>
      <c r="FRW40" s="116"/>
      <c r="FRX40" s="116"/>
      <c r="FRY40" s="116"/>
      <c r="FRZ40" s="116"/>
      <c r="FSA40" s="116"/>
      <c r="FSB40" s="116"/>
      <c r="FSC40" s="116"/>
      <c r="FSD40" s="116"/>
      <c r="FSE40" s="116"/>
      <c r="FSF40" s="116"/>
      <c r="FSG40" s="116"/>
      <c r="FSH40" s="116"/>
      <c r="FSI40" s="116"/>
      <c r="FSJ40" s="116"/>
      <c r="FSK40" s="116"/>
      <c r="FSL40" s="116"/>
      <c r="FSM40" s="116"/>
      <c r="FSN40" s="116"/>
      <c r="FSO40" s="116"/>
      <c r="FSP40" s="116"/>
      <c r="FSQ40" s="116"/>
      <c r="FSR40" s="116"/>
      <c r="FSS40" s="116"/>
      <c r="FST40" s="116"/>
      <c r="FSU40" s="116"/>
      <c r="FSV40" s="116"/>
      <c r="FSW40" s="116"/>
      <c r="FSX40" s="116"/>
      <c r="FSY40" s="116"/>
      <c r="FSZ40" s="116"/>
      <c r="FTA40" s="116"/>
      <c r="FTB40" s="116"/>
      <c r="FTC40" s="116"/>
      <c r="FTD40" s="116"/>
      <c r="FTE40" s="116"/>
      <c r="FTF40" s="116"/>
      <c r="FTG40" s="116"/>
      <c r="FTH40" s="116"/>
      <c r="FTI40" s="116"/>
      <c r="FTJ40" s="116"/>
      <c r="FTK40" s="116"/>
      <c r="FTL40" s="116"/>
      <c r="FTM40" s="116"/>
      <c r="FTN40" s="116"/>
      <c r="FTO40" s="116"/>
      <c r="FTP40" s="116"/>
      <c r="FTQ40" s="116"/>
      <c r="FTR40" s="116"/>
      <c r="FTS40" s="116"/>
      <c r="FTT40" s="116"/>
      <c r="FTU40" s="116"/>
      <c r="FTV40" s="116"/>
      <c r="FTW40" s="116"/>
      <c r="FTX40" s="116"/>
      <c r="FTY40" s="116"/>
      <c r="FTZ40" s="116"/>
      <c r="FUA40" s="116"/>
      <c r="FUB40" s="116"/>
      <c r="FUC40" s="116"/>
      <c r="FUD40" s="116"/>
      <c r="FUE40" s="116"/>
      <c r="FUF40" s="116"/>
      <c r="FUG40" s="116"/>
      <c r="FUH40" s="116"/>
      <c r="FUI40" s="116"/>
      <c r="FUJ40" s="116"/>
      <c r="FUK40" s="116"/>
      <c r="FUL40" s="116"/>
      <c r="FUM40" s="116"/>
      <c r="FUN40" s="116"/>
      <c r="FUO40" s="116"/>
      <c r="FUP40" s="116"/>
      <c r="FUQ40" s="116"/>
      <c r="FUR40" s="116"/>
      <c r="FUS40" s="116"/>
      <c r="FUT40" s="116"/>
      <c r="FUU40" s="116"/>
      <c r="FUV40" s="116"/>
      <c r="FUW40" s="116"/>
      <c r="FUX40" s="116"/>
      <c r="FUY40" s="116"/>
      <c r="FUZ40" s="116"/>
      <c r="FVA40" s="116"/>
      <c r="FVB40" s="116"/>
      <c r="FVC40" s="116"/>
      <c r="FVD40" s="116"/>
      <c r="FVE40" s="116"/>
      <c r="FVF40" s="116"/>
      <c r="FVG40" s="116"/>
      <c r="FVH40" s="116"/>
      <c r="FVI40" s="116"/>
      <c r="FVJ40" s="116"/>
      <c r="FVK40" s="116"/>
      <c r="FVL40" s="116"/>
      <c r="FVM40" s="116"/>
      <c r="FVN40" s="116"/>
      <c r="FVO40" s="116"/>
      <c r="FVP40" s="116"/>
      <c r="FVQ40" s="116"/>
      <c r="FVR40" s="116"/>
      <c r="FVS40" s="116"/>
      <c r="FVT40" s="116"/>
      <c r="FVU40" s="116"/>
      <c r="FVV40" s="116"/>
      <c r="FVW40" s="116"/>
      <c r="FVX40" s="116"/>
      <c r="FVY40" s="116"/>
      <c r="FVZ40" s="116"/>
      <c r="FWA40" s="116"/>
      <c r="FWB40" s="116"/>
      <c r="FWC40" s="116"/>
      <c r="FWD40" s="116"/>
      <c r="FWE40" s="116"/>
      <c r="FWF40" s="116"/>
      <c r="FWG40" s="116"/>
      <c r="FWH40" s="116"/>
      <c r="FWI40" s="116"/>
      <c r="FWJ40" s="116"/>
      <c r="FWK40" s="116"/>
      <c r="FWL40" s="116"/>
      <c r="FWM40" s="116"/>
      <c r="FWN40" s="116"/>
      <c r="FWO40" s="116"/>
      <c r="FWP40" s="116"/>
      <c r="FWQ40" s="116"/>
      <c r="FWR40" s="116"/>
      <c r="FWS40" s="116"/>
      <c r="FWT40" s="116"/>
      <c r="FWU40" s="116"/>
      <c r="FWV40" s="116"/>
      <c r="FWW40" s="116"/>
      <c r="FWX40" s="116"/>
      <c r="FWY40" s="116"/>
      <c r="FWZ40" s="116"/>
      <c r="FXA40" s="116"/>
      <c r="FXB40" s="116"/>
      <c r="FXC40" s="116"/>
      <c r="FXD40" s="116"/>
      <c r="FXE40" s="116"/>
      <c r="FXF40" s="116"/>
      <c r="FXG40" s="116"/>
      <c r="FXH40" s="116"/>
      <c r="FXI40" s="116"/>
      <c r="FXJ40" s="116"/>
      <c r="FXK40" s="116"/>
      <c r="FXL40" s="116"/>
      <c r="FXM40" s="116"/>
      <c r="FXN40" s="116"/>
      <c r="FXO40" s="116"/>
      <c r="FXP40" s="116"/>
      <c r="FXQ40" s="116"/>
      <c r="FXR40" s="116"/>
      <c r="FXS40" s="116"/>
      <c r="FXT40" s="116"/>
      <c r="FXU40" s="116"/>
      <c r="FXV40" s="116"/>
      <c r="FXW40" s="116"/>
      <c r="FXX40" s="116"/>
      <c r="FXY40" s="116"/>
      <c r="FXZ40" s="116"/>
      <c r="FYA40" s="116"/>
      <c r="FYB40" s="116"/>
      <c r="FYC40" s="116"/>
      <c r="FYD40" s="116"/>
      <c r="FYE40" s="116"/>
      <c r="FYF40" s="116"/>
      <c r="FYG40" s="116"/>
      <c r="FYH40" s="116"/>
      <c r="FYI40" s="116"/>
      <c r="FYJ40" s="116"/>
      <c r="FYK40" s="116"/>
      <c r="FYL40" s="116"/>
      <c r="FYM40" s="116"/>
      <c r="FYN40" s="116"/>
      <c r="FYO40" s="116"/>
      <c r="FYP40" s="116"/>
      <c r="FYQ40" s="116"/>
      <c r="FYR40" s="116"/>
      <c r="FYS40" s="116"/>
      <c r="FYT40" s="116"/>
      <c r="FYU40" s="116"/>
      <c r="FYV40" s="116"/>
      <c r="FYW40" s="116"/>
      <c r="FYX40" s="116"/>
      <c r="FYY40" s="116"/>
      <c r="FYZ40" s="116"/>
      <c r="FZA40" s="116"/>
      <c r="FZB40" s="116"/>
      <c r="FZC40" s="116"/>
      <c r="FZD40" s="116"/>
      <c r="FZE40" s="116"/>
      <c r="FZF40" s="116"/>
      <c r="FZG40" s="116"/>
      <c r="FZH40" s="116"/>
      <c r="FZI40" s="116"/>
      <c r="FZJ40" s="116"/>
      <c r="FZK40" s="116"/>
      <c r="FZL40" s="116"/>
      <c r="FZM40" s="116"/>
      <c r="FZN40" s="116"/>
      <c r="FZO40" s="116"/>
      <c r="FZP40" s="116"/>
      <c r="FZQ40" s="116"/>
      <c r="FZR40" s="116"/>
      <c r="FZS40" s="116"/>
      <c r="FZT40" s="116"/>
      <c r="FZU40" s="116"/>
      <c r="FZV40" s="116"/>
      <c r="FZW40" s="116"/>
      <c r="FZX40" s="116"/>
      <c r="FZY40" s="116"/>
      <c r="FZZ40" s="116"/>
      <c r="GAA40" s="116"/>
      <c r="GAB40" s="116"/>
      <c r="GAC40" s="116"/>
      <c r="GAD40" s="116"/>
      <c r="GAE40" s="116"/>
      <c r="GAF40" s="116"/>
      <c r="GAG40" s="116"/>
      <c r="GAH40" s="116"/>
      <c r="GAI40" s="116"/>
      <c r="GAJ40" s="116"/>
      <c r="GAK40" s="116"/>
      <c r="GAL40" s="116"/>
      <c r="GAM40" s="116"/>
      <c r="GAN40" s="116"/>
      <c r="GAO40" s="116"/>
      <c r="GAP40" s="116"/>
      <c r="GAQ40" s="116"/>
      <c r="GAR40" s="116"/>
      <c r="GAS40" s="116"/>
      <c r="GAT40" s="116"/>
      <c r="GAU40" s="116"/>
      <c r="GAV40" s="116"/>
      <c r="GAW40" s="116"/>
      <c r="GAX40" s="116"/>
      <c r="GAY40" s="116"/>
      <c r="GAZ40" s="116"/>
      <c r="GBA40" s="116"/>
      <c r="GBB40" s="116"/>
      <c r="GBC40" s="116"/>
      <c r="GBD40" s="116"/>
      <c r="GBE40" s="116"/>
      <c r="GBF40" s="116"/>
      <c r="GBG40" s="116"/>
      <c r="GBH40" s="116"/>
      <c r="GBI40" s="116"/>
      <c r="GBJ40" s="116"/>
      <c r="GBK40" s="116"/>
      <c r="GBL40" s="116"/>
      <c r="GBM40" s="116"/>
      <c r="GBN40" s="116"/>
      <c r="GBO40" s="116"/>
      <c r="GBP40" s="116"/>
      <c r="GBQ40" s="116"/>
      <c r="GBR40" s="116"/>
      <c r="GBS40" s="116"/>
      <c r="GBT40" s="116"/>
      <c r="GBU40" s="116"/>
      <c r="GBV40" s="116"/>
      <c r="GBW40" s="116"/>
      <c r="GBX40" s="116"/>
      <c r="GBY40" s="116"/>
      <c r="GBZ40" s="116"/>
      <c r="GCA40" s="116"/>
      <c r="GCB40" s="116"/>
      <c r="GCC40" s="116"/>
      <c r="GCD40" s="116"/>
      <c r="GCE40" s="116"/>
      <c r="GCF40" s="116"/>
      <c r="GCG40" s="116"/>
      <c r="GCH40" s="116"/>
      <c r="GCI40" s="116"/>
      <c r="GCJ40" s="116"/>
      <c r="GCK40" s="116"/>
      <c r="GCL40" s="116"/>
      <c r="GCM40" s="116"/>
      <c r="GCN40" s="116"/>
      <c r="GCO40" s="116"/>
      <c r="GCP40" s="116"/>
      <c r="GCQ40" s="116"/>
      <c r="GCR40" s="116"/>
      <c r="GCS40" s="116"/>
      <c r="GCT40" s="116"/>
      <c r="GCU40" s="116"/>
      <c r="GCV40" s="116"/>
      <c r="GCW40" s="116"/>
      <c r="GCX40" s="116"/>
      <c r="GCY40" s="116"/>
      <c r="GCZ40" s="116"/>
      <c r="GDA40" s="116"/>
      <c r="GDB40" s="116"/>
      <c r="GDC40" s="116"/>
      <c r="GDD40" s="116"/>
      <c r="GDE40" s="116"/>
      <c r="GDF40" s="116"/>
      <c r="GDG40" s="116"/>
      <c r="GDH40" s="116"/>
      <c r="GDI40" s="116"/>
      <c r="GDJ40" s="116"/>
      <c r="GDK40" s="116"/>
      <c r="GDL40" s="116"/>
      <c r="GDM40" s="116"/>
      <c r="GDN40" s="116"/>
      <c r="GDO40" s="116"/>
      <c r="GDP40" s="116"/>
      <c r="GDQ40" s="116"/>
      <c r="GDR40" s="116"/>
      <c r="GDS40" s="116"/>
      <c r="GDT40" s="116"/>
      <c r="GDU40" s="116"/>
      <c r="GDV40" s="116"/>
      <c r="GDW40" s="116"/>
      <c r="GDX40" s="116"/>
      <c r="GDY40" s="116"/>
      <c r="GDZ40" s="116"/>
      <c r="GEA40" s="116"/>
      <c r="GEB40" s="116"/>
      <c r="GEC40" s="116"/>
      <c r="GED40" s="116"/>
      <c r="GEE40" s="116"/>
      <c r="GEF40" s="116"/>
      <c r="GEG40" s="116"/>
      <c r="GEH40" s="116"/>
      <c r="GEI40" s="116"/>
      <c r="GEJ40" s="116"/>
      <c r="GEK40" s="116"/>
      <c r="GEL40" s="116"/>
      <c r="GEM40" s="116"/>
      <c r="GEN40" s="116"/>
      <c r="GEO40" s="116"/>
      <c r="GEP40" s="116"/>
      <c r="GEQ40" s="116"/>
      <c r="GER40" s="116"/>
      <c r="GES40" s="116"/>
      <c r="GET40" s="116"/>
      <c r="GEU40" s="116"/>
      <c r="GEV40" s="116"/>
      <c r="GEW40" s="116"/>
      <c r="GEX40" s="116"/>
      <c r="GEY40" s="116"/>
      <c r="GEZ40" s="116"/>
      <c r="GFA40" s="116"/>
      <c r="GFB40" s="116"/>
      <c r="GFC40" s="116"/>
      <c r="GFD40" s="116"/>
      <c r="GFE40" s="116"/>
      <c r="GFF40" s="116"/>
      <c r="GFG40" s="116"/>
      <c r="GFH40" s="116"/>
      <c r="GFI40" s="116"/>
      <c r="GFJ40" s="116"/>
      <c r="GFK40" s="116"/>
      <c r="GFL40" s="116"/>
      <c r="GFM40" s="116"/>
      <c r="GFN40" s="116"/>
      <c r="GFO40" s="116"/>
      <c r="GFP40" s="116"/>
      <c r="GFQ40" s="116"/>
      <c r="GFR40" s="116"/>
      <c r="GFS40" s="116"/>
      <c r="GFT40" s="116"/>
      <c r="GFU40" s="116"/>
      <c r="GFV40" s="116"/>
      <c r="GFW40" s="116"/>
      <c r="GFX40" s="116"/>
      <c r="GFY40" s="116"/>
      <c r="GFZ40" s="116"/>
      <c r="GGA40" s="116"/>
      <c r="GGB40" s="116"/>
      <c r="GGC40" s="116"/>
      <c r="GGD40" s="116"/>
      <c r="GGE40" s="116"/>
      <c r="GGF40" s="116"/>
      <c r="GGG40" s="116"/>
      <c r="GGH40" s="116"/>
      <c r="GGI40" s="116"/>
      <c r="GGJ40" s="116"/>
      <c r="GGK40" s="116"/>
      <c r="GGL40" s="116"/>
      <c r="GGM40" s="116"/>
      <c r="GGN40" s="116"/>
      <c r="GGO40" s="116"/>
      <c r="GGP40" s="116"/>
      <c r="GGQ40" s="116"/>
      <c r="GGR40" s="116"/>
      <c r="GGS40" s="116"/>
      <c r="GGT40" s="116"/>
      <c r="GGU40" s="116"/>
      <c r="GGV40" s="116"/>
      <c r="GGW40" s="116"/>
      <c r="GGX40" s="116"/>
      <c r="GGY40" s="116"/>
      <c r="GGZ40" s="116"/>
      <c r="GHA40" s="116"/>
      <c r="GHB40" s="116"/>
      <c r="GHC40" s="116"/>
      <c r="GHD40" s="116"/>
      <c r="GHE40" s="116"/>
      <c r="GHF40" s="116"/>
      <c r="GHG40" s="116"/>
      <c r="GHH40" s="116"/>
      <c r="GHI40" s="116"/>
      <c r="GHJ40" s="116"/>
      <c r="GHK40" s="116"/>
      <c r="GHL40" s="116"/>
      <c r="GHM40" s="116"/>
      <c r="GHN40" s="116"/>
      <c r="GHO40" s="116"/>
      <c r="GHP40" s="116"/>
      <c r="GHQ40" s="116"/>
      <c r="GHR40" s="116"/>
      <c r="GHS40" s="116"/>
      <c r="GHT40" s="116"/>
      <c r="GHU40" s="116"/>
      <c r="GHV40" s="116"/>
      <c r="GHW40" s="116"/>
      <c r="GHX40" s="116"/>
      <c r="GHY40" s="116"/>
      <c r="GHZ40" s="116"/>
      <c r="GIA40" s="116"/>
      <c r="GIB40" s="116"/>
      <c r="GIC40" s="116"/>
      <c r="GID40" s="116"/>
      <c r="GIE40" s="116"/>
      <c r="GIF40" s="116"/>
      <c r="GIG40" s="116"/>
      <c r="GIH40" s="116"/>
      <c r="GII40" s="116"/>
      <c r="GIJ40" s="116"/>
      <c r="GIK40" s="116"/>
      <c r="GIL40" s="116"/>
      <c r="GIM40" s="116"/>
      <c r="GIN40" s="116"/>
      <c r="GIO40" s="116"/>
      <c r="GIP40" s="116"/>
      <c r="GIQ40" s="116"/>
      <c r="GIR40" s="116"/>
      <c r="GIS40" s="116"/>
      <c r="GIT40" s="116"/>
      <c r="GIU40" s="116"/>
      <c r="GIV40" s="116"/>
      <c r="GIW40" s="116"/>
      <c r="GIX40" s="116"/>
      <c r="GIY40" s="116"/>
      <c r="GIZ40" s="116"/>
      <c r="GJA40" s="116"/>
      <c r="GJB40" s="116"/>
      <c r="GJC40" s="116"/>
      <c r="GJD40" s="116"/>
      <c r="GJE40" s="116"/>
      <c r="GJF40" s="116"/>
      <c r="GJG40" s="116"/>
      <c r="GJH40" s="116"/>
      <c r="GJI40" s="116"/>
      <c r="GJJ40" s="116"/>
      <c r="GJK40" s="116"/>
      <c r="GJL40" s="116"/>
      <c r="GJM40" s="116"/>
      <c r="GJN40" s="116"/>
      <c r="GJO40" s="116"/>
      <c r="GJP40" s="116"/>
      <c r="GJQ40" s="116"/>
      <c r="GJR40" s="116"/>
      <c r="GJS40" s="116"/>
      <c r="GJT40" s="116"/>
      <c r="GJU40" s="116"/>
      <c r="GJV40" s="116"/>
      <c r="GJW40" s="116"/>
      <c r="GJX40" s="116"/>
      <c r="GJY40" s="116"/>
      <c r="GJZ40" s="116"/>
      <c r="GKA40" s="116"/>
      <c r="GKB40" s="116"/>
      <c r="GKC40" s="116"/>
      <c r="GKD40" s="116"/>
      <c r="GKE40" s="116"/>
      <c r="GKF40" s="116"/>
      <c r="GKG40" s="116"/>
      <c r="GKH40" s="116"/>
      <c r="GKI40" s="116"/>
      <c r="GKJ40" s="116"/>
      <c r="GKK40" s="116"/>
      <c r="GKL40" s="116"/>
      <c r="GKM40" s="116"/>
      <c r="GKN40" s="116"/>
      <c r="GKO40" s="116"/>
      <c r="GKP40" s="116"/>
      <c r="GKQ40" s="116"/>
      <c r="GKR40" s="116"/>
      <c r="GKS40" s="116"/>
      <c r="GKT40" s="116"/>
      <c r="GKU40" s="116"/>
      <c r="GKV40" s="116"/>
      <c r="GKW40" s="116"/>
      <c r="GKX40" s="116"/>
      <c r="GKY40" s="116"/>
      <c r="GKZ40" s="116"/>
      <c r="GLA40" s="116"/>
      <c r="GLB40" s="116"/>
      <c r="GLC40" s="116"/>
      <c r="GLD40" s="116"/>
      <c r="GLE40" s="116"/>
      <c r="GLF40" s="116"/>
      <c r="GLG40" s="116"/>
      <c r="GLH40" s="116"/>
      <c r="GLI40" s="116"/>
      <c r="GLJ40" s="116"/>
      <c r="GLK40" s="116"/>
      <c r="GLL40" s="116"/>
      <c r="GLM40" s="116"/>
      <c r="GLN40" s="116"/>
      <c r="GLO40" s="116"/>
      <c r="GLP40" s="116"/>
      <c r="GLQ40" s="116"/>
      <c r="GLR40" s="116"/>
      <c r="GLS40" s="116"/>
      <c r="GLT40" s="116"/>
      <c r="GLU40" s="116"/>
      <c r="GLV40" s="116"/>
      <c r="GLW40" s="116"/>
      <c r="GLX40" s="116"/>
      <c r="GLY40" s="116"/>
      <c r="GLZ40" s="116"/>
      <c r="GMA40" s="116"/>
      <c r="GMB40" s="116"/>
      <c r="GMC40" s="116"/>
      <c r="GMD40" s="116"/>
      <c r="GME40" s="116"/>
      <c r="GMF40" s="116"/>
      <c r="GMG40" s="116"/>
      <c r="GMH40" s="116"/>
      <c r="GMI40" s="116"/>
      <c r="GMJ40" s="116"/>
      <c r="GMK40" s="116"/>
      <c r="GML40" s="116"/>
      <c r="GMM40" s="116"/>
      <c r="GMN40" s="116"/>
      <c r="GMO40" s="116"/>
      <c r="GMP40" s="116"/>
      <c r="GMQ40" s="116"/>
      <c r="GMR40" s="116"/>
      <c r="GMS40" s="116"/>
      <c r="GMT40" s="116"/>
      <c r="GMU40" s="116"/>
      <c r="GMV40" s="116"/>
      <c r="GMW40" s="116"/>
      <c r="GMX40" s="116"/>
      <c r="GMY40" s="116"/>
      <c r="GMZ40" s="116"/>
      <c r="GNA40" s="116"/>
      <c r="GNB40" s="116"/>
      <c r="GNC40" s="116"/>
      <c r="GND40" s="116"/>
      <c r="GNE40" s="116"/>
      <c r="GNF40" s="116"/>
      <c r="GNG40" s="116"/>
      <c r="GNH40" s="116"/>
      <c r="GNI40" s="116"/>
      <c r="GNJ40" s="116"/>
      <c r="GNK40" s="116"/>
      <c r="GNL40" s="116"/>
      <c r="GNM40" s="116"/>
      <c r="GNN40" s="116"/>
      <c r="GNO40" s="116"/>
      <c r="GNP40" s="116"/>
      <c r="GNQ40" s="116"/>
      <c r="GNR40" s="116"/>
      <c r="GNS40" s="116"/>
      <c r="GNT40" s="116"/>
      <c r="GNU40" s="116"/>
      <c r="GNV40" s="116"/>
      <c r="GNW40" s="116"/>
      <c r="GNX40" s="116"/>
      <c r="GNY40" s="116"/>
      <c r="GNZ40" s="116"/>
      <c r="GOA40" s="116"/>
      <c r="GOB40" s="116"/>
      <c r="GOC40" s="116"/>
      <c r="GOD40" s="116"/>
      <c r="GOE40" s="116"/>
      <c r="GOF40" s="116"/>
      <c r="GOG40" s="116"/>
      <c r="GOH40" s="116"/>
      <c r="GOI40" s="116"/>
      <c r="GOJ40" s="116"/>
      <c r="GOK40" s="116"/>
      <c r="GOL40" s="116"/>
      <c r="GOM40" s="116"/>
      <c r="GON40" s="116"/>
      <c r="GOO40" s="116"/>
      <c r="GOP40" s="116"/>
      <c r="GOQ40" s="116"/>
      <c r="GOR40" s="116"/>
      <c r="GOS40" s="116"/>
      <c r="GOT40" s="116"/>
      <c r="GOU40" s="116"/>
      <c r="GOV40" s="116"/>
      <c r="GOW40" s="116"/>
      <c r="GOX40" s="116"/>
      <c r="GOY40" s="116"/>
      <c r="GOZ40" s="116"/>
      <c r="GPA40" s="116"/>
      <c r="GPB40" s="116"/>
      <c r="GPC40" s="116"/>
      <c r="GPD40" s="116"/>
      <c r="GPE40" s="116"/>
      <c r="GPF40" s="116"/>
      <c r="GPG40" s="116"/>
      <c r="GPH40" s="116"/>
      <c r="GPI40" s="116"/>
      <c r="GPJ40" s="116"/>
      <c r="GPK40" s="116"/>
      <c r="GPL40" s="116"/>
      <c r="GPM40" s="116"/>
      <c r="GPN40" s="116"/>
      <c r="GPO40" s="116"/>
      <c r="GPP40" s="116"/>
      <c r="GPQ40" s="116"/>
      <c r="GPR40" s="116"/>
      <c r="GPS40" s="116"/>
      <c r="GPT40" s="116"/>
      <c r="GPU40" s="116"/>
      <c r="GPV40" s="116"/>
      <c r="GPW40" s="116"/>
      <c r="GPX40" s="116"/>
      <c r="GPY40" s="116"/>
      <c r="GPZ40" s="116"/>
      <c r="GQA40" s="116"/>
      <c r="GQB40" s="116"/>
      <c r="GQC40" s="116"/>
      <c r="GQD40" s="116"/>
      <c r="GQE40" s="116"/>
      <c r="GQF40" s="116"/>
      <c r="GQG40" s="116"/>
      <c r="GQH40" s="116"/>
      <c r="GQI40" s="116"/>
      <c r="GQJ40" s="116"/>
      <c r="GQK40" s="116"/>
      <c r="GQL40" s="116"/>
      <c r="GQM40" s="116"/>
      <c r="GQN40" s="116"/>
      <c r="GQO40" s="116"/>
      <c r="GQP40" s="116"/>
      <c r="GQQ40" s="116"/>
      <c r="GQR40" s="116"/>
      <c r="GQS40" s="116"/>
      <c r="GQT40" s="116"/>
      <c r="GQU40" s="116"/>
      <c r="GQV40" s="116"/>
      <c r="GQW40" s="116"/>
      <c r="GQX40" s="116"/>
      <c r="GQY40" s="116"/>
      <c r="GQZ40" s="116"/>
      <c r="GRA40" s="116"/>
      <c r="GRB40" s="116"/>
      <c r="GRC40" s="116"/>
      <c r="GRD40" s="116"/>
      <c r="GRE40" s="116"/>
      <c r="GRF40" s="116"/>
      <c r="GRG40" s="116"/>
      <c r="GRH40" s="116"/>
      <c r="GRI40" s="116"/>
      <c r="GRJ40" s="116"/>
      <c r="GRK40" s="116"/>
      <c r="GRL40" s="116"/>
      <c r="GRM40" s="116"/>
      <c r="GRN40" s="116"/>
      <c r="GRO40" s="116"/>
      <c r="GRP40" s="116"/>
      <c r="GRQ40" s="116"/>
      <c r="GRR40" s="116"/>
      <c r="GRS40" s="116"/>
      <c r="GRT40" s="116"/>
      <c r="GRU40" s="116"/>
      <c r="GRV40" s="116"/>
      <c r="GRW40" s="116"/>
      <c r="GRX40" s="116"/>
      <c r="GRY40" s="116"/>
      <c r="GRZ40" s="116"/>
      <c r="GSA40" s="116"/>
      <c r="GSB40" s="116"/>
      <c r="GSC40" s="116"/>
      <c r="GSD40" s="116"/>
      <c r="GSE40" s="116"/>
      <c r="GSF40" s="116"/>
      <c r="GSG40" s="116"/>
      <c r="GSH40" s="116"/>
      <c r="GSI40" s="116"/>
      <c r="GSJ40" s="116"/>
      <c r="GSK40" s="116"/>
      <c r="GSL40" s="116"/>
      <c r="GSM40" s="116"/>
      <c r="GSN40" s="116"/>
      <c r="GSO40" s="116"/>
      <c r="GSP40" s="116"/>
      <c r="GSQ40" s="116"/>
      <c r="GSR40" s="116"/>
      <c r="GSS40" s="116"/>
      <c r="GST40" s="116"/>
      <c r="GSU40" s="116"/>
      <c r="GSV40" s="116"/>
      <c r="GSW40" s="116"/>
      <c r="GSX40" s="116"/>
      <c r="GSY40" s="116"/>
      <c r="GSZ40" s="116"/>
      <c r="GTA40" s="116"/>
      <c r="GTB40" s="116"/>
      <c r="GTC40" s="116"/>
      <c r="GTD40" s="116"/>
      <c r="GTE40" s="116"/>
      <c r="GTF40" s="116"/>
      <c r="GTG40" s="116"/>
      <c r="GTH40" s="116"/>
      <c r="GTI40" s="116"/>
      <c r="GTJ40" s="116"/>
      <c r="GTK40" s="116"/>
      <c r="GTL40" s="116"/>
      <c r="GTM40" s="116"/>
      <c r="GTN40" s="116"/>
      <c r="GTO40" s="116"/>
      <c r="GTP40" s="116"/>
      <c r="GTQ40" s="116"/>
      <c r="GTR40" s="116"/>
      <c r="GTS40" s="116"/>
      <c r="GTT40" s="116"/>
      <c r="GTU40" s="116"/>
      <c r="GTV40" s="116"/>
      <c r="GTW40" s="116"/>
      <c r="GTX40" s="116"/>
      <c r="GTY40" s="116"/>
      <c r="GTZ40" s="116"/>
      <c r="GUA40" s="116"/>
      <c r="GUB40" s="116"/>
      <c r="GUC40" s="116"/>
      <c r="GUD40" s="116"/>
      <c r="GUE40" s="116"/>
      <c r="GUF40" s="116"/>
      <c r="GUG40" s="116"/>
      <c r="GUH40" s="116"/>
      <c r="GUI40" s="116"/>
      <c r="GUJ40" s="116"/>
      <c r="GUK40" s="116"/>
      <c r="GUL40" s="116"/>
      <c r="GUM40" s="116"/>
      <c r="GUN40" s="116"/>
      <c r="GUO40" s="116"/>
      <c r="GUP40" s="116"/>
      <c r="GUQ40" s="116"/>
      <c r="GUR40" s="116"/>
      <c r="GUS40" s="116"/>
      <c r="GUT40" s="116"/>
      <c r="GUU40" s="116"/>
      <c r="GUV40" s="116"/>
      <c r="GUW40" s="116"/>
      <c r="GUX40" s="116"/>
      <c r="GUY40" s="116"/>
      <c r="GUZ40" s="116"/>
      <c r="GVA40" s="116"/>
      <c r="GVB40" s="116"/>
      <c r="GVC40" s="116"/>
      <c r="GVD40" s="116"/>
      <c r="GVE40" s="116"/>
      <c r="GVF40" s="116"/>
      <c r="GVG40" s="116"/>
      <c r="GVH40" s="116"/>
      <c r="GVI40" s="116"/>
      <c r="GVJ40" s="116"/>
      <c r="GVK40" s="116"/>
      <c r="GVL40" s="116"/>
      <c r="GVM40" s="116"/>
      <c r="GVN40" s="116"/>
      <c r="GVO40" s="116"/>
      <c r="GVP40" s="116"/>
      <c r="GVQ40" s="116"/>
      <c r="GVR40" s="116"/>
      <c r="GVS40" s="116"/>
      <c r="GVT40" s="116"/>
      <c r="GVU40" s="116"/>
      <c r="GVV40" s="116"/>
      <c r="GVW40" s="116"/>
      <c r="GVX40" s="116"/>
      <c r="GVY40" s="116"/>
      <c r="GVZ40" s="116"/>
      <c r="GWA40" s="116"/>
      <c r="GWB40" s="116"/>
      <c r="GWC40" s="116"/>
      <c r="GWD40" s="116"/>
      <c r="GWE40" s="116"/>
      <c r="GWF40" s="116"/>
      <c r="GWG40" s="116"/>
      <c r="GWH40" s="116"/>
      <c r="GWI40" s="116"/>
      <c r="GWJ40" s="116"/>
      <c r="GWK40" s="116"/>
      <c r="GWL40" s="116"/>
      <c r="GWM40" s="116"/>
      <c r="GWN40" s="116"/>
      <c r="GWO40" s="116"/>
      <c r="GWP40" s="116"/>
      <c r="GWQ40" s="116"/>
      <c r="GWR40" s="116"/>
      <c r="GWS40" s="116"/>
      <c r="GWT40" s="116"/>
      <c r="GWU40" s="116"/>
      <c r="GWV40" s="116"/>
      <c r="GWW40" s="116"/>
      <c r="GWX40" s="116"/>
      <c r="GWY40" s="116"/>
      <c r="GWZ40" s="116"/>
      <c r="GXA40" s="116"/>
      <c r="GXB40" s="116"/>
      <c r="GXC40" s="116"/>
      <c r="GXD40" s="116"/>
      <c r="GXE40" s="116"/>
      <c r="GXF40" s="116"/>
      <c r="GXG40" s="116"/>
      <c r="GXH40" s="116"/>
      <c r="GXI40" s="116"/>
      <c r="GXJ40" s="116"/>
      <c r="GXK40" s="116"/>
      <c r="GXL40" s="116"/>
      <c r="GXM40" s="116"/>
      <c r="GXN40" s="116"/>
      <c r="GXO40" s="116"/>
      <c r="GXP40" s="116"/>
      <c r="GXQ40" s="116"/>
      <c r="GXR40" s="116"/>
      <c r="GXS40" s="116"/>
      <c r="GXT40" s="116"/>
      <c r="GXU40" s="116"/>
      <c r="GXV40" s="116"/>
      <c r="GXW40" s="116"/>
      <c r="GXX40" s="116"/>
      <c r="GXY40" s="116"/>
      <c r="GXZ40" s="116"/>
      <c r="GYA40" s="116"/>
      <c r="GYB40" s="116"/>
      <c r="GYC40" s="116"/>
      <c r="GYD40" s="116"/>
      <c r="GYE40" s="116"/>
      <c r="GYF40" s="116"/>
      <c r="GYG40" s="116"/>
      <c r="GYH40" s="116"/>
      <c r="GYI40" s="116"/>
      <c r="GYJ40" s="116"/>
      <c r="GYK40" s="116"/>
      <c r="GYL40" s="116"/>
      <c r="GYM40" s="116"/>
      <c r="GYN40" s="116"/>
      <c r="GYO40" s="116"/>
      <c r="GYP40" s="116"/>
      <c r="GYQ40" s="116"/>
      <c r="GYR40" s="116"/>
      <c r="GYS40" s="116"/>
      <c r="GYT40" s="116"/>
      <c r="GYU40" s="116"/>
      <c r="GYV40" s="116"/>
      <c r="GYW40" s="116"/>
      <c r="GYX40" s="116"/>
      <c r="GYY40" s="116"/>
      <c r="GYZ40" s="116"/>
      <c r="GZA40" s="116"/>
      <c r="GZB40" s="116"/>
      <c r="GZC40" s="116"/>
      <c r="GZD40" s="116"/>
      <c r="GZE40" s="116"/>
      <c r="GZF40" s="116"/>
      <c r="GZG40" s="116"/>
      <c r="GZH40" s="116"/>
      <c r="GZI40" s="116"/>
      <c r="GZJ40" s="116"/>
      <c r="GZK40" s="116"/>
      <c r="GZL40" s="116"/>
      <c r="GZM40" s="116"/>
      <c r="GZN40" s="116"/>
      <c r="GZO40" s="116"/>
      <c r="GZP40" s="116"/>
      <c r="GZQ40" s="116"/>
      <c r="GZR40" s="116"/>
      <c r="GZS40" s="116"/>
      <c r="GZT40" s="116"/>
      <c r="GZU40" s="116"/>
      <c r="GZV40" s="116"/>
      <c r="GZW40" s="116"/>
      <c r="GZX40" s="116"/>
      <c r="GZY40" s="116"/>
      <c r="GZZ40" s="116"/>
      <c r="HAA40" s="116"/>
      <c r="HAB40" s="116"/>
      <c r="HAC40" s="116"/>
      <c r="HAD40" s="116"/>
      <c r="HAE40" s="116"/>
      <c r="HAF40" s="116"/>
      <c r="HAG40" s="116"/>
      <c r="HAH40" s="116"/>
      <c r="HAI40" s="116"/>
      <c r="HAJ40" s="116"/>
      <c r="HAK40" s="116"/>
      <c r="HAL40" s="116"/>
      <c r="HAM40" s="116"/>
      <c r="HAN40" s="116"/>
      <c r="HAO40" s="116"/>
      <c r="HAP40" s="116"/>
      <c r="HAQ40" s="116"/>
      <c r="HAR40" s="116"/>
      <c r="HAS40" s="116"/>
      <c r="HAT40" s="116"/>
      <c r="HAU40" s="116"/>
      <c r="HAV40" s="116"/>
      <c r="HAW40" s="116"/>
      <c r="HAX40" s="116"/>
      <c r="HAY40" s="116"/>
      <c r="HAZ40" s="116"/>
      <c r="HBA40" s="116"/>
      <c r="HBB40" s="116"/>
      <c r="HBC40" s="116"/>
      <c r="HBD40" s="116"/>
      <c r="HBE40" s="116"/>
      <c r="HBF40" s="116"/>
      <c r="HBG40" s="116"/>
      <c r="HBH40" s="116"/>
      <c r="HBI40" s="116"/>
      <c r="HBJ40" s="116"/>
      <c r="HBK40" s="116"/>
      <c r="HBL40" s="116"/>
      <c r="HBM40" s="116"/>
      <c r="HBN40" s="116"/>
      <c r="HBO40" s="116"/>
      <c r="HBP40" s="116"/>
      <c r="HBQ40" s="116"/>
      <c r="HBR40" s="116"/>
      <c r="HBS40" s="116"/>
      <c r="HBT40" s="116"/>
      <c r="HBU40" s="116"/>
      <c r="HBV40" s="116"/>
      <c r="HBW40" s="116"/>
      <c r="HBX40" s="116"/>
      <c r="HBY40" s="116"/>
      <c r="HBZ40" s="116"/>
      <c r="HCA40" s="116"/>
      <c r="HCB40" s="116"/>
      <c r="HCC40" s="116"/>
      <c r="HCD40" s="116"/>
      <c r="HCE40" s="116"/>
      <c r="HCF40" s="116"/>
      <c r="HCG40" s="116"/>
      <c r="HCH40" s="116"/>
      <c r="HCI40" s="116"/>
      <c r="HCJ40" s="116"/>
      <c r="HCK40" s="116"/>
      <c r="HCL40" s="116"/>
      <c r="HCM40" s="116"/>
      <c r="HCN40" s="116"/>
      <c r="HCO40" s="116"/>
      <c r="HCP40" s="116"/>
      <c r="HCQ40" s="116"/>
      <c r="HCR40" s="116"/>
      <c r="HCS40" s="116"/>
      <c r="HCT40" s="116"/>
      <c r="HCU40" s="116"/>
      <c r="HCV40" s="116"/>
      <c r="HCW40" s="116"/>
      <c r="HCX40" s="116"/>
      <c r="HCY40" s="116"/>
      <c r="HCZ40" s="116"/>
      <c r="HDA40" s="116"/>
      <c r="HDB40" s="116"/>
      <c r="HDC40" s="116"/>
      <c r="HDD40" s="116"/>
      <c r="HDE40" s="116"/>
      <c r="HDF40" s="116"/>
      <c r="HDG40" s="116"/>
      <c r="HDH40" s="116"/>
      <c r="HDI40" s="116"/>
      <c r="HDJ40" s="116"/>
      <c r="HDK40" s="116"/>
      <c r="HDL40" s="116"/>
      <c r="HDM40" s="116"/>
      <c r="HDN40" s="116"/>
      <c r="HDO40" s="116"/>
      <c r="HDP40" s="116"/>
      <c r="HDQ40" s="116"/>
      <c r="HDR40" s="116"/>
      <c r="HDS40" s="116"/>
      <c r="HDT40" s="116"/>
      <c r="HDU40" s="116"/>
      <c r="HDV40" s="116"/>
      <c r="HDW40" s="116"/>
      <c r="HDX40" s="116"/>
      <c r="HDY40" s="116"/>
      <c r="HDZ40" s="116"/>
      <c r="HEA40" s="116"/>
      <c r="HEB40" s="116"/>
      <c r="HEC40" s="116"/>
      <c r="HED40" s="116"/>
      <c r="HEE40" s="116"/>
      <c r="HEF40" s="116"/>
      <c r="HEG40" s="116"/>
      <c r="HEH40" s="116"/>
      <c r="HEI40" s="116"/>
      <c r="HEJ40" s="116"/>
      <c r="HEK40" s="116"/>
      <c r="HEL40" s="116"/>
      <c r="HEM40" s="116"/>
      <c r="HEN40" s="116"/>
      <c r="HEO40" s="116"/>
      <c r="HEP40" s="116"/>
      <c r="HEQ40" s="116"/>
      <c r="HER40" s="116"/>
      <c r="HES40" s="116"/>
      <c r="HET40" s="116"/>
      <c r="HEU40" s="116"/>
      <c r="HEV40" s="116"/>
      <c r="HEW40" s="116"/>
      <c r="HEX40" s="116"/>
      <c r="HEY40" s="116"/>
      <c r="HEZ40" s="116"/>
      <c r="HFA40" s="116"/>
      <c r="HFB40" s="116"/>
      <c r="HFC40" s="116"/>
      <c r="HFD40" s="116"/>
      <c r="HFE40" s="116"/>
      <c r="HFF40" s="116"/>
      <c r="HFG40" s="116"/>
      <c r="HFH40" s="116"/>
      <c r="HFI40" s="116"/>
      <c r="HFJ40" s="116"/>
      <c r="HFK40" s="116"/>
      <c r="HFL40" s="116"/>
      <c r="HFM40" s="116"/>
      <c r="HFN40" s="116"/>
      <c r="HFO40" s="116"/>
      <c r="HFP40" s="116"/>
      <c r="HFQ40" s="116"/>
      <c r="HFR40" s="116"/>
      <c r="HFS40" s="116"/>
      <c r="HFT40" s="116"/>
      <c r="HFU40" s="116"/>
      <c r="HFV40" s="116"/>
      <c r="HFW40" s="116"/>
      <c r="HFX40" s="116"/>
      <c r="HFY40" s="116"/>
      <c r="HFZ40" s="116"/>
      <c r="HGA40" s="116"/>
      <c r="HGB40" s="116"/>
      <c r="HGC40" s="116"/>
      <c r="HGD40" s="116"/>
      <c r="HGE40" s="116"/>
      <c r="HGF40" s="116"/>
      <c r="HGG40" s="116"/>
      <c r="HGH40" s="116"/>
      <c r="HGI40" s="116"/>
      <c r="HGJ40" s="116"/>
      <c r="HGK40" s="116"/>
      <c r="HGL40" s="116"/>
      <c r="HGM40" s="116"/>
      <c r="HGN40" s="116"/>
      <c r="HGO40" s="116"/>
      <c r="HGP40" s="116"/>
      <c r="HGQ40" s="116"/>
      <c r="HGR40" s="116"/>
      <c r="HGS40" s="116"/>
      <c r="HGT40" s="116"/>
      <c r="HGU40" s="116"/>
      <c r="HGV40" s="116"/>
      <c r="HGW40" s="116"/>
      <c r="HGX40" s="116"/>
      <c r="HGY40" s="116"/>
      <c r="HGZ40" s="116"/>
      <c r="HHA40" s="116"/>
      <c r="HHB40" s="116"/>
      <c r="HHC40" s="116"/>
      <c r="HHD40" s="116"/>
      <c r="HHE40" s="116"/>
      <c r="HHF40" s="116"/>
      <c r="HHG40" s="116"/>
      <c r="HHH40" s="116"/>
      <c r="HHI40" s="116"/>
      <c r="HHJ40" s="116"/>
      <c r="HHK40" s="116"/>
      <c r="HHL40" s="116"/>
      <c r="HHM40" s="116"/>
      <c r="HHN40" s="116"/>
      <c r="HHO40" s="116"/>
      <c r="HHP40" s="116"/>
      <c r="HHQ40" s="116"/>
      <c r="HHR40" s="116"/>
      <c r="HHS40" s="116"/>
      <c r="HHT40" s="116"/>
      <c r="HHU40" s="116"/>
      <c r="HHV40" s="116"/>
      <c r="HHW40" s="116"/>
      <c r="HHX40" s="116"/>
      <c r="HHY40" s="116"/>
      <c r="HHZ40" s="116"/>
      <c r="HIA40" s="116"/>
      <c r="HIB40" s="116"/>
      <c r="HIC40" s="116"/>
      <c r="HID40" s="116"/>
      <c r="HIE40" s="116"/>
      <c r="HIF40" s="116"/>
      <c r="HIG40" s="116"/>
      <c r="HIH40" s="116"/>
      <c r="HII40" s="116"/>
      <c r="HIJ40" s="116"/>
      <c r="HIK40" s="116"/>
      <c r="HIL40" s="116"/>
      <c r="HIM40" s="116"/>
      <c r="HIN40" s="116"/>
      <c r="HIO40" s="116"/>
      <c r="HIP40" s="116"/>
      <c r="HIQ40" s="116"/>
      <c r="HIR40" s="116"/>
      <c r="HIS40" s="116"/>
      <c r="HIT40" s="116"/>
      <c r="HIU40" s="116"/>
      <c r="HIV40" s="116"/>
      <c r="HIW40" s="116"/>
      <c r="HIX40" s="116"/>
      <c r="HIY40" s="116"/>
      <c r="HIZ40" s="116"/>
      <c r="HJA40" s="116"/>
      <c r="HJB40" s="116"/>
      <c r="HJC40" s="116"/>
      <c r="HJD40" s="116"/>
      <c r="HJE40" s="116"/>
      <c r="HJF40" s="116"/>
      <c r="HJG40" s="116"/>
      <c r="HJH40" s="116"/>
      <c r="HJI40" s="116"/>
      <c r="HJJ40" s="116"/>
      <c r="HJK40" s="116"/>
      <c r="HJL40" s="116"/>
      <c r="HJM40" s="116"/>
      <c r="HJN40" s="116"/>
      <c r="HJO40" s="116"/>
      <c r="HJP40" s="116"/>
      <c r="HJQ40" s="116"/>
      <c r="HJR40" s="116"/>
      <c r="HJS40" s="116"/>
      <c r="HJT40" s="116"/>
      <c r="HJU40" s="116"/>
      <c r="HJV40" s="116"/>
      <c r="HJW40" s="116"/>
      <c r="HJX40" s="116"/>
      <c r="HJY40" s="116"/>
      <c r="HJZ40" s="116"/>
      <c r="HKA40" s="116"/>
      <c r="HKB40" s="116"/>
      <c r="HKC40" s="116"/>
      <c r="HKD40" s="116"/>
      <c r="HKE40" s="116"/>
      <c r="HKF40" s="116"/>
      <c r="HKG40" s="116"/>
      <c r="HKH40" s="116"/>
      <c r="HKI40" s="116"/>
      <c r="HKJ40" s="116"/>
      <c r="HKK40" s="116"/>
      <c r="HKL40" s="116"/>
      <c r="HKM40" s="116"/>
      <c r="HKN40" s="116"/>
      <c r="HKO40" s="116"/>
      <c r="HKP40" s="116"/>
      <c r="HKQ40" s="116"/>
      <c r="HKR40" s="116"/>
      <c r="HKS40" s="116"/>
      <c r="HKT40" s="116"/>
      <c r="HKU40" s="116"/>
      <c r="HKV40" s="116"/>
      <c r="HKW40" s="116"/>
      <c r="HKX40" s="116"/>
      <c r="HKY40" s="116"/>
      <c r="HKZ40" s="116"/>
      <c r="HLA40" s="116"/>
      <c r="HLB40" s="116"/>
      <c r="HLC40" s="116"/>
      <c r="HLD40" s="116"/>
      <c r="HLE40" s="116"/>
      <c r="HLF40" s="116"/>
      <c r="HLG40" s="116"/>
      <c r="HLH40" s="116"/>
      <c r="HLI40" s="116"/>
      <c r="HLJ40" s="116"/>
      <c r="HLK40" s="116"/>
      <c r="HLL40" s="116"/>
      <c r="HLM40" s="116"/>
      <c r="HLN40" s="116"/>
      <c r="HLO40" s="116"/>
      <c r="HLP40" s="116"/>
      <c r="HLQ40" s="116"/>
      <c r="HLR40" s="116"/>
      <c r="HLS40" s="116"/>
      <c r="HLT40" s="116"/>
      <c r="HLU40" s="116"/>
      <c r="HLV40" s="116"/>
      <c r="HLW40" s="116"/>
      <c r="HLX40" s="116"/>
      <c r="HLY40" s="116"/>
      <c r="HLZ40" s="116"/>
      <c r="HMA40" s="116"/>
      <c r="HMB40" s="116"/>
      <c r="HMC40" s="116"/>
      <c r="HMD40" s="116"/>
      <c r="HME40" s="116"/>
      <c r="HMF40" s="116"/>
      <c r="HMG40" s="116"/>
      <c r="HMH40" s="116"/>
      <c r="HMI40" s="116"/>
      <c r="HMJ40" s="116"/>
      <c r="HMK40" s="116"/>
      <c r="HML40" s="116"/>
      <c r="HMM40" s="116"/>
      <c r="HMN40" s="116"/>
      <c r="HMO40" s="116"/>
      <c r="HMP40" s="116"/>
      <c r="HMQ40" s="116"/>
      <c r="HMR40" s="116"/>
      <c r="HMS40" s="116"/>
      <c r="HMT40" s="116"/>
      <c r="HMU40" s="116"/>
      <c r="HMV40" s="116"/>
      <c r="HMW40" s="116"/>
      <c r="HMX40" s="116"/>
      <c r="HMY40" s="116"/>
      <c r="HMZ40" s="116"/>
      <c r="HNA40" s="116"/>
      <c r="HNB40" s="116"/>
      <c r="HNC40" s="116"/>
      <c r="HND40" s="116"/>
      <c r="HNE40" s="116"/>
      <c r="HNF40" s="116"/>
      <c r="HNG40" s="116"/>
      <c r="HNH40" s="116"/>
      <c r="HNI40" s="116"/>
      <c r="HNJ40" s="116"/>
      <c r="HNK40" s="116"/>
      <c r="HNL40" s="116"/>
      <c r="HNM40" s="116"/>
      <c r="HNN40" s="116"/>
      <c r="HNO40" s="116"/>
      <c r="HNP40" s="116"/>
      <c r="HNQ40" s="116"/>
      <c r="HNR40" s="116"/>
      <c r="HNS40" s="116"/>
      <c r="HNT40" s="116"/>
      <c r="HNU40" s="116"/>
      <c r="HNV40" s="116"/>
      <c r="HNW40" s="116"/>
      <c r="HNX40" s="116"/>
      <c r="HNY40" s="116"/>
      <c r="HNZ40" s="116"/>
      <c r="HOA40" s="116"/>
      <c r="HOB40" s="116"/>
      <c r="HOC40" s="116"/>
      <c r="HOD40" s="116"/>
      <c r="HOE40" s="116"/>
      <c r="HOF40" s="116"/>
      <c r="HOG40" s="116"/>
      <c r="HOH40" s="116"/>
      <c r="HOI40" s="116"/>
      <c r="HOJ40" s="116"/>
      <c r="HOK40" s="116"/>
      <c r="HOL40" s="116"/>
      <c r="HOM40" s="116"/>
      <c r="HON40" s="116"/>
      <c r="HOO40" s="116"/>
      <c r="HOP40" s="116"/>
      <c r="HOQ40" s="116"/>
      <c r="HOR40" s="116"/>
      <c r="HOS40" s="116"/>
      <c r="HOT40" s="116"/>
      <c r="HOU40" s="116"/>
      <c r="HOV40" s="116"/>
      <c r="HOW40" s="116"/>
      <c r="HOX40" s="116"/>
      <c r="HOY40" s="116"/>
      <c r="HOZ40" s="116"/>
      <c r="HPA40" s="116"/>
      <c r="HPB40" s="116"/>
      <c r="HPC40" s="116"/>
      <c r="HPD40" s="116"/>
      <c r="HPE40" s="116"/>
      <c r="HPF40" s="116"/>
      <c r="HPG40" s="116"/>
      <c r="HPH40" s="116"/>
      <c r="HPI40" s="116"/>
      <c r="HPJ40" s="116"/>
      <c r="HPK40" s="116"/>
      <c r="HPL40" s="116"/>
      <c r="HPM40" s="116"/>
      <c r="HPN40" s="116"/>
      <c r="HPO40" s="116"/>
      <c r="HPP40" s="116"/>
      <c r="HPQ40" s="116"/>
      <c r="HPR40" s="116"/>
      <c r="HPS40" s="116"/>
      <c r="HPT40" s="116"/>
      <c r="HPU40" s="116"/>
      <c r="HPV40" s="116"/>
      <c r="HPW40" s="116"/>
      <c r="HPX40" s="116"/>
      <c r="HPY40" s="116"/>
      <c r="HPZ40" s="116"/>
      <c r="HQA40" s="116"/>
      <c r="HQB40" s="116"/>
      <c r="HQC40" s="116"/>
      <c r="HQD40" s="116"/>
      <c r="HQE40" s="116"/>
      <c r="HQF40" s="116"/>
      <c r="HQG40" s="116"/>
      <c r="HQH40" s="116"/>
      <c r="HQI40" s="116"/>
      <c r="HQJ40" s="116"/>
      <c r="HQK40" s="116"/>
      <c r="HQL40" s="116"/>
      <c r="HQM40" s="116"/>
      <c r="HQN40" s="116"/>
      <c r="HQO40" s="116"/>
      <c r="HQP40" s="116"/>
      <c r="HQQ40" s="116"/>
      <c r="HQR40" s="116"/>
      <c r="HQS40" s="116"/>
      <c r="HQT40" s="116"/>
      <c r="HQU40" s="116"/>
      <c r="HQV40" s="116"/>
      <c r="HQW40" s="116"/>
      <c r="HQX40" s="116"/>
      <c r="HQY40" s="116"/>
      <c r="HQZ40" s="116"/>
      <c r="HRA40" s="116"/>
      <c r="HRB40" s="116"/>
      <c r="HRC40" s="116"/>
      <c r="HRD40" s="116"/>
      <c r="HRE40" s="116"/>
      <c r="HRF40" s="116"/>
      <c r="HRG40" s="116"/>
      <c r="HRH40" s="116"/>
      <c r="HRI40" s="116"/>
      <c r="HRJ40" s="116"/>
      <c r="HRK40" s="116"/>
      <c r="HRL40" s="116"/>
      <c r="HRM40" s="116"/>
      <c r="HRN40" s="116"/>
      <c r="HRO40" s="116"/>
      <c r="HRP40" s="116"/>
      <c r="HRQ40" s="116"/>
      <c r="HRR40" s="116"/>
      <c r="HRS40" s="116"/>
      <c r="HRT40" s="116"/>
      <c r="HRU40" s="116"/>
      <c r="HRV40" s="116"/>
      <c r="HRW40" s="116"/>
      <c r="HRX40" s="116"/>
      <c r="HRY40" s="116"/>
      <c r="HRZ40" s="116"/>
      <c r="HSA40" s="116"/>
      <c r="HSB40" s="116"/>
      <c r="HSC40" s="116"/>
      <c r="HSD40" s="116"/>
      <c r="HSE40" s="116"/>
      <c r="HSF40" s="116"/>
      <c r="HSG40" s="116"/>
      <c r="HSH40" s="116"/>
      <c r="HSI40" s="116"/>
      <c r="HSJ40" s="116"/>
      <c r="HSK40" s="116"/>
      <c r="HSL40" s="116"/>
      <c r="HSM40" s="116"/>
      <c r="HSN40" s="116"/>
      <c r="HSO40" s="116"/>
      <c r="HSP40" s="116"/>
      <c r="HSQ40" s="116"/>
      <c r="HSR40" s="116"/>
      <c r="HSS40" s="116"/>
      <c r="HST40" s="116"/>
      <c r="HSU40" s="116"/>
      <c r="HSV40" s="116"/>
      <c r="HSW40" s="116"/>
      <c r="HSX40" s="116"/>
      <c r="HSY40" s="116"/>
      <c r="HSZ40" s="116"/>
      <c r="HTA40" s="116"/>
      <c r="HTB40" s="116"/>
      <c r="HTC40" s="116"/>
      <c r="HTD40" s="116"/>
      <c r="HTE40" s="116"/>
      <c r="HTF40" s="116"/>
      <c r="HTG40" s="116"/>
      <c r="HTH40" s="116"/>
      <c r="HTI40" s="116"/>
      <c r="HTJ40" s="116"/>
      <c r="HTK40" s="116"/>
      <c r="HTL40" s="116"/>
      <c r="HTM40" s="116"/>
      <c r="HTN40" s="116"/>
      <c r="HTO40" s="116"/>
      <c r="HTP40" s="116"/>
      <c r="HTQ40" s="116"/>
      <c r="HTR40" s="116"/>
      <c r="HTS40" s="116"/>
      <c r="HTT40" s="116"/>
      <c r="HTU40" s="116"/>
      <c r="HTV40" s="116"/>
      <c r="HTW40" s="116"/>
      <c r="HTX40" s="116"/>
      <c r="HTY40" s="116"/>
      <c r="HTZ40" s="116"/>
      <c r="HUA40" s="116"/>
      <c r="HUB40" s="116"/>
      <c r="HUC40" s="116"/>
      <c r="HUD40" s="116"/>
      <c r="HUE40" s="116"/>
      <c r="HUF40" s="116"/>
      <c r="HUG40" s="116"/>
      <c r="HUH40" s="116"/>
      <c r="HUI40" s="116"/>
      <c r="HUJ40" s="116"/>
      <c r="HUK40" s="116"/>
      <c r="HUL40" s="116"/>
      <c r="HUM40" s="116"/>
      <c r="HUN40" s="116"/>
      <c r="HUO40" s="116"/>
      <c r="HUP40" s="116"/>
      <c r="HUQ40" s="116"/>
      <c r="HUR40" s="116"/>
      <c r="HUS40" s="116"/>
      <c r="HUT40" s="116"/>
      <c r="HUU40" s="116"/>
      <c r="HUV40" s="116"/>
      <c r="HUW40" s="116"/>
      <c r="HUX40" s="116"/>
      <c r="HUY40" s="116"/>
      <c r="HUZ40" s="116"/>
      <c r="HVA40" s="116"/>
      <c r="HVB40" s="116"/>
      <c r="HVC40" s="116"/>
      <c r="HVD40" s="116"/>
      <c r="HVE40" s="116"/>
      <c r="HVF40" s="116"/>
      <c r="HVG40" s="116"/>
      <c r="HVH40" s="116"/>
      <c r="HVI40" s="116"/>
      <c r="HVJ40" s="116"/>
      <c r="HVK40" s="116"/>
      <c r="HVL40" s="116"/>
      <c r="HVM40" s="116"/>
      <c r="HVN40" s="116"/>
      <c r="HVO40" s="116"/>
      <c r="HVP40" s="116"/>
      <c r="HVQ40" s="116"/>
      <c r="HVR40" s="116"/>
      <c r="HVS40" s="116"/>
      <c r="HVT40" s="116"/>
      <c r="HVU40" s="116"/>
      <c r="HVV40" s="116"/>
      <c r="HVW40" s="116"/>
      <c r="HVX40" s="116"/>
      <c r="HVY40" s="116"/>
      <c r="HVZ40" s="116"/>
      <c r="HWA40" s="116"/>
      <c r="HWB40" s="116"/>
      <c r="HWC40" s="116"/>
      <c r="HWD40" s="116"/>
      <c r="HWE40" s="116"/>
      <c r="HWF40" s="116"/>
      <c r="HWG40" s="116"/>
      <c r="HWH40" s="116"/>
      <c r="HWI40" s="116"/>
      <c r="HWJ40" s="116"/>
      <c r="HWK40" s="116"/>
      <c r="HWL40" s="116"/>
      <c r="HWM40" s="116"/>
      <c r="HWN40" s="116"/>
      <c r="HWO40" s="116"/>
      <c r="HWP40" s="116"/>
      <c r="HWQ40" s="116"/>
      <c r="HWR40" s="116"/>
      <c r="HWS40" s="116"/>
      <c r="HWT40" s="116"/>
      <c r="HWU40" s="116"/>
      <c r="HWV40" s="116"/>
      <c r="HWW40" s="116"/>
      <c r="HWX40" s="116"/>
      <c r="HWY40" s="116"/>
      <c r="HWZ40" s="116"/>
      <c r="HXA40" s="116"/>
      <c r="HXB40" s="116"/>
      <c r="HXC40" s="116"/>
      <c r="HXD40" s="116"/>
      <c r="HXE40" s="116"/>
      <c r="HXF40" s="116"/>
      <c r="HXG40" s="116"/>
      <c r="HXH40" s="116"/>
      <c r="HXI40" s="116"/>
      <c r="HXJ40" s="116"/>
      <c r="HXK40" s="116"/>
      <c r="HXL40" s="116"/>
      <c r="HXM40" s="116"/>
      <c r="HXN40" s="116"/>
      <c r="HXO40" s="116"/>
      <c r="HXP40" s="116"/>
      <c r="HXQ40" s="116"/>
      <c r="HXR40" s="116"/>
      <c r="HXS40" s="116"/>
      <c r="HXT40" s="116"/>
      <c r="HXU40" s="116"/>
      <c r="HXV40" s="116"/>
      <c r="HXW40" s="116"/>
      <c r="HXX40" s="116"/>
      <c r="HXY40" s="116"/>
      <c r="HXZ40" s="116"/>
      <c r="HYA40" s="116"/>
      <c r="HYB40" s="116"/>
      <c r="HYC40" s="116"/>
      <c r="HYD40" s="116"/>
      <c r="HYE40" s="116"/>
      <c r="HYF40" s="116"/>
      <c r="HYG40" s="116"/>
      <c r="HYH40" s="116"/>
      <c r="HYI40" s="116"/>
      <c r="HYJ40" s="116"/>
      <c r="HYK40" s="116"/>
      <c r="HYL40" s="116"/>
      <c r="HYM40" s="116"/>
      <c r="HYN40" s="116"/>
      <c r="HYO40" s="116"/>
      <c r="HYP40" s="116"/>
      <c r="HYQ40" s="116"/>
      <c r="HYR40" s="116"/>
      <c r="HYS40" s="116"/>
      <c r="HYT40" s="116"/>
      <c r="HYU40" s="116"/>
      <c r="HYV40" s="116"/>
      <c r="HYW40" s="116"/>
      <c r="HYX40" s="116"/>
      <c r="HYY40" s="116"/>
      <c r="HYZ40" s="116"/>
      <c r="HZA40" s="116"/>
      <c r="HZB40" s="116"/>
      <c r="HZC40" s="116"/>
      <c r="HZD40" s="116"/>
      <c r="HZE40" s="116"/>
      <c r="HZF40" s="116"/>
      <c r="HZG40" s="116"/>
      <c r="HZH40" s="116"/>
      <c r="HZI40" s="116"/>
      <c r="HZJ40" s="116"/>
      <c r="HZK40" s="116"/>
      <c r="HZL40" s="116"/>
      <c r="HZM40" s="116"/>
      <c r="HZN40" s="116"/>
      <c r="HZO40" s="116"/>
      <c r="HZP40" s="116"/>
      <c r="HZQ40" s="116"/>
      <c r="HZR40" s="116"/>
      <c r="HZS40" s="116"/>
      <c r="HZT40" s="116"/>
      <c r="HZU40" s="116"/>
      <c r="HZV40" s="116"/>
      <c r="HZW40" s="116"/>
      <c r="HZX40" s="116"/>
      <c r="HZY40" s="116"/>
      <c r="HZZ40" s="116"/>
      <c r="IAA40" s="116"/>
      <c r="IAB40" s="116"/>
      <c r="IAC40" s="116"/>
      <c r="IAD40" s="116"/>
      <c r="IAE40" s="116"/>
      <c r="IAF40" s="116"/>
      <c r="IAG40" s="116"/>
      <c r="IAH40" s="116"/>
      <c r="IAI40" s="116"/>
      <c r="IAJ40" s="116"/>
      <c r="IAK40" s="116"/>
      <c r="IAL40" s="116"/>
      <c r="IAM40" s="116"/>
      <c r="IAN40" s="116"/>
      <c r="IAO40" s="116"/>
      <c r="IAP40" s="116"/>
      <c r="IAQ40" s="116"/>
      <c r="IAR40" s="116"/>
      <c r="IAS40" s="116"/>
      <c r="IAT40" s="116"/>
      <c r="IAU40" s="116"/>
      <c r="IAV40" s="116"/>
      <c r="IAW40" s="116"/>
      <c r="IAX40" s="116"/>
      <c r="IAY40" s="116"/>
      <c r="IAZ40" s="116"/>
      <c r="IBA40" s="116"/>
      <c r="IBB40" s="116"/>
      <c r="IBC40" s="116"/>
      <c r="IBD40" s="116"/>
      <c r="IBE40" s="116"/>
      <c r="IBF40" s="116"/>
      <c r="IBG40" s="116"/>
      <c r="IBH40" s="116"/>
      <c r="IBI40" s="116"/>
      <c r="IBJ40" s="116"/>
      <c r="IBK40" s="116"/>
      <c r="IBL40" s="116"/>
      <c r="IBM40" s="116"/>
      <c r="IBN40" s="116"/>
      <c r="IBO40" s="116"/>
      <c r="IBP40" s="116"/>
      <c r="IBQ40" s="116"/>
      <c r="IBR40" s="116"/>
      <c r="IBS40" s="116"/>
      <c r="IBT40" s="116"/>
      <c r="IBU40" s="116"/>
      <c r="IBV40" s="116"/>
      <c r="IBW40" s="116"/>
      <c r="IBX40" s="116"/>
      <c r="IBY40" s="116"/>
      <c r="IBZ40" s="116"/>
      <c r="ICA40" s="116"/>
      <c r="ICB40" s="116"/>
      <c r="ICC40" s="116"/>
      <c r="ICD40" s="116"/>
      <c r="ICE40" s="116"/>
      <c r="ICF40" s="116"/>
      <c r="ICG40" s="116"/>
      <c r="ICH40" s="116"/>
      <c r="ICI40" s="116"/>
      <c r="ICJ40" s="116"/>
      <c r="ICK40" s="116"/>
      <c r="ICL40" s="116"/>
      <c r="ICM40" s="116"/>
      <c r="ICN40" s="116"/>
      <c r="ICO40" s="116"/>
      <c r="ICP40" s="116"/>
      <c r="ICQ40" s="116"/>
      <c r="ICR40" s="116"/>
      <c r="ICS40" s="116"/>
      <c r="ICT40" s="116"/>
      <c r="ICU40" s="116"/>
      <c r="ICV40" s="116"/>
      <c r="ICW40" s="116"/>
      <c r="ICX40" s="116"/>
      <c r="ICY40" s="116"/>
      <c r="ICZ40" s="116"/>
      <c r="IDA40" s="116"/>
      <c r="IDB40" s="116"/>
      <c r="IDC40" s="116"/>
      <c r="IDD40" s="116"/>
      <c r="IDE40" s="116"/>
      <c r="IDF40" s="116"/>
      <c r="IDG40" s="116"/>
      <c r="IDH40" s="116"/>
      <c r="IDI40" s="116"/>
      <c r="IDJ40" s="116"/>
      <c r="IDK40" s="116"/>
      <c r="IDL40" s="116"/>
      <c r="IDM40" s="116"/>
      <c r="IDN40" s="116"/>
      <c r="IDO40" s="116"/>
      <c r="IDP40" s="116"/>
      <c r="IDQ40" s="116"/>
      <c r="IDR40" s="116"/>
      <c r="IDS40" s="116"/>
      <c r="IDT40" s="116"/>
      <c r="IDU40" s="116"/>
      <c r="IDV40" s="116"/>
      <c r="IDW40" s="116"/>
      <c r="IDX40" s="116"/>
      <c r="IDY40" s="116"/>
      <c r="IDZ40" s="116"/>
      <c r="IEA40" s="116"/>
      <c r="IEB40" s="116"/>
      <c r="IEC40" s="116"/>
      <c r="IED40" s="116"/>
      <c r="IEE40" s="116"/>
      <c r="IEF40" s="116"/>
      <c r="IEG40" s="116"/>
      <c r="IEH40" s="116"/>
      <c r="IEI40" s="116"/>
      <c r="IEJ40" s="116"/>
      <c r="IEK40" s="116"/>
      <c r="IEL40" s="116"/>
      <c r="IEM40" s="116"/>
      <c r="IEN40" s="116"/>
      <c r="IEO40" s="116"/>
      <c r="IEP40" s="116"/>
      <c r="IEQ40" s="116"/>
      <c r="IER40" s="116"/>
      <c r="IES40" s="116"/>
      <c r="IET40" s="116"/>
      <c r="IEU40" s="116"/>
      <c r="IEV40" s="116"/>
      <c r="IEW40" s="116"/>
      <c r="IEX40" s="116"/>
      <c r="IEY40" s="116"/>
      <c r="IEZ40" s="116"/>
      <c r="IFA40" s="116"/>
      <c r="IFB40" s="116"/>
      <c r="IFC40" s="116"/>
      <c r="IFD40" s="116"/>
      <c r="IFE40" s="116"/>
      <c r="IFF40" s="116"/>
      <c r="IFG40" s="116"/>
      <c r="IFH40" s="116"/>
      <c r="IFI40" s="116"/>
      <c r="IFJ40" s="116"/>
      <c r="IFK40" s="116"/>
      <c r="IFL40" s="116"/>
      <c r="IFM40" s="116"/>
      <c r="IFN40" s="116"/>
      <c r="IFO40" s="116"/>
      <c r="IFP40" s="116"/>
      <c r="IFQ40" s="116"/>
      <c r="IFR40" s="116"/>
      <c r="IFS40" s="116"/>
      <c r="IFT40" s="116"/>
      <c r="IFU40" s="116"/>
      <c r="IFV40" s="116"/>
      <c r="IFW40" s="116"/>
      <c r="IFX40" s="116"/>
      <c r="IFY40" s="116"/>
      <c r="IFZ40" s="116"/>
      <c r="IGA40" s="116"/>
      <c r="IGB40" s="116"/>
      <c r="IGC40" s="116"/>
      <c r="IGD40" s="116"/>
      <c r="IGE40" s="116"/>
      <c r="IGF40" s="116"/>
      <c r="IGG40" s="116"/>
      <c r="IGH40" s="116"/>
      <c r="IGI40" s="116"/>
      <c r="IGJ40" s="116"/>
      <c r="IGK40" s="116"/>
      <c r="IGL40" s="116"/>
      <c r="IGM40" s="116"/>
      <c r="IGN40" s="116"/>
      <c r="IGO40" s="116"/>
      <c r="IGP40" s="116"/>
      <c r="IGQ40" s="116"/>
      <c r="IGR40" s="116"/>
      <c r="IGS40" s="116"/>
      <c r="IGT40" s="116"/>
      <c r="IGU40" s="116"/>
      <c r="IGV40" s="116"/>
      <c r="IGW40" s="116"/>
      <c r="IGX40" s="116"/>
      <c r="IGY40" s="116"/>
      <c r="IGZ40" s="116"/>
      <c r="IHA40" s="116"/>
      <c r="IHB40" s="116"/>
      <c r="IHC40" s="116"/>
      <c r="IHD40" s="116"/>
      <c r="IHE40" s="116"/>
      <c r="IHF40" s="116"/>
      <c r="IHG40" s="116"/>
      <c r="IHH40" s="116"/>
      <c r="IHI40" s="116"/>
      <c r="IHJ40" s="116"/>
      <c r="IHK40" s="116"/>
      <c r="IHL40" s="116"/>
      <c r="IHM40" s="116"/>
      <c r="IHN40" s="116"/>
      <c r="IHO40" s="116"/>
      <c r="IHP40" s="116"/>
      <c r="IHQ40" s="116"/>
      <c r="IHR40" s="116"/>
      <c r="IHS40" s="116"/>
      <c r="IHT40" s="116"/>
      <c r="IHU40" s="116"/>
      <c r="IHV40" s="116"/>
      <c r="IHW40" s="116"/>
      <c r="IHX40" s="116"/>
      <c r="IHY40" s="116"/>
      <c r="IHZ40" s="116"/>
      <c r="IIA40" s="116"/>
      <c r="IIB40" s="116"/>
      <c r="IIC40" s="116"/>
      <c r="IID40" s="116"/>
      <c r="IIE40" s="116"/>
      <c r="IIF40" s="116"/>
      <c r="IIG40" s="116"/>
      <c r="IIH40" s="116"/>
      <c r="III40" s="116"/>
      <c r="IIJ40" s="116"/>
      <c r="IIK40" s="116"/>
      <c r="IIL40" s="116"/>
      <c r="IIM40" s="116"/>
      <c r="IIN40" s="116"/>
      <c r="IIO40" s="116"/>
      <c r="IIP40" s="116"/>
      <c r="IIQ40" s="116"/>
      <c r="IIR40" s="116"/>
      <c r="IIS40" s="116"/>
      <c r="IIT40" s="116"/>
      <c r="IIU40" s="116"/>
      <c r="IIV40" s="116"/>
      <c r="IIW40" s="116"/>
      <c r="IIX40" s="116"/>
      <c r="IIY40" s="116"/>
      <c r="IIZ40" s="116"/>
      <c r="IJA40" s="116"/>
      <c r="IJB40" s="116"/>
      <c r="IJC40" s="116"/>
      <c r="IJD40" s="116"/>
      <c r="IJE40" s="116"/>
      <c r="IJF40" s="116"/>
      <c r="IJG40" s="116"/>
      <c r="IJH40" s="116"/>
      <c r="IJI40" s="116"/>
      <c r="IJJ40" s="116"/>
      <c r="IJK40" s="116"/>
      <c r="IJL40" s="116"/>
      <c r="IJM40" s="116"/>
      <c r="IJN40" s="116"/>
      <c r="IJO40" s="116"/>
      <c r="IJP40" s="116"/>
      <c r="IJQ40" s="116"/>
      <c r="IJR40" s="116"/>
      <c r="IJS40" s="116"/>
      <c r="IJT40" s="116"/>
      <c r="IJU40" s="116"/>
      <c r="IJV40" s="116"/>
      <c r="IJW40" s="116"/>
      <c r="IJX40" s="116"/>
      <c r="IJY40" s="116"/>
      <c r="IJZ40" s="116"/>
      <c r="IKA40" s="116"/>
      <c r="IKB40" s="116"/>
      <c r="IKC40" s="116"/>
      <c r="IKD40" s="116"/>
      <c r="IKE40" s="116"/>
      <c r="IKF40" s="116"/>
      <c r="IKG40" s="116"/>
      <c r="IKH40" s="116"/>
      <c r="IKI40" s="116"/>
      <c r="IKJ40" s="116"/>
      <c r="IKK40" s="116"/>
      <c r="IKL40" s="116"/>
      <c r="IKM40" s="116"/>
      <c r="IKN40" s="116"/>
      <c r="IKO40" s="116"/>
      <c r="IKP40" s="116"/>
      <c r="IKQ40" s="116"/>
      <c r="IKR40" s="116"/>
      <c r="IKS40" s="116"/>
      <c r="IKT40" s="116"/>
      <c r="IKU40" s="116"/>
      <c r="IKV40" s="116"/>
      <c r="IKW40" s="116"/>
      <c r="IKX40" s="116"/>
      <c r="IKY40" s="116"/>
      <c r="IKZ40" s="116"/>
      <c r="ILA40" s="116"/>
      <c r="ILB40" s="116"/>
      <c r="ILC40" s="116"/>
      <c r="ILD40" s="116"/>
      <c r="ILE40" s="116"/>
      <c r="ILF40" s="116"/>
      <c r="ILG40" s="116"/>
      <c r="ILH40" s="116"/>
      <c r="ILI40" s="116"/>
      <c r="ILJ40" s="116"/>
      <c r="ILK40" s="116"/>
      <c r="ILL40" s="116"/>
      <c r="ILM40" s="116"/>
      <c r="ILN40" s="116"/>
      <c r="ILO40" s="116"/>
      <c r="ILP40" s="116"/>
      <c r="ILQ40" s="116"/>
      <c r="ILR40" s="116"/>
      <c r="ILS40" s="116"/>
      <c r="ILT40" s="116"/>
      <c r="ILU40" s="116"/>
      <c r="ILV40" s="116"/>
      <c r="ILW40" s="116"/>
      <c r="ILX40" s="116"/>
      <c r="ILY40" s="116"/>
      <c r="ILZ40" s="116"/>
      <c r="IMA40" s="116"/>
      <c r="IMB40" s="116"/>
      <c r="IMC40" s="116"/>
      <c r="IMD40" s="116"/>
      <c r="IME40" s="116"/>
      <c r="IMF40" s="116"/>
      <c r="IMG40" s="116"/>
      <c r="IMH40" s="116"/>
      <c r="IMI40" s="116"/>
      <c r="IMJ40" s="116"/>
      <c r="IMK40" s="116"/>
      <c r="IML40" s="116"/>
      <c r="IMM40" s="116"/>
      <c r="IMN40" s="116"/>
      <c r="IMO40" s="116"/>
      <c r="IMP40" s="116"/>
      <c r="IMQ40" s="116"/>
      <c r="IMR40" s="116"/>
      <c r="IMS40" s="116"/>
      <c r="IMT40" s="116"/>
      <c r="IMU40" s="116"/>
      <c r="IMV40" s="116"/>
      <c r="IMW40" s="116"/>
      <c r="IMX40" s="116"/>
      <c r="IMY40" s="116"/>
      <c r="IMZ40" s="116"/>
      <c r="INA40" s="116"/>
      <c r="INB40" s="116"/>
      <c r="INC40" s="116"/>
      <c r="IND40" s="116"/>
      <c r="INE40" s="116"/>
      <c r="INF40" s="116"/>
      <c r="ING40" s="116"/>
      <c r="INH40" s="116"/>
      <c r="INI40" s="116"/>
      <c r="INJ40" s="116"/>
      <c r="INK40" s="116"/>
      <c r="INL40" s="116"/>
      <c r="INM40" s="116"/>
      <c r="INN40" s="116"/>
      <c r="INO40" s="116"/>
      <c r="INP40" s="116"/>
      <c r="INQ40" s="116"/>
      <c r="INR40" s="116"/>
      <c r="INS40" s="116"/>
      <c r="INT40" s="116"/>
      <c r="INU40" s="116"/>
      <c r="INV40" s="116"/>
      <c r="INW40" s="116"/>
      <c r="INX40" s="116"/>
      <c r="INY40" s="116"/>
      <c r="INZ40" s="116"/>
      <c r="IOA40" s="116"/>
      <c r="IOB40" s="116"/>
      <c r="IOC40" s="116"/>
      <c r="IOD40" s="116"/>
      <c r="IOE40" s="116"/>
      <c r="IOF40" s="116"/>
      <c r="IOG40" s="116"/>
      <c r="IOH40" s="116"/>
      <c r="IOI40" s="116"/>
      <c r="IOJ40" s="116"/>
      <c r="IOK40" s="116"/>
      <c r="IOL40" s="116"/>
      <c r="IOM40" s="116"/>
      <c r="ION40" s="116"/>
      <c r="IOO40" s="116"/>
      <c r="IOP40" s="116"/>
      <c r="IOQ40" s="116"/>
      <c r="IOR40" s="116"/>
      <c r="IOS40" s="116"/>
      <c r="IOT40" s="116"/>
      <c r="IOU40" s="116"/>
      <c r="IOV40" s="116"/>
      <c r="IOW40" s="116"/>
      <c r="IOX40" s="116"/>
      <c r="IOY40" s="116"/>
      <c r="IOZ40" s="116"/>
      <c r="IPA40" s="116"/>
      <c r="IPB40" s="116"/>
      <c r="IPC40" s="116"/>
      <c r="IPD40" s="116"/>
      <c r="IPE40" s="116"/>
      <c r="IPF40" s="116"/>
      <c r="IPG40" s="116"/>
      <c r="IPH40" s="116"/>
      <c r="IPI40" s="116"/>
      <c r="IPJ40" s="116"/>
      <c r="IPK40" s="116"/>
      <c r="IPL40" s="116"/>
      <c r="IPM40" s="116"/>
      <c r="IPN40" s="116"/>
      <c r="IPO40" s="116"/>
      <c r="IPP40" s="116"/>
      <c r="IPQ40" s="116"/>
      <c r="IPR40" s="116"/>
      <c r="IPS40" s="116"/>
      <c r="IPT40" s="116"/>
      <c r="IPU40" s="116"/>
      <c r="IPV40" s="116"/>
      <c r="IPW40" s="116"/>
      <c r="IPX40" s="116"/>
      <c r="IPY40" s="116"/>
      <c r="IPZ40" s="116"/>
      <c r="IQA40" s="116"/>
      <c r="IQB40" s="116"/>
      <c r="IQC40" s="116"/>
      <c r="IQD40" s="116"/>
      <c r="IQE40" s="116"/>
      <c r="IQF40" s="116"/>
      <c r="IQG40" s="116"/>
      <c r="IQH40" s="116"/>
      <c r="IQI40" s="116"/>
      <c r="IQJ40" s="116"/>
      <c r="IQK40" s="116"/>
      <c r="IQL40" s="116"/>
      <c r="IQM40" s="116"/>
      <c r="IQN40" s="116"/>
      <c r="IQO40" s="116"/>
      <c r="IQP40" s="116"/>
      <c r="IQQ40" s="116"/>
      <c r="IQR40" s="116"/>
      <c r="IQS40" s="116"/>
      <c r="IQT40" s="116"/>
      <c r="IQU40" s="116"/>
      <c r="IQV40" s="116"/>
      <c r="IQW40" s="116"/>
      <c r="IQX40" s="116"/>
      <c r="IQY40" s="116"/>
      <c r="IQZ40" s="116"/>
      <c r="IRA40" s="116"/>
      <c r="IRB40" s="116"/>
      <c r="IRC40" s="116"/>
      <c r="IRD40" s="116"/>
      <c r="IRE40" s="116"/>
      <c r="IRF40" s="116"/>
      <c r="IRG40" s="116"/>
      <c r="IRH40" s="116"/>
      <c r="IRI40" s="116"/>
      <c r="IRJ40" s="116"/>
      <c r="IRK40" s="116"/>
      <c r="IRL40" s="116"/>
      <c r="IRM40" s="116"/>
      <c r="IRN40" s="116"/>
      <c r="IRO40" s="116"/>
      <c r="IRP40" s="116"/>
      <c r="IRQ40" s="116"/>
      <c r="IRR40" s="116"/>
      <c r="IRS40" s="116"/>
      <c r="IRT40" s="116"/>
      <c r="IRU40" s="116"/>
      <c r="IRV40" s="116"/>
      <c r="IRW40" s="116"/>
      <c r="IRX40" s="116"/>
      <c r="IRY40" s="116"/>
      <c r="IRZ40" s="116"/>
      <c r="ISA40" s="116"/>
      <c r="ISB40" s="116"/>
      <c r="ISC40" s="116"/>
      <c r="ISD40" s="116"/>
      <c r="ISE40" s="116"/>
      <c r="ISF40" s="116"/>
      <c r="ISG40" s="116"/>
      <c r="ISH40" s="116"/>
      <c r="ISI40" s="116"/>
      <c r="ISJ40" s="116"/>
      <c r="ISK40" s="116"/>
      <c r="ISL40" s="116"/>
      <c r="ISM40" s="116"/>
      <c r="ISN40" s="116"/>
      <c r="ISO40" s="116"/>
      <c r="ISP40" s="116"/>
      <c r="ISQ40" s="116"/>
      <c r="ISR40" s="116"/>
      <c r="ISS40" s="116"/>
      <c r="IST40" s="116"/>
      <c r="ISU40" s="116"/>
      <c r="ISV40" s="116"/>
      <c r="ISW40" s="116"/>
      <c r="ISX40" s="116"/>
      <c r="ISY40" s="116"/>
      <c r="ISZ40" s="116"/>
      <c r="ITA40" s="116"/>
      <c r="ITB40" s="116"/>
      <c r="ITC40" s="116"/>
      <c r="ITD40" s="116"/>
      <c r="ITE40" s="116"/>
      <c r="ITF40" s="116"/>
      <c r="ITG40" s="116"/>
      <c r="ITH40" s="116"/>
      <c r="ITI40" s="116"/>
      <c r="ITJ40" s="116"/>
      <c r="ITK40" s="116"/>
      <c r="ITL40" s="116"/>
      <c r="ITM40" s="116"/>
      <c r="ITN40" s="116"/>
      <c r="ITO40" s="116"/>
      <c r="ITP40" s="116"/>
      <c r="ITQ40" s="116"/>
      <c r="ITR40" s="116"/>
      <c r="ITS40" s="116"/>
      <c r="ITT40" s="116"/>
      <c r="ITU40" s="116"/>
      <c r="ITV40" s="116"/>
      <c r="ITW40" s="116"/>
      <c r="ITX40" s="116"/>
      <c r="ITY40" s="116"/>
      <c r="ITZ40" s="116"/>
      <c r="IUA40" s="116"/>
      <c r="IUB40" s="116"/>
      <c r="IUC40" s="116"/>
      <c r="IUD40" s="116"/>
      <c r="IUE40" s="116"/>
      <c r="IUF40" s="116"/>
      <c r="IUG40" s="116"/>
      <c r="IUH40" s="116"/>
      <c r="IUI40" s="116"/>
      <c r="IUJ40" s="116"/>
      <c r="IUK40" s="116"/>
      <c r="IUL40" s="116"/>
      <c r="IUM40" s="116"/>
      <c r="IUN40" s="116"/>
      <c r="IUO40" s="116"/>
      <c r="IUP40" s="116"/>
      <c r="IUQ40" s="116"/>
      <c r="IUR40" s="116"/>
      <c r="IUS40" s="116"/>
      <c r="IUT40" s="116"/>
      <c r="IUU40" s="116"/>
      <c r="IUV40" s="116"/>
      <c r="IUW40" s="116"/>
      <c r="IUX40" s="116"/>
      <c r="IUY40" s="116"/>
      <c r="IUZ40" s="116"/>
      <c r="IVA40" s="116"/>
      <c r="IVB40" s="116"/>
      <c r="IVC40" s="116"/>
      <c r="IVD40" s="116"/>
      <c r="IVE40" s="116"/>
      <c r="IVF40" s="116"/>
      <c r="IVG40" s="116"/>
      <c r="IVH40" s="116"/>
      <c r="IVI40" s="116"/>
      <c r="IVJ40" s="116"/>
      <c r="IVK40" s="116"/>
      <c r="IVL40" s="116"/>
      <c r="IVM40" s="116"/>
      <c r="IVN40" s="116"/>
      <c r="IVO40" s="116"/>
      <c r="IVP40" s="116"/>
      <c r="IVQ40" s="116"/>
      <c r="IVR40" s="116"/>
      <c r="IVS40" s="116"/>
      <c r="IVT40" s="116"/>
      <c r="IVU40" s="116"/>
      <c r="IVV40" s="116"/>
      <c r="IVW40" s="116"/>
      <c r="IVX40" s="116"/>
      <c r="IVY40" s="116"/>
      <c r="IVZ40" s="116"/>
      <c r="IWA40" s="116"/>
      <c r="IWB40" s="116"/>
      <c r="IWC40" s="116"/>
      <c r="IWD40" s="116"/>
      <c r="IWE40" s="116"/>
      <c r="IWF40" s="116"/>
      <c r="IWG40" s="116"/>
      <c r="IWH40" s="116"/>
      <c r="IWI40" s="116"/>
      <c r="IWJ40" s="116"/>
      <c r="IWK40" s="116"/>
      <c r="IWL40" s="116"/>
      <c r="IWM40" s="116"/>
      <c r="IWN40" s="116"/>
      <c r="IWO40" s="116"/>
      <c r="IWP40" s="116"/>
      <c r="IWQ40" s="116"/>
      <c r="IWR40" s="116"/>
      <c r="IWS40" s="116"/>
      <c r="IWT40" s="116"/>
      <c r="IWU40" s="116"/>
      <c r="IWV40" s="116"/>
      <c r="IWW40" s="116"/>
      <c r="IWX40" s="116"/>
      <c r="IWY40" s="116"/>
      <c r="IWZ40" s="116"/>
      <c r="IXA40" s="116"/>
      <c r="IXB40" s="116"/>
      <c r="IXC40" s="116"/>
      <c r="IXD40" s="116"/>
      <c r="IXE40" s="116"/>
      <c r="IXF40" s="116"/>
      <c r="IXG40" s="116"/>
      <c r="IXH40" s="116"/>
      <c r="IXI40" s="116"/>
      <c r="IXJ40" s="116"/>
      <c r="IXK40" s="116"/>
      <c r="IXL40" s="116"/>
      <c r="IXM40" s="116"/>
      <c r="IXN40" s="116"/>
      <c r="IXO40" s="116"/>
      <c r="IXP40" s="116"/>
      <c r="IXQ40" s="116"/>
      <c r="IXR40" s="116"/>
      <c r="IXS40" s="116"/>
      <c r="IXT40" s="116"/>
      <c r="IXU40" s="116"/>
      <c r="IXV40" s="116"/>
      <c r="IXW40" s="116"/>
      <c r="IXX40" s="116"/>
      <c r="IXY40" s="116"/>
      <c r="IXZ40" s="116"/>
      <c r="IYA40" s="116"/>
      <c r="IYB40" s="116"/>
      <c r="IYC40" s="116"/>
      <c r="IYD40" s="116"/>
      <c r="IYE40" s="116"/>
      <c r="IYF40" s="116"/>
      <c r="IYG40" s="116"/>
      <c r="IYH40" s="116"/>
      <c r="IYI40" s="116"/>
      <c r="IYJ40" s="116"/>
      <c r="IYK40" s="116"/>
      <c r="IYL40" s="116"/>
      <c r="IYM40" s="116"/>
      <c r="IYN40" s="116"/>
      <c r="IYO40" s="116"/>
      <c r="IYP40" s="116"/>
      <c r="IYQ40" s="116"/>
      <c r="IYR40" s="116"/>
      <c r="IYS40" s="116"/>
      <c r="IYT40" s="116"/>
      <c r="IYU40" s="116"/>
      <c r="IYV40" s="116"/>
      <c r="IYW40" s="116"/>
      <c r="IYX40" s="116"/>
      <c r="IYY40" s="116"/>
      <c r="IYZ40" s="116"/>
      <c r="IZA40" s="116"/>
      <c r="IZB40" s="116"/>
      <c r="IZC40" s="116"/>
      <c r="IZD40" s="116"/>
      <c r="IZE40" s="116"/>
      <c r="IZF40" s="116"/>
      <c r="IZG40" s="116"/>
      <c r="IZH40" s="116"/>
      <c r="IZI40" s="116"/>
      <c r="IZJ40" s="116"/>
      <c r="IZK40" s="116"/>
      <c r="IZL40" s="116"/>
      <c r="IZM40" s="116"/>
      <c r="IZN40" s="116"/>
      <c r="IZO40" s="116"/>
      <c r="IZP40" s="116"/>
      <c r="IZQ40" s="116"/>
      <c r="IZR40" s="116"/>
      <c r="IZS40" s="116"/>
      <c r="IZT40" s="116"/>
      <c r="IZU40" s="116"/>
      <c r="IZV40" s="116"/>
      <c r="IZW40" s="116"/>
      <c r="IZX40" s="116"/>
      <c r="IZY40" s="116"/>
      <c r="IZZ40" s="116"/>
      <c r="JAA40" s="116"/>
      <c r="JAB40" s="116"/>
      <c r="JAC40" s="116"/>
      <c r="JAD40" s="116"/>
      <c r="JAE40" s="116"/>
      <c r="JAF40" s="116"/>
      <c r="JAG40" s="116"/>
      <c r="JAH40" s="116"/>
      <c r="JAI40" s="116"/>
      <c r="JAJ40" s="116"/>
      <c r="JAK40" s="116"/>
      <c r="JAL40" s="116"/>
      <c r="JAM40" s="116"/>
      <c r="JAN40" s="116"/>
      <c r="JAO40" s="116"/>
      <c r="JAP40" s="116"/>
      <c r="JAQ40" s="116"/>
      <c r="JAR40" s="116"/>
      <c r="JAS40" s="116"/>
      <c r="JAT40" s="116"/>
      <c r="JAU40" s="116"/>
      <c r="JAV40" s="116"/>
      <c r="JAW40" s="116"/>
      <c r="JAX40" s="116"/>
      <c r="JAY40" s="116"/>
      <c r="JAZ40" s="116"/>
      <c r="JBA40" s="116"/>
      <c r="JBB40" s="116"/>
      <c r="JBC40" s="116"/>
      <c r="JBD40" s="116"/>
      <c r="JBE40" s="116"/>
      <c r="JBF40" s="116"/>
      <c r="JBG40" s="116"/>
      <c r="JBH40" s="116"/>
      <c r="JBI40" s="116"/>
      <c r="JBJ40" s="116"/>
      <c r="JBK40" s="116"/>
      <c r="JBL40" s="116"/>
      <c r="JBM40" s="116"/>
      <c r="JBN40" s="116"/>
      <c r="JBO40" s="116"/>
      <c r="JBP40" s="116"/>
      <c r="JBQ40" s="116"/>
      <c r="JBR40" s="116"/>
      <c r="JBS40" s="116"/>
      <c r="JBT40" s="116"/>
      <c r="JBU40" s="116"/>
      <c r="JBV40" s="116"/>
      <c r="JBW40" s="116"/>
      <c r="JBX40" s="116"/>
      <c r="JBY40" s="116"/>
      <c r="JBZ40" s="116"/>
      <c r="JCA40" s="116"/>
      <c r="JCB40" s="116"/>
      <c r="JCC40" s="116"/>
      <c r="JCD40" s="116"/>
      <c r="JCE40" s="116"/>
      <c r="JCF40" s="116"/>
      <c r="JCG40" s="116"/>
      <c r="JCH40" s="116"/>
      <c r="JCI40" s="116"/>
      <c r="JCJ40" s="116"/>
      <c r="JCK40" s="116"/>
      <c r="JCL40" s="116"/>
      <c r="JCM40" s="116"/>
      <c r="JCN40" s="116"/>
      <c r="JCO40" s="116"/>
      <c r="JCP40" s="116"/>
      <c r="JCQ40" s="116"/>
      <c r="JCR40" s="116"/>
      <c r="JCS40" s="116"/>
      <c r="JCT40" s="116"/>
      <c r="JCU40" s="116"/>
      <c r="JCV40" s="116"/>
      <c r="JCW40" s="116"/>
      <c r="JCX40" s="116"/>
      <c r="JCY40" s="116"/>
      <c r="JCZ40" s="116"/>
      <c r="JDA40" s="116"/>
      <c r="JDB40" s="116"/>
      <c r="JDC40" s="116"/>
      <c r="JDD40" s="116"/>
      <c r="JDE40" s="116"/>
      <c r="JDF40" s="116"/>
      <c r="JDG40" s="116"/>
      <c r="JDH40" s="116"/>
      <c r="JDI40" s="116"/>
      <c r="JDJ40" s="116"/>
      <c r="JDK40" s="116"/>
      <c r="JDL40" s="116"/>
      <c r="JDM40" s="116"/>
      <c r="JDN40" s="116"/>
      <c r="JDO40" s="116"/>
      <c r="JDP40" s="116"/>
      <c r="JDQ40" s="116"/>
      <c r="JDR40" s="116"/>
      <c r="JDS40" s="116"/>
      <c r="JDT40" s="116"/>
      <c r="JDU40" s="116"/>
      <c r="JDV40" s="116"/>
      <c r="JDW40" s="116"/>
      <c r="JDX40" s="116"/>
      <c r="JDY40" s="116"/>
      <c r="JDZ40" s="116"/>
      <c r="JEA40" s="116"/>
      <c r="JEB40" s="116"/>
      <c r="JEC40" s="116"/>
      <c r="JED40" s="116"/>
      <c r="JEE40" s="116"/>
      <c r="JEF40" s="116"/>
      <c r="JEG40" s="116"/>
      <c r="JEH40" s="116"/>
      <c r="JEI40" s="116"/>
      <c r="JEJ40" s="116"/>
      <c r="JEK40" s="116"/>
      <c r="JEL40" s="116"/>
      <c r="JEM40" s="116"/>
      <c r="JEN40" s="116"/>
      <c r="JEO40" s="116"/>
      <c r="JEP40" s="116"/>
      <c r="JEQ40" s="116"/>
      <c r="JER40" s="116"/>
      <c r="JES40" s="116"/>
      <c r="JET40" s="116"/>
      <c r="JEU40" s="116"/>
      <c r="JEV40" s="116"/>
      <c r="JEW40" s="116"/>
      <c r="JEX40" s="116"/>
      <c r="JEY40" s="116"/>
      <c r="JEZ40" s="116"/>
      <c r="JFA40" s="116"/>
      <c r="JFB40" s="116"/>
      <c r="JFC40" s="116"/>
      <c r="JFD40" s="116"/>
      <c r="JFE40" s="116"/>
      <c r="JFF40" s="116"/>
      <c r="JFG40" s="116"/>
      <c r="JFH40" s="116"/>
      <c r="JFI40" s="116"/>
      <c r="JFJ40" s="116"/>
      <c r="JFK40" s="116"/>
      <c r="JFL40" s="116"/>
      <c r="JFM40" s="116"/>
      <c r="JFN40" s="116"/>
      <c r="JFO40" s="116"/>
      <c r="JFP40" s="116"/>
      <c r="JFQ40" s="116"/>
      <c r="JFR40" s="116"/>
      <c r="JFS40" s="116"/>
      <c r="JFT40" s="116"/>
      <c r="JFU40" s="116"/>
      <c r="JFV40" s="116"/>
      <c r="JFW40" s="116"/>
      <c r="JFX40" s="116"/>
      <c r="JFY40" s="116"/>
      <c r="JFZ40" s="116"/>
      <c r="JGA40" s="116"/>
      <c r="JGB40" s="116"/>
      <c r="JGC40" s="116"/>
      <c r="JGD40" s="116"/>
      <c r="JGE40" s="116"/>
      <c r="JGF40" s="116"/>
      <c r="JGG40" s="116"/>
      <c r="JGH40" s="116"/>
      <c r="JGI40" s="116"/>
      <c r="JGJ40" s="116"/>
      <c r="JGK40" s="116"/>
      <c r="JGL40" s="116"/>
      <c r="JGM40" s="116"/>
      <c r="JGN40" s="116"/>
      <c r="JGO40" s="116"/>
      <c r="JGP40" s="116"/>
      <c r="JGQ40" s="116"/>
      <c r="JGR40" s="116"/>
      <c r="JGS40" s="116"/>
      <c r="JGT40" s="116"/>
      <c r="JGU40" s="116"/>
      <c r="JGV40" s="116"/>
      <c r="JGW40" s="116"/>
      <c r="JGX40" s="116"/>
      <c r="JGY40" s="116"/>
      <c r="JGZ40" s="116"/>
      <c r="JHA40" s="116"/>
      <c r="JHB40" s="116"/>
      <c r="JHC40" s="116"/>
      <c r="JHD40" s="116"/>
      <c r="JHE40" s="116"/>
      <c r="JHF40" s="116"/>
      <c r="JHG40" s="116"/>
      <c r="JHH40" s="116"/>
      <c r="JHI40" s="116"/>
      <c r="JHJ40" s="116"/>
      <c r="JHK40" s="116"/>
      <c r="JHL40" s="116"/>
      <c r="JHM40" s="116"/>
      <c r="JHN40" s="116"/>
      <c r="JHO40" s="116"/>
      <c r="JHP40" s="116"/>
      <c r="JHQ40" s="116"/>
      <c r="JHR40" s="116"/>
      <c r="JHS40" s="116"/>
      <c r="JHT40" s="116"/>
      <c r="JHU40" s="116"/>
      <c r="JHV40" s="116"/>
      <c r="JHW40" s="116"/>
      <c r="JHX40" s="116"/>
      <c r="JHY40" s="116"/>
      <c r="JHZ40" s="116"/>
      <c r="JIA40" s="116"/>
      <c r="JIB40" s="116"/>
      <c r="JIC40" s="116"/>
      <c r="JID40" s="116"/>
      <c r="JIE40" s="116"/>
      <c r="JIF40" s="116"/>
      <c r="JIG40" s="116"/>
      <c r="JIH40" s="116"/>
      <c r="JII40" s="116"/>
      <c r="JIJ40" s="116"/>
      <c r="JIK40" s="116"/>
      <c r="JIL40" s="116"/>
      <c r="JIM40" s="116"/>
      <c r="JIN40" s="116"/>
      <c r="JIO40" s="116"/>
      <c r="JIP40" s="116"/>
      <c r="JIQ40" s="116"/>
      <c r="JIR40" s="116"/>
      <c r="JIS40" s="116"/>
      <c r="JIT40" s="116"/>
      <c r="JIU40" s="116"/>
      <c r="JIV40" s="116"/>
      <c r="JIW40" s="116"/>
      <c r="JIX40" s="116"/>
      <c r="JIY40" s="116"/>
      <c r="JIZ40" s="116"/>
      <c r="JJA40" s="116"/>
      <c r="JJB40" s="116"/>
      <c r="JJC40" s="116"/>
      <c r="JJD40" s="116"/>
      <c r="JJE40" s="116"/>
      <c r="JJF40" s="116"/>
      <c r="JJG40" s="116"/>
      <c r="JJH40" s="116"/>
      <c r="JJI40" s="116"/>
      <c r="JJJ40" s="116"/>
      <c r="JJK40" s="116"/>
      <c r="JJL40" s="116"/>
      <c r="JJM40" s="116"/>
      <c r="JJN40" s="116"/>
      <c r="JJO40" s="116"/>
      <c r="JJP40" s="116"/>
      <c r="JJQ40" s="116"/>
      <c r="JJR40" s="116"/>
      <c r="JJS40" s="116"/>
      <c r="JJT40" s="116"/>
      <c r="JJU40" s="116"/>
      <c r="JJV40" s="116"/>
      <c r="JJW40" s="116"/>
      <c r="JJX40" s="116"/>
      <c r="JJY40" s="116"/>
      <c r="JJZ40" s="116"/>
      <c r="JKA40" s="116"/>
      <c r="JKB40" s="116"/>
      <c r="JKC40" s="116"/>
      <c r="JKD40" s="116"/>
      <c r="JKE40" s="116"/>
      <c r="JKF40" s="116"/>
      <c r="JKG40" s="116"/>
      <c r="JKH40" s="116"/>
      <c r="JKI40" s="116"/>
      <c r="JKJ40" s="116"/>
      <c r="JKK40" s="116"/>
      <c r="JKL40" s="116"/>
      <c r="JKM40" s="116"/>
      <c r="JKN40" s="116"/>
      <c r="JKO40" s="116"/>
      <c r="JKP40" s="116"/>
      <c r="JKQ40" s="116"/>
      <c r="JKR40" s="116"/>
      <c r="JKS40" s="116"/>
      <c r="JKT40" s="116"/>
      <c r="JKU40" s="116"/>
      <c r="JKV40" s="116"/>
      <c r="JKW40" s="116"/>
      <c r="JKX40" s="116"/>
      <c r="JKY40" s="116"/>
      <c r="JKZ40" s="116"/>
      <c r="JLA40" s="116"/>
      <c r="JLB40" s="116"/>
      <c r="JLC40" s="116"/>
      <c r="JLD40" s="116"/>
      <c r="JLE40" s="116"/>
      <c r="JLF40" s="116"/>
      <c r="JLG40" s="116"/>
      <c r="JLH40" s="116"/>
      <c r="JLI40" s="116"/>
      <c r="JLJ40" s="116"/>
      <c r="JLK40" s="116"/>
      <c r="JLL40" s="116"/>
      <c r="JLM40" s="116"/>
      <c r="JLN40" s="116"/>
      <c r="JLO40" s="116"/>
      <c r="JLP40" s="116"/>
      <c r="JLQ40" s="116"/>
      <c r="JLR40" s="116"/>
      <c r="JLS40" s="116"/>
      <c r="JLT40" s="116"/>
      <c r="JLU40" s="116"/>
      <c r="JLV40" s="116"/>
      <c r="JLW40" s="116"/>
      <c r="JLX40" s="116"/>
      <c r="JLY40" s="116"/>
      <c r="JLZ40" s="116"/>
      <c r="JMA40" s="116"/>
      <c r="JMB40" s="116"/>
      <c r="JMC40" s="116"/>
      <c r="JMD40" s="116"/>
      <c r="JME40" s="116"/>
      <c r="JMF40" s="116"/>
      <c r="JMG40" s="116"/>
      <c r="JMH40" s="116"/>
      <c r="JMI40" s="116"/>
      <c r="JMJ40" s="116"/>
      <c r="JMK40" s="116"/>
      <c r="JML40" s="116"/>
      <c r="JMM40" s="116"/>
      <c r="JMN40" s="116"/>
      <c r="JMO40" s="116"/>
      <c r="JMP40" s="116"/>
      <c r="JMQ40" s="116"/>
      <c r="JMR40" s="116"/>
      <c r="JMS40" s="116"/>
      <c r="JMT40" s="116"/>
      <c r="JMU40" s="116"/>
      <c r="JMV40" s="116"/>
      <c r="JMW40" s="116"/>
      <c r="JMX40" s="116"/>
      <c r="JMY40" s="116"/>
      <c r="JMZ40" s="116"/>
      <c r="JNA40" s="116"/>
      <c r="JNB40" s="116"/>
      <c r="JNC40" s="116"/>
      <c r="JND40" s="116"/>
      <c r="JNE40" s="116"/>
      <c r="JNF40" s="116"/>
      <c r="JNG40" s="116"/>
      <c r="JNH40" s="116"/>
      <c r="JNI40" s="116"/>
      <c r="JNJ40" s="116"/>
      <c r="JNK40" s="116"/>
      <c r="JNL40" s="116"/>
      <c r="JNM40" s="116"/>
      <c r="JNN40" s="116"/>
      <c r="JNO40" s="116"/>
      <c r="JNP40" s="116"/>
      <c r="JNQ40" s="116"/>
      <c r="JNR40" s="116"/>
      <c r="JNS40" s="116"/>
      <c r="JNT40" s="116"/>
      <c r="JNU40" s="116"/>
      <c r="JNV40" s="116"/>
      <c r="JNW40" s="116"/>
      <c r="JNX40" s="116"/>
      <c r="JNY40" s="116"/>
      <c r="JNZ40" s="116"/>
      <c r="JOA40" s="116"/>
      <c r="JOB40" s="116"/>
      <c r="JOC40" s="116"/>
      <c r="JOD40" s="116"/>
      <c r="JOE40" s="116"/>
      <c r="JOF40" s="116"/>
      <c r="JOG40" s="116"/>
      <c r="JOH40" s="116"/>
      <c r="JOI40" s="116"/>
      <c r="JOJ40" s="116"/>
      <c r="JOK40" s="116"/>
      <c r="JOL40" s="116"/>
      <c r="JOM40" s="116"/>
      <c r="JON40" s="116"/>
      <c r="JOO40" s="116"/>
      <c r="JOP40" s="116"/>
      <c r="JOQ40" s="116"/>
      <c r="JOR40" s="116"/>
      <c r="JOS40" s="116"/>
      <c r="JOT40" s="116"/>
      <c r="JOU40" s="116"/>
      <c r="JOV40" s="116"/>
      <c r="JOW40" s="116"/>
      <c r="JOX40" s="116"/>
      <c r="JOY40" s="116"/>
      <c r="JOZ40" s="116"/>
      <c r="JPA40" s="116"/>
      <c r="JPB40" s="116"/>
      <c r="JPC40" s="116"/>
      <c r="JPD40" s="116"/>
      <c r="JPE40" s="116"/>
      <c r="JPF40" s="116"/>
      <c r="JPG40" s="116"/>
      <c r="JPH40" s="116"/>
      <c r="JPI40" s="116"/>
      <c r="JPJ40" s="116"/>
      <c r="JPK40" s="116"/>
      <c r="JPL40" s="116"/>
      <c r="JPM40" s="116"/>
      <c r="JPN40" s="116"/>
      <c r="JPO40" s="116"/>
      <c r="JPP40" s="116"/>
      <c r="JPQ40" s="116"/>
      <c r="JPR40" s="116"/>
      <c r="JPS40" s="116"/>
      <c r="JPT40" s="116"/>
      <c r="JPU40" s="116"/>
      <c r="JPV40" s="116"/>
      <c r="JPW40" s="116"/>
      <c r="JPX40" s="116"/>
      <c r="JPY40" s="116"/>
      <c r="JPZ40" s="116"/>
      <c r="JQA40" s="116"/>
      <c r="JQB40" s="116"/>
      <c r="JQC40" s="116"/>
      <c r="JQD40" s="116"/>
      <c r="JQE40" s="116"/>
      <c r="JQF40" s="116"/>
      <c r="JQG40" s="116"/>
      <c r="JQH40" s="116"/>
      <c r="JQI40" s="116"/>
      <c r="JQJ40" s="116"/>
      <c r="JQK40" s="116"/>
      <c r="JQL40" s="116"/>
      <c r="JQM40" s="116"/>
      <c r="JQN40" s="116"/>
      <c r="JQO40" s="116"/>
      <c r="JQP40" s="116"/>
      <c r="JQQ40" s="116"/>
      <c r="JQR40" s="116"/>
      <c r="JQS40" s="116"/>
      <c r="JQT40" s="116"/>
      <c r="JQU40" s="116"/>
      <c r="JQV40" s="116"/>
      <c r="JQW40" s="116"/>
      <c r="JQX40" s="116"/>
      <c r="JQY40" s="116"/>
      <c r="JQZ40" s="116"/>
      <c r="JRA40" s="116"/>
      <c r="JRB40" s="116"/>
      <c r="JRC40" s="116"/>
      <c r="JRD40" s="116"/>
      <c r="JRE40" s="116"/>
      <c r="JRF40" s="116"/>
      <c r="JRG40" s="116"/>
      <c r="JRH40" s="116"/>
      <c r="JRI40" s="116"/>
      <c r="JRJ40" s="116"/>
      <c r="JRK40" s="116"/>
      <c r="JRL40" s="116"/>
      <c r="JRM40" s="116"/>
      <c r="JRN40" s="116"/>
      <c r="JRO40" s="116"/>
      <c r="JRP40" s="116"/>
      <c r="JRQ40" s="116"/>
      <c r="JRR40" s="116"/>
      <c r="JRS40" s="116"/>
      <c r="JRT40" s="116"/>
      <c r="JRU40" s="116"/>
      <c r="JRV40" s="116"/>
      <c r="JRW40" s="116"/>
      <c r="JRX40" s="116"/>
      <c r="JRY40" s="116"/>
      <c r="JRZ40" s="116"/>
      <c r="JSA40" s="116"/>
      <c r="JSB40" s="116"/>
      <c r="JSC40" s="116"/>
      <c r="JSD40" s="116"/>
      <c r="JSE40" s="116"/>
      <c r="JSF40" s="116"/>
      <c r="JSG40" s="116"/>
      <c r="JSH40" s="116"/>
      <c r="JSI40" s="116"/>
      <c r="JSJ40" s="116"/>
      <c r="JSK40" s="116"/>
      <c r="JSL40" s="116"/>
      <c r="JSM40" s="116"/>
      <c r="JSN40" s="116"/>
      <c r="JSO40" s="116"/>
      <c r="JSP40" s="116"/>
      <c r="JSQ40" s="116"/>
      <c r="JSR40" s="116"/>
      <c r="JSS40" s="116"/>
      <c r="JST40" s="116"/>
      <c r="JSU40" s="116"/>
      <c r="JSV40" s="116"/>
      <c r="JSW40" s="116"/>
      <c r="JSX40" s="116"/>
      <c r="JSY40" s="116"/>
      <c r="JSZ40" s="116"/>
      <c r="JTA40" s="116"/>
      <c r="JTB40" s="116"/>
      <c r="JTC40" s="116"/>
      <c r="JTD40" s="116"/>
      <c r="JTE40" s="116"/>
      <c r="JTF40" s="116"/>
      <c r="JTG40" s="116"/>
      <c r="JTH40" s="116"/>
      <c r="JTI40" s="116"/>
      <c r="JTJ40" s="116"/>
      <c r="JTK40" s="116"/>
      <c r="JTL40" s="116"/>
      <c r="JTM40" s="116"/>
      <c r="JTN40" s="116"/>
      <c r="JTO40" s="116"/>
      <c r="JTP40" s="116"/>
      <c r="JTQ40" s="116"/>
      <c r="JTR40" s="116"/>
      <c r="JTS40" s="116"/>
      <c r="JTT40" s="116"/>
      <c r="JTU40" s="116"/>
      <c r="JTV40" s="116"/>
      <c r="JTW40" s="116"/>
      <c r="JTX40" s="116"/>
      <c r="JTY40" s="116"/>
      <c r="JTZ40" s="116"/>
      <c r="JUA40" s="116"/>
      <c r="JUB40" s="116"/>
      <c r="JUC40" s="116"/>
      <c r="JUD40" s="116"/>
      <c r="JUE40" s="116"/>
      <c r="JUF40" s="116"/>
      <c r="JUG40" s="116"/>
      <c r="JUH40" s="116"/>
      <c r="JUI40" s="116"/>
      <c r="JUJ40" s="116"/>
      <c r="JUK40" s="116"/>
      <c r="JUL40" s="116"/>
      <c r="JUM40" s="116"/>
      <c r="JUN40" s="116"/>
      <c r="JUO40" s="116"/>
      <c r="JUP40" s="116"/>
      <c r="JUQ40" s="116"/>
      <c r="JUR40" s="116"/>
      <c r="JUS40" s="116"/>
      <c r="JUT40" s="116"/>
      <c r="JUU40" s="116"/>
      <c r="JUV40" s="116"/>
      <c r="JUW40" s="116"/>
      <c r="JUX40" s="116"/>
      <c r="JUY40" s="116"/>
      <c r="JUZ40" s="116"/>
      <c r="JVA40" s="116"/>
      <c r="JVB40" s="116"/>
      <c r="JVC40" s="116"/>
      <c r="JVD40" s="116"/>
      <c r="JVE40" s="116"/>
      <c r="JVF40" s="116"/>
      <c r="JVG40" s="116"/>
      <c r="JVH40" s="116"/>
      <c r="JVI40" s="116"/>
      <c r="JVJ40" s="116"/>
      <c r="JVK40" s="116"/>
      <c r="JVL40" s="116"/>
      <c r="JVM40" s="116"/>
      <c r="JVN40" s="116"/>
      <c r="JVO40" s="116"/>
      <c r="JVP40" s="116"/>
      <c r="JVQ40" s="116"/>
      <c r="JVR40" s="116"/>
      <c r="JVS40" s="116"/>
      <c r="JVT40" s="116"/>
      <c r="JVU40" s="116"/>
      <c r="JVV40" s="116"/>
      <c r="JVW40" s="116"/>
      <c r="JVX40" s="116"/>
      <c r="JVY40" s="116"/>
      <c r="JVZ40" s="116"/>
      <c r="JWA40" s="116"/>
      <c r="JWB40" s="116"/>
      <c r="JWC40" s="116"/>
      <c r="JWD40" s="116"/>
      <c r="JWE40" s="116"/>
      <c r="JWF40" s="116"/>
      <c r="JWG40" s="116"/>
      <c r="JWH40" s="116"/>
      <c r="JWI40" s="116"/>
      <c r="JWJ40" s="116"/>
      <c r="JWK40" s="116"/>
      <c r="JWL40" s="116"/>
      <c r="JWM40" s="116"/>
      <c r="JWN40" s="116"/>
      <c r="JWO40" s="116"/>
      <c r="JWP40" s="116"/>
      <c r="JWQ40" s="116"/>
      <c r="JWR40" s="116"/>
      <c r="JWS40" s="116"/>
      <c r="JWT40" s="116"/>
      <c r="JWU40" s="116"/>
      <c r="JWV40" s="116"/>
      <c r="JWW40" s="116"/>
      <c r="JWX40" s="116"/>
      <c r="JWY40" s="116"/>
      <c r="JWZ40" s="116"/>
      <c r="JXA40" s="116"/>
      <c r="JXB40" s="116"/>
      <c r="JXC40" s="116"/>
      <c r="JXD40" s="116"/>
      <c r="JXE40" s="116"/>
      <c r="JXF40" s="116"/>
      <c r="JXG40" s="116"/>
      <c r="JXH40" s="116"/>
      <c r="JXI40" s="116"/>
      <c r="JXJ40" s="116"/>
      <c r="JXK40" s="116"/>
      <c r="JXL40" s="116"/>
      <c r="JXM40" s="116"/>
      <c r="JXN40" s="116"/>
      <c r="JXO40" s="116"/>
      <c r="JXP40" s="116"/>
      <c r="JXQ40" s="116"/>
      <c r="JXR40" s="116"/>
      <c r="JXS40" s="116"/>
      <c r="JXT40" s="116"/>
      <c r="JXU40" s="116"/>
      <c r="JXV40" s="116"/>
      <c r="JXW40" s="116"/>
      <c r="JXX40" s="116"/>
      <c r="JXY40" s="116"/>
      <c r="JXZ40" s="116"/>
      <c r="JYA40" s="116"/>
      <c r="JYB40" s="116"/>
      <c r="JYC40" s="116"/>
      <c r="JYD40" s="116"/>
      <c r="JYE40" s="116"/>
      <c r="JYF40" s="116"/>
      <c r="JYG40" s="116"/>
      <c r="JYH40" s="116"/>
      <c r="JYI40" s="116"/>
      <c r="JYJ40" s="116"/>
      <c r="JYK40" s="116"/>
      <c r="JYL40" s="116"/>
      <c r="JYM40" s="116"/>
      <c r="JYN40" s="116"/>
      <c r="JYO40" s="116"/>
      <c r="JYP40" s="116"/>
      <c r="JYQ40" s="116"/>
      <c r="JYR40" s="116"/>
      <c r="JYS40" s="116"/>
      <c r="JYT40" s="116"/>
      <c r="JYU40" s="116"/>
      <c r="JYV40" s="116"/>
      <c r="JYW40" s="116"/>
      <c r="JYX40" s="116"/>
      <c r="JYY40" s="116"/>
      <c r="JYZ40" s="116"/>
      <c r="JZA40" s="116"/>
      <c r="JZB40" s="116"/>
      <c r="JZC40" s="116"/>
      <c r="JZD40" s="116"/>
      <c r="JZE40" s="116"/>
      <c r="JZF40" s="116"/>
      <c r="JZG40" s="116"/>
      <c r="JZH40" s="116"/>
      <c r="JZI40" s="116"/>
      <c r="JZJ40" s="116"/>
      <c r="JZK40" s="116"/>
      <c r="JZL40" s="116"/>
      <c r="JZM40" s="116"/>
      <c r="JZN40" s="116"/>
      <c r="JZO40" s="116"/>
      <c r="JZP40" s="116"/>
      <c r="JZQ40" s="116"/>
      <c r="JZR40" s="116"/>
      <c r="JZS40" s="116"/>
      <c r="JZT40" s="116"/>
      <c r="JZU40" s="116"/>
      <c r="JZV40" s="116"/>
      <c r="JZW40" s="116"/>
      <c r="JZX40" s="116"/>
      <c r="JZY40" s="116"/>
      <c r="JZZ40" s="116"/>
      <c r="KAA40" s="116"/>
      <c r="KAB40" s="116"/>
      <c r="KAC40" s="116"/>
      <c r="KAD40" s="116"/>
      <c r="KAE40" s="116"/>
      <c r="KAF40" s="116"/>
      <c r="KAG40" s="116"/>
      <c r="KAH40" s="116"/>
      <c r="KAI40" s="116"/>
      <c r="KAJ40" s="116"/>
      <c r="KAK40" s="116"/>
      <c r="KAL40" s="116"/>
      <c r="KAM40" s="116"/>
      <c r="KAN40" s="116"/>
      <c r="KAO40" s="116"/>
      <c r="KAP40" s="116"/>
      <c r="KAQ40" s="116"/>
      <c r="KAR40" s="116"/>
      <c r="KAS40" s="116"/>
      <c r="KAT40" s="116"/>
      <c r="KAU40" s="116"/>
      <c r="KAV40" s="116"/>
      <c r="KAW40" s="116"/>
      <c r="KAX40" s="116"/>
      <c r="KAY40" s="116"/>
      <c r="KAZ40" s="116"/>
      <c r="KBA40" s="116"/>
      <c r="KBB40" s="116"/>
      <c r="KBC40" s="116"/>
      <c r="KBD40" s="116"/>
      <c r="KBE40" s="116"/>
      <c r="KBF40" s="116"/>
      <c r="KBG40" s="116"/>
      <c r="KBH40" s="116"/>
      <c r="KBI40" s="116"/>
      <c r="KBJ40" s="116"/>
      <c r="KBK40" s="116"/>
      <c r="KBL40" s="116"/>
      <c r="KBM40" s="116"/>
      <c r="KBN40" s="116"/>
      <c r="KBO40" s="116"/>
      <c r="KBP40" s="116"/>
      <c r="KBQ40" s="116"/>
      <c r="KBR40" s="116"/>
      <c r="KBS40" s="116"/>
      <c r="KBT40" s="116"/>
      <c r="KBU40" s="116"/>
      <c r="KBV40" s="116"/>
      <c r="KBW40" s="116"/>
      <c r="KBX40" s="116"/>
      <c r="KBY40" s="116"/>
      <c r="KBZ40" s="116"/>
      <c r="KCA40" s="116"/>
      <c r="KCB40" s="116"/>
      <c r="KCC40" s="116"/>
      <c r="KCD40" s="116"/>
      <c r="KCE40" s="116"/>
      <c r="KCF40" s="116"/>
      <c r="KCG40" s="116"/>
      <c r="KCH40" s="116"/>
      <c r="KCI40" s="116"/>
      <c r="KCJ40" s="116"/>
      <c r="KCK40" s="116"/>
      <c r="KCL40" s="116"/>
      <c r="KCM40" s="116"/>
      <c r="KCN40" s="116"/>
      <c r="KCO40" s="116"/>
      <c r="KCP40" s="116"/>
      <c r="KCQ40" s="116"/>
      <c r="KCR40" s="116"/>
      <c r="KCS40" s="116"/>
      <c r="KCT40" s="116"/>
      <c r="KCU40" s="116"/>
      <c r="KCV40" s="116"/>
      <c r="KCW40" s="116"/>
      <c r="KCX40" s="116"/>
      <c r="KCY40" s="116"/>
      <c r="KCZ40" s="116"/>
      <c r="KDA40" s="116"/>
      <c r="KDB40" s="116"/>
      <c r="KDC40" s="116"/>
      <c r="KDD40" s="116"/>
      <c r="KDE40" s="116"/>
      <c r="KDF40" s="116"/>
      <c r="KDG40" s="116"/>
      <c r="KDH40" s="116"/>
      <c r="KDI40" s="116"/>
      <c r="KDJ40" s="116"/>
      <c r="KDK40" s="116"/>
      <c r="KDL40" s="116"/>
      <c r="KDM40" s="116"/>
      <c r="KDN40" s="116"/>
      <c r="KDO40" s="116"/>
      <c r="KDP40" s="116"/>
      <c r="KDQ40" s="116"/>
      <c r="KDR40" s="116"/>
      <c r="KDS40" s="116"/>
      <c r="KDT40" s="116"/>
      <c r="KDU40" s="116"/>
      <c r="KDV40" s="116"/>
      <c r="KDW40" s="116"/>
      <c r="KDX40" s="116"/>
      <c r="KDY40" s="116"/>
      <c r="KDZ40" s="116"/>
      <c r="KEA40" s="116"/>
      <c r="KEB40" s="116"/>
      <c r="KEC40" s="116"/>
      <c r="KED40" s="116"/>
      <c r="KEE40" s="116"/>
      <c r="KEF40" s="116"/>
      <c r="KEG40" s="116"/>
      <c r="KEH40" s="116"/>
      <c r="KEI40" s="116"/>
      <c r="KEJ40" s="116"/>
      <c r="KEK40" s="116"/>
      <c r="KEL40" s="116"/>
      <c r="KEM40" s="116"/>
      <c r="KEN40" s="116"/>
      <c r="KEO40" s="116"/>
      <c r="KEP40" s="116"/>
      <c r="KEQ40" s="116"/>
      <c r="KER40" s="116"/>
      <c r="KES40" s="116"/>
      <c r="KET40" s="116"/>
      <c r="KEU40" s="116"/>
      <c r="KEV40" s="116"/>
      <c r="KEW40" s="116"/>
      <c r="KEX40" s="116"/>
      <c r="KEY40" s="116"/>
      <c r="KEZ40" s="116"/>
      <c r="KFA40" s="116"/>
      <c r="KFB40" s="116"/>
      <c r="KFC40" s="116"/>
      <c r="KFD40" s="116"/>
      <c r="KFE40" s="116"/>
      <c r="KFF40" s="116"/>
      <c r="KFG40" s="116"/>
      <c r="KFH40" s="116"/>
      <c r="KFI40" s="116"/>
      <c r="KFJ40" s="116"/>
      <c r="KFK40" s="116"/>
      <c r="KFL40" s="116"/>
      <c r="KFM40" s="116"/>
      <c r="KFN40" s="116"/>
      <c r="KFO40" s="116"/>
      <c r="KFP40" s="116"/>
      <c r="KFQ40" s="116"/>
      <c r="KFR40" s="116"/>
      <c r="KFS40" s="116"/>
      <c r="KFT40" s="116"/>
      <c r="KFU40" s="116"/>
      <c r="KFV40" s="116"/>
      <c r="KFW40" s="116"/>
      <c r="KFX40" s="116"/>
      <c r="KFY40" s="116"/>
      <c r="KFZ40" s="116"/>
      <c r="KGA40" s="116"/>
      <c r="KGB40" s="116"/>
      <c r="KGC40" s="116"/>
      <c r="KGD40" s="116"/>
      <c r="KGE40" s="116"/>
      <c r="KGF40" s="116"/>
      <c r="KGG40" s="116"/>
      <c r="KGH40" s="116"/>
      <c r="KGI40" s="116"/>
      <c r="KGJ40" s="116"/>
      <c r="KGK40" s="116"/>
      <c r="KGL40" s="116"/>
      <c r="KGM40" s="116"/>
      <c r="KGN40" s="116"/>
      <c r="KGO40" s="116"/>
      <c r="KGP40" s="116"/>
      <c r="KGQ40" s="116"/>
      <c r="KGR40" s="116"/>
      <c r="KGS40" s="116"/>
      <c r="KGT40" s="116"/>
      <c r="KGU40" s="116"/>
      <c r="KGV40" s="116"/>
      <c r="KGW40" s="116"/>
      <c r="KGX40" s="116"/>
      <c r="KGY40" s="116"/>
      <c r="KGZ40" s="116"/>
      <c r="KHA40" s="116"/>
      <c r="KHB40" s="116"/>
      <c r="KHC40" s="116"/>
      <c r="KHD40" s="116"/>
      <c r="KHE40" s="116"/>
      <c r="KHF40" s="116"/>
      <c r="KHG40" s="116"/>
      <c r="KHH40" s="116"/>
      <c r="KHI40" s="116"/>
      <c r="KHJ40" s="116"/>
      <c r="KHK40" s="116"/>
      <c r="KHL40" s="116"/>
      <c r="KHM40" s="116"/>
      <c r="KHN40" s="116"/>
      <c r="KHO40" s="116"/>
      <c r="KHP40" s="116"/>
      <c r="KHQ40" s="116"/>
      <c r="KHR40" s="116"/>
      <c r="KHS40" s="116"/>
      <c r="KHT40" s="116"/>
      <c r="KHU40" s="116"/>
      <c r="KHV40" s="116"/>
      <c r="KHW40" s="116"/>
      <c r="KHX40" s="116"/>
      <c r="KHY40" s="116"/>
      <c r="KHZ40" s="116"/>
      <c r="KIA40" s="116"/>
      <c r="KIB40" s="116"/>
      <c r="KIC40" s="116"/>
      <c r="KID40" s="116"/>
      <c r="KIE40" s="116"/>
      <c r="KIF40" s="116"/>
      <c r="KIG40" s="116"/>
      <c r="KIH40" s="116"/>
      <c r="KII40" s="116"/>
      <c r="KIJ40" s="116"/>
      <c r="KIK40" s="116"/>
      <c r="KIL40" s="116"/>
      <c r="KIM40" s="116"/>
      <c r="KIN40" s="116"/>
      <c r="KIO40" s="116"/>
      <c r="KIP40" s="116"/>
      <c r="KIQ40" s="116"/>
      <c r="KIR40" s="116"/>
      <c r="KIS40" s="116"/>
      <c r="KIT40" s="116"/>
      <c r="KIU40" s="116"/>
      <c r="KIV40" s="116"/>
      <c r="KIW40" s="116"/>
      <c r="KIX40" s="116"/>
      <c r="KIY40" s="116"/>
      <c r="KIZ40" s="116"/>
      <c r="KJA40" s="116"/>
      <c r="KJB40" s="116"/>
      <c r="KJC40" s="116"/>
      <c r="KJD40" s="116"/>
      <c r="KJE40" s="116"/>
      <c r="KJF40" s="116"/>
      <c r="KJG40" s="116"/>
      <c r="KJH40" s="116"/>
      <c r="KJI40" s="116"/>
      <c r="KJJ40" s="116"/>
      <c r="KJK40" s="116"/>
      <c r="KJL40" s="116"/>
      <c r="KJM40" s="116"/>
      <c r="KJN40" s="116"/>
      <c r="KJO40" s="116"/>
      <c r="KJP40" s="116"/>
      <c r="KJQ40" s="116"/>
      <c r="KJR40" s="116"/>
      <c r="KJS40" s="116"/>
      <c r="KJT40" s="116"/>
      <c r="KJU40" s="116"/>
      <c r="KJV40" s="116"/>
      <c r="KJW40" s="116"/>
      <c r="KJX40" s="116"/>
      <c r="KJY40" s="116"/>
      <c r="KJZ40" s="116"/>
      <c r="KKA40" s="116"/>
      <c r="KKB40" s="116"/>
      <c r="KKC40" s="116"/>
      <c r="KKD40" s="116"/>
      <c r="KKE40" s="116"/>
      <c r="KKF40" s="116"/>
      <c r="KKG40" s="116"/>
      <c r="KKH40" s="116"/>
      <c r="KKI40" s="116"/>
      <c r="KKJ40" s="116"/>
      <c r="KKK40" s="116"/>
      <c r="KKL40" s="116"/>
      <c r="KKM40" s="116"/>
      <c r="KKN40" s="116"/>
      <c r="KKO40" s="116"/>
      <c r="KKP40" s="116"/>
      <c r="KKQ40" s="116"/>
      <c r="KKR40" s="116"/>
      <c r="KKS40" s="116"/>
      <c r="KKT40" s="116"/>
      <c r="KKU40" s="116"/>
      <c r="KKV40" s="116"/>
      <c r="KKW40" s="116"/>
      <c r="KKX40" s="116"/>
      <c r="KKY40" s="116"/>
      <c r="KKZ40" s="116"/>
      <c r="KLA40" s="116"/>
      <c r="KLB40" s="116"/>
      <c r="KLC40" s="116"/>
      <c r="KLD40" s="116"/>
      <c r="KLE40" s="116"/>
      <c r="KLF40" s="116"/>
      <c r="KLG40" s="116"/>
      <c r="KLH40" s="116"/>
      <c r="KLI40" s="116"/>
      <c r="KLJ40" s="116"/>
      <c r="KLK40" s="116"/>
      <c r="KLL40" s="116"/>
      <c r="KLM40" s="116"/>
      <c r="KLN40" s="116"/>
      <c r="KLO40" s="116"/>
      <c r="KLP40" s="116"/>
      <c r="KLQ40" s="116"/>
      <c r="KLR40" s="116"/>
      <c r="KLS40" s="116"/>
      <c r="KLT40" s="116"/>
      <c r="KLU40" s="116"/>
      <c r="KLV40" s="116"/>
      <c r="KLW40" s="116"/>
      <c r="KLX40" s="116"/>
      <c r="KLY40" s="116"/>
      <c r="KLZ40" s="116"/>
      <c r="KMA40" s="116"/>
      <c r="KMB40" s="116"/>
      <c r="KMC40" s="116"/>
      <c r="KMD40" s="116"/>
      <c r="KME40" s="116"/>
      <c r="KMF40" s="116"/>
      <c r="KMG40" s="116"/>
      <c r="KMH40" s="116"/>
      <c r="KMI40" s="116"/>
      <c r="KMJ40" s="116"/>
      <c r="KMK40" s="116"/>
      <c r="KML40" s="116"/>
      <c r="KMM40" s="116"/>
      <c r="KMN40" s="116"/>
      <c r="KMO40" s="116"/>
      <c r="KMP40" s="116"/>
      <c r="KMQ40" s="116"/>
      <c r="KMR40" s="116"/>
      <c r="KMS40" s="116"/>
      <c r="KMT40" s="116"/>
      <c r="KMU40" s="116"/>
      <c r="KMV40" s="116"/>
      <c r="KMW40" s="116"/>
      <c r="KMX40" s="116"/>
      <c r="KMY40" s="116"/>
      <c r="KMZ40" s="116"/>
      <c r="KNA40" s="116"/>
      <c r="KNB40" s="116"/>
      <c r="KNC40" s="116"/>
      <c r="KND40" s="116"/>
      <c r="KNE40" s="116"/>
      <c r="KNF40" s="116"/>
      <c r="KNG40" s="116"/>
      <c r="KNH40" s="116"/>
      <c r="KNI40" s="116"/>
      <c r="KNJ40" s="116"/>
      <c r="KNK40" s="116"/>
      <c r="KNL40" s="116"/>
      <c r="KNM40" s="116"/>
      <c r="KNN40" s="116"/>
      <c r="KNO40" s="116"/>
      <c r="KNP40" s="116"/>
      <c r="KNQ40" s="116"/>
      <c r="KNR40" s="116"/>
      <c r="KNS40" s="116"/>
      <c r="KNT40" s="116"/>
      <c r="KNU40" s="116"/>
      <c r="KNV40" s="116"/>
      <c r="KNW40" s="116"/>
      <c r="KNX40" s="116"/>
      <c r="KNY40" s="116"/>
      <c r="KNZ40" s="116"/>
      <c r="KOA40" s="116"/>
      <c r="KOB40" s="116"/>
      <c r="KOC40" s="116"/>
      <c r="KOD40" s="116"/>
      <c r="KOE40" s="116"/>
      <c r="KOF40" s="116"/>
      <c r="KOG40" s="116"/>
      <c r="KOH40" s="116"/>
      <c r="KOI40" s="116"/>
      <c r="KOJ40" s="116"/>
      <c r="KOK40" s="116"/>
      <c r="KOL40" s="116"/>
      <c r="KOM40" s="116"/>
      <c r="KON40" s="116"/>
      <c r="KOO40" s="116"/>
      <c r="KOP40" s="116"/>
      <c r="KOQ40" s="116"/>
      <c r="KOR40" s="116"/>
      <c r="KOS40" s="116"/>
      <c r="KOT40" s="116"/>
      <c r="KOU40" s="116"/>
      <c r="KOV40" s="116"/>
      <c r="KOW40" s="116"/>
      <c r="KOX40" s="116"/>
      <c r="KOY40" s="116"/>
      <c r="KOZ40" s="116"/>
      <c r="KPA40" s="116"/>
      <c r="KPB40" s="116"/>
      <c r="KPC40" s="116"/>
      <c r="KPD40" s="116"/>
      <c r="KPE40" s="116"/>
      <c r="KPF40" s="116"/>
      <c r="KPG40" s="116"/>
      <c r="KPH40" s="116"/>
      <c r="KPI40" s="116"/>
      <c r="KPJ40" s="116"/>
      <c r="KPK40" s="116"/>
      <c r="KPL40" s="116"/>
      <c r="KPM40" s="116"/>
      <c r="KPN40" s="116"/>
      <c r="KPO40" s="116"/>
      <c r="KPP40" s="116"/>
      <c r="KPQ40" s="116"/>
      <c r="KPR40" s="116"/>
      <c r="KPS40" s="116"/>
      <c r="KPT40" s="116"/>
      <c r="KPU40" s="116"/>
      <c r="KPV40" s="116"/>
      <c r="KPW40" s="116"/>
      <c r="KPX40" s="116"/>
      <c r="KPY40" s="116"/>
      <c r="KPZ40" s="116"/>
      <c r="KQA40" s="116"/>
      <c r="KQB40" s="116"/>
      <c r="KQC40" s="116"/>
      <c r="KQD40" s="116"/>
      <c r="KQE40" s="116"/>
      <c r="KQF40" s="116"/>
      <c r="KQG40" s="116"/>
      <c r="KQH40" s="116"/>
      <c r="KQI40" s="116"/>
      <c r="KQJ40" s="116"/>
      <c r="KQK40" s="116"/>
      <c r="KQL40" s="116"/>
      <c r="KQM40" s="116"/>
      <c r="KQN40" s="116"/>
      <c r="KQO40" s="116"/>
      <c r="KQP40" s="116"/>
      <c r="KQQ40" s="116"/>
      <c r="KQR40" s="116"/>
      <c r="KQS40" s="116"/>
      <c r="KQT40" s="116"/>
      <c r="KQU40" s="116"/>
      <c r="KQV40" s="116"/>
      <c r="KQW40" s="116"/>
      <c r="KQX40" s="116"/>
      <c r="KQY40" s="116"/>
      <c r="KQZ40" s="116"/>
      <c r="KRA40" s="116"/>
      <c r="KRB40" s="116"/>
      <c r="KRC40" s="116"/>
      <c r="KRD40" s="116"/>
      <c r="KRE40" s="116"/>
      <c r="KRF40" s="116"/>
      <c r="KRG40" s="116"/>
      <c r="KRH40" s="116"/>
      <c r="KRI40" s="116"/>
      <c r="KRJ40" s="116"/>
      <c r="KRK40" s="116"/>
      <c r="KRL40" s="116"/>
      <c r="KRM40" s="116"/>
      <c r="KRN40" s="116"/>
      <c r="KRO40" s="116"/>
      <c r="KRP40" s="116"/>
      <c r="KRQ40" s="116"/>
      <c r="KRR40" s="116"/>
      <c r="KRS40" s="116"/>
      <c r="KRT40" s="116"/>
      <c r="KRU40" s="116"/>
      <c r="KRV40" s="116"/>
      <c r="KRW40" s="116"/>
      <c r="KRX40" s="116"/>
      <c r="KRY40" s="116"/>
      <c r="KRZ40" s="116"/>
      <c r="KSA40" s="116"/>
      <c r="KSB40" s="116"/>
      <c r="KSC40" s="116"/>
      <c r="KSD40" s="116"/>
      <c r="KSE40" s="116"/>
      <c r="KSF40" s="116"/>
      <c r="KSG40" s="116"/>
      <c r="KSH40" s="116"/>
      <c r="KSI40" s="116"/>
      <c r="KSJ40" s="116"/>
      <c r="KSK40" s="116"/>
      <c r="KSL40" s="116"/>
      <c r="KSM40" s="116"/>
      <c r="KSN40" s="116"/>
      <c r="KSO40" s="116"/>
      <c r="KSP40" s="116"/>
      <c r="KSQ40" s="116"/>
      <c r="KSR40" s="116"/>
      <c r="KSS40" s="116"/>
      <c r="KST40" s="116"/>
      <c r="KSU40" s="116"/>
      <c r="KSV40" s="116"/>
      <c r="KSW40" s="116"/>
      <c r="KSX40" s="116"/>
      <c r="KSY40" s="116"/>
      <c r="KSZ40" s="116"/>
      <c r="KTA40" s="116"/>
      <c r="KTB40" s="116"/>
      <c r="KTC40" s="116"/>
      <c r="KTD40" s="116"/>
      <c r="KTE40" s="116"/>
      <c r="KTF40" s="116"/>
      <c r="KTG40" s="116"/>
      <c r="KTH40" s="116"/>
      <c r="KTI40" s="116"/>
      <c r="KTJ40" s="116"/>
      <c r="KTK40" s="116"/>
      <c r="KTL40" s="116"/>
      <c r="KTM40" s="116"/>
      <c r="KTN40" s="116"/>
      <c r="KTO40" s="116"/>
      <c r="KTP40" s="116"/>
      <c r="KTQ40" s="116"/>
      <c r="KTR40" s="116"/>
      <c r="KTS40" s="116"/>
      <c r="KTT40" s="116"/>
      <c r="KTU40" s="116"/>
      <c r="KTV40" s="116"/>
      <c r="KTW40" s="116"/>
      <c r="KTX40" s="116"/>
      <c r="KTY40" s="116"/>
      <c r="KTZ40" s="116"/>
      <c r="KUA40" s="116"/>
      <c r="KUB40" s="116"/>
      <c r="KUC40" s="116"/>
      <c r="KUD40" s="116"/>
      <c r="KUE40" s="116"/>
      <c r="KUF40" s="116"/>
      <c r="KUG40" s="116"/>
      <c r="KUH40" s="116"/>
      <c r="KUI40" s="116"/>
      <c r="KUJ40" s="116"/>
      <c r="KUK40" s="116"/>
      <c r="KUL40" s="116"/>
      <c r="KUM40" s="116"/>
      <c r="KUN40" s="116"/>
      <c r="KUO40" s="116"/>
      <c r="KUP40" s="116"/>
      <c r="KUQ40" s="116"/>
      <c r="KUR40" s="116"/>
      <c r="KUS40" s="116"/>
      <c r="KUT40" s="116"/>
      <c r="KUU40" s="116"/>
      <c r="KUV40" s="116"/>
      <c r="KUW40" s="116"/>
      <c r="KUX40" s="116"/>
      <c r="KUY40" s="116"/>
      <c r="KUZ40" s="116"/>
      <c r="KVA40" s="116"/>
      <c r="KVB40" s="116"/>
      <c r="KVC40" s="116"/>
      <c r="KVD40" s="116"/>
      <c r="KVE40" s="116"/>
      <c r="KVF40" s="116"/>
      <c r="KVG40" s="116"/>
      <c r="KVH40" s="116"/>
      <c r="KVI40" s="116"/>
      <c r="KVJ40" s="116"/>
      <c r="KVK40" s="116"/>
      <c r="KVL40" s="116"/>
      <c r="KVM40" s="116"/>
      <c r="KVN40" s="116"/>
      <c r="KVO40" s="116"/>
      <c r="KVP40" s="116"/>
      <c r="KVQ40" s="116"/>
      <c r="KVR40" s="116"/>
      <c r="KVS40" s="116"/>
      <c r="KVT40" s="116"/>
      <c r="KVU40" s="116"/>
      <c r="KVV40" s="116"/>
      <c r="KVW40" s="116"/>
      <c r="KVX40" s="116"/>
      <c r="KVY40" s="116"/>
      <c r="KVZ40" s="116"/>
      <c r="KWA40" s="116"/>
      <c r="KWB40" s="116"/>
      <c r="KWC40" s="116"/>
      <c r="KWD40" s="116"/>
      <c r="KWE40" s="116"/>
      <c r="KWF40" s="116"/>
      <c r="KWG40" s="116"/>
      <c r="KWH40" s="116"/>
      <c r="KWI40" s="116"/>
      <c r="KWJ40" s="116"/>
      <c r="KWK40" s="116"/>
      <c r="KWL40" s="116"/>
      <c r="KWM40" s="116"/>
      <c r="KWN40" s="116"/>
      <c r="KWO40" s="116"/>
      <c r="KWP40" s="116"/>
      <c r="KWQ40" s="116"/>
      <c r="KWR40" s="116"/>
      <c r="KWS40" s="116"/>
      <c r="KWT40" s="116"/>
      <c r="KWU40" s="116"/>
      <c r="KWV40" s="116"/>
      <c r="KWW40" s="116"/>
      <c r="KWX40" s="116"/>
      <c r="KWY40" s="116"/>
      <c r="KWZ40" s="116"/>
      <c r="KXA40" s="116"/>
      <c r="KXB40" s="116"/>
      <c r="KXC40" s="116"/>
      <c r="KXD40" s="116"/>
      <c r="KXE40" s="116"/>
      <c r="KXF40" s="116"/>
      <c r="KXG40" s="116"/>
      <c r="KXH40" s="116"/>
      <c r="KXI40" s="116"/>
      <c r="KXJ40" s="116"/>
      <c r="KXK40" s="116"/>
      <c r="KXL40" s="116"/>
      <c r="KXM40" s="116"/>
      <c r="KXN40" s="116"/>
      <c r="KXO40" s="116"/>
      <c r="KXP40" s="116"/>
      <c r="KXQ40" s="116"/>
      <c r="KXR40" s="116"/>
      <c r="KXS40" s="116"/>
      <c r="KXT40" s="116"/>
      <c r="KXU40" s="116"/>
      <c r="KXV40" s="116"/>
      <c r="KXW40" s="116"/>
      <c r="KXX40" s="116"/>
      <c r="KXY40" s="116"/>
      <c r="KXZ40" s="116"/>
      <c r="KYA40" s="116"/>
      <c r="KYB40" s="116"/>
      <c r="KYC40" s="116"/>
      <c r="KYD40" s="116"/>
      <c r="KYE40" s="116"/>
      <c r="KYF40" s="116"/>
      <c r="KYG40" s="116"/>
      <c r="KYH40" s="116"/>
      <c r="KYI40" s="116"/>
      <c r="KYJ40" s="116"/>
      <c r="KYK40" s="116"/>
      <c r="KYL40" s="116"/>
      <c r="KYM40" s="116"/>
      <c r="KYN40" s="116"/>
      <c r="KYO40" s="116"/>
      <c r="KYP40" s="116"/>
      <c r="KYQ40" s="116"/>
      <c r="KYR40" s="116"/>
      <c r="KYS40" s="116"/>
      <c r="KYT40" s="116"/>
      <c r="KYU40" s="116"/>
      <c r="KYV40" s="116"/>
      <c r="KYW40" s="116"/>
      <c r="KYX40" s="116"/>
      <c r="KYY40" s="116"/>
      <c r="KYZ40" s="116"/>
      <c r="KZA40" s="116"/>
      <c r="KZB40" s="116"/>
      <c r="KZC40" s="116"/>
      <c r="KZD40" s="116"/>
      <c r="KZE40" s="116"/>
      <c r="KZF40" s="116"/>
      <c r="KZG40" s="116"/>
      <c r="KZH40" s="116"/>
      <c r="KZI40" s="116"/>
      <c r="KZJ40" s="116"/>
      <c r="KZK40" s="116"/>
      <c r="KZL40" s="116"/>
      <c r="KZM40" s="116"/>
      <c r="KZN40" s="116"/>
      <c r="KZO40" s="116"/>
      <c r="KZP40" s="116"/>
      <c r="KZQ40" s="116"/>
      <c r="KZR40" s="116"/>
      <c r="KZS40" s="116"/>
      <c r="KZT40" s="116"/>
      <c r="KZU40" s="116"/>
      <c r="KZV40" s="116"/>
      <c r="KZW40" s="116"/>
      <c r="KZX40" s="116"/>
      <c r="KZY40" s="116"/>
      <c r="KZZ40" s="116"/>
      <c r="LAA40" s="116"/>
      <c r="LAB40" s="116"/>
      <c r="LAC40" s="116"/>
      <c r="LAD40" s="116"/>
      <c r="LAE40" s="116"/>
      <c r="LAF40" s="116"/>
      <c r="LAG40" s="116"/>
      <c r="LAH40" s="116"/>
      <c r="LAI40" s="116"/>
      <c r="LAJ40" s="116"/>
      <c r="LAK40" s="116"/>
      <c r="LAL40" s="116"/>
      <c r="LAM40" s="116"/>
      <c r="LAN40" s="116"/>
      <c r="LAO40" s="116"/>
      <c r="LAP40" s="116"/>
      <c r="LAQ40" s="116"/>
      <c r="LAR40" s="116"/>
      <c r="LAS40" s="116"/>
      <c r="LAT40" s="116"/>
      <c r="LAU40" s="116"/>
      <c r="LAV40" s="116"/>
      <c r="LAW40" s="116"/>
      <c r="LAX40" s="116"/>
      <c r="LAY40" s="116"/>
      <c r="LAZ40" s="116"/>
      <c r="LBA40" s="116"/>
      <c r="LBB40" s="116"/>
      <c r="LBC40" s="116"/>
      <c r="LBD40" s="116"/>
      <c r="LBE40" s="116"/>
      <c r="LBF40" s="116"/>
      <c r="LBG40" s="116"/>
      <c r="LBH40" s="116"/>
      <c r="LBI40" s="116"/>
      <c r="LBJ40" s="116"/>
      <c r="LBK40" s="116"/>
      <c r="LBL40" s="116"/>
      <c r="LBM40" s="116"/>
      <c r="LBN40" s="116"/>
      <c r="LBO40" s="116"/>
      <c r="LBP40" s="116"/>
      <c r="LBQ40" s="116"/>
      <c r="LBR40" s="116"/>
      <c r="LBS40" s="116"/>
      <c r="LBT40" s="116"/>
      <c r="LBU40" s="116"/>
      <c r="LBV40" s="116"/>
      <c r="LBW40" s="116"/>
      <c r="LBX40" s="116"/>
      <c r="LBY40" s="116"/>
      <c r="LBZ40" s="116"/>
      <c r="LCA40" s="116"/>
      <c r="LCB40" s="116"/>
      <c r="LCC40" s="116"/>
      <c r="LCD40" s="116"/>
      <c r="LCE40" s="116"/>
      <c r="LCF40" s="116"/>
      <c r="LCG40" s="116"/>
      <c r="LCH40" s="116"/>
      <c r="LCI40" s="116"/>
      <c r="LCJ40" s="116"/>
      <c r="LCK40" s="116"/>
      <c r="LCL40" s="116"/>
      <c r="LCM40" s="116"/>
      <c r="LCN40" s="116"/>
      <c r="LCO40" s="116"/>
      <c r="LCP40" s="116"/>
      <c r="LCQ40" s="116"/>
      <c r="LCR40" s="116"/>
      <c r="LCS40" s="116"/>
      <c r="LCT40" s="116"/>
      <c r="LCU40" s="116"/>
      <c r="LCV40" s="116"/>
      <c r="LCW40" s="116"/>
      <c r="LCX40" s="116"/>
      <c r="LCY40" s="116"/>
      <c r="LCZ40" s="116"/>
      <c r="LDA40" s="116"/>
      <c r="LDB40" s="116"/>
      <c r="LDC40" s="116"/>
      <c r="LDD40" s="116"/>
      <c r="LDE40" s="116"/>
      <c r="LDF40" s="116"/>
      <c r="LDG40" s="116"/>
      <c r="LDH40" s="116"/>
      <c r="LDI40" s="116"/>
      <c r="LDJ40" s="116"/>
      <c r="LDK40" s="116"/>
      <c r="LDL40" s="116"/>
      <c r="LDM40" s="116"/>
      <c r="LDN40" s="116"/>
      <c r="LDO40" s="116"/>
      <c r="LDP40" s="116"/>
      <c r="LDQ40" s="116"/>
      <c r="LDR40" s="116"/>
      <c r="LDS40" s="116"/>
      <c r="LDT40" s="116"/>
      <c r="LDU40" s="116"/>
      <c r="LDV40" s="116"/>
      <c r="LDW40" s="116"/>
      <c r="LDX40" s="116"/>
      <c r="LDY40" s="116"/>
      <c r="LDZ40" s="116"/>
      <c r="LEA40" s="116"/>
      <c r="LEB40" s="116"/>
      <c r="LEC40" s="116"/>
      <c r="LED40" s="116"/>
      <c r="LEE40" s="116"/>
      <c r="LEF40" s="116"/>
      <c r="LEG40" s="116"/>
      <c r="LEH40" s="116"/>
      <c r="LEI40" s="116"/>
      <c r="LEJ40" s="116"/>
      <c r="LEK40" s="116"/>
      <c r="LEL40" s="116"/>
      <c r="LEM40" s="116"/>
      <c r="LEN40" s="116"/>
      <c r="LEO40" s="116"/>
      <c r="LEP40" s="116"/>
      <c r="LEQ40" s="116"/>
      <c r="LER40" s="116"/>
      <c r="LES40" s="116"/>
      <c r="LET40" s="116"/>
      <c r="LEU40" s="116"/>
      <c r="LEV40" s="116"/>
      <c r="LEW40" s="116"/>
      <c r="LEX40" s="116"/>
      <c r="LEY40" s="116"/>
      <c r="LEZ40" s="116"/>
      <c r="LFA40" s="116"/>
      <c r="LFB40" s="116"/>
      <c r="LFC40" s="116"/>
      <c r="LFD40" s="116"/>
      <c r="LFE40" s="116"/>
      <c r="LFF40" s="116"/>
      <c r="LFG40" s="116"/>
      <c r="LFH40" s="116"/>
      <c r="LFI40" s="116"/>
      <c r="LFJ40" s="116"/>
      <c r="LFK40" s="116"/>
      <c r="LFL40" s="116"/>
      <c r="LFM40" s="116"/>
      <c r="LFN40" s="116"/>
      <c r="LFO40" s="116"/>
      <c r="LFP40" s="116"/>
      <c r="LFQ40" s="116"/>
      <c r="LFR40" s="116"/>
      <c r="LFS40" s="116"/>
      <c r="LFT40" s="116"/>
      <c r="LFU40" s="116"/>
      <c r="LFV40" s="116"/>
      <c r="LFW40" s="116"/>
      <c r="LFX40" s="116"/>
      <c r="LFY40" s="116"/>
      <c r="LFZ40" s="116"/>
      <c r="LGA40" s="116"/>
      <c r="LGB40" s="116"/>
      <c r="LGC40" s="116"/>
      <c r="LGD40" s="116"/>
      <c r="LGE40" s="116"/>
      <c r="LGF40" s="116"/>
      <c r="LGG40" s="116"/>
      <c r="LGH40" s="116"/>
      <c r="LGI40" s="116"/>
      <c r="LGJ40" s="116"/>
      <c r="LGK40" s="116"/>
      <c r="LGL40" s="116"/>
      <c r="LGM40" s="116"/>
      <c r="LGN40" s="116"/>
      <c r="LGO40" s="116"/>
      <c r="LGP40" s="116"/>
      <c r="LGQ40" s="116"/>
      <c r="LGR40" s="116"/>
      <c r="LGS40" s="116"/>
      <c r="LGT40" s="116"/>
      <c r="LGU40" s="116"/>
      <c r="LGV40" s="116"/>
      <c r="LGW40" s="116"/>
      <c r="LGX40" s="116"/>
      <c r="LGY40" s="116"/>
      <c r="LGZ40" s="116"/>
      <c r="LHA40" s="116"/>
      <c r="LHB40" s="116"/>
      <c r="LHC40" s="116"/>
      <c r="LHD40" s="116"/>
      <c r="LHE40" s="116"/>
      <c r="LHF40" s="116"/>
      <c r="LHG40" s="116"/>
      <c r="LHH40" s="116"/>
      <c r="LHI40" s="116"/>
      <c r="LHJ40" s="116"/>
      <c r="LHK40" s="116"/>
      <c r="LHL40" s="116"/>
      <c r="LHM40" s="116"/>
      <c r="LHN40" s="116"/>
      <c r="LHO40" s="116"/>
      <c r="LHP40" s="116"/>
      <c r="LHQ40" s="116"/>
      <c r="LHR40" s="116"/>
      <c r="LHS40" s="116"/>
      <c r="LHT40" s="116"/>
      <c r="LHU40" s="116"/>
      <c r="LHV40" s="116"/>
      <c r="LHW40" s="116"/>
      <c r="LHX40" s="116"/>
      <c r="LHY40" s="116"/>
      <c r="LHZ40" s="116"/>
      <c r="LIA40" s="116"/>
      <c r="LIB40" s="116"/>
      <c r="LIC40" s="116"/>
      <c r="LID40" s="116"/>
      <c r="LIE40" s="116"/>
      <c r="LIF40" s="116"/>
      <c r="LIG40" s="116"/>
      <c r="LIH40" s="116"/>
      <c r="LII40" s="116"/>
      <c r="LIJ40" s="116"/>
      <c r="LIK40" s="116"/>
      <c r="LIL40" s="116"/>
      <c r="LIM40" s="116"/>
      <c r="LIN40" s="116"/>
      <c r="LIO40" s="116"/>
      <c r="LIP40" s="116"/>
      <c r="LIQ40" s="116"/>
      <c r="LIR40" s="116"/>
      <c r="LIS40" s="116"/>
      <c r="LIT40" s="116"/>
      <c r="LIU40" s="116"/>
      <c r="LIV40" s="116"/>
      <c r="LIW40" s="116"/>
      <c r="LIX40" s="116"/>
      <c r="LIY40" s="116"/>
      <c r="LIZ40" s="116"/>
      <c r="LJA40" s="116"/>
      <c r="LJB40" s="116"/>
      <c r="LJC40" s="116"/>
      <c r="LJD40" s="116"/>
      <c r="LJE40" s="116"/>
      <c r="LJF40" s="116"/>
      <c r="LJG40" s="116"/>
      <c r="LJH40" s="116"/>
      <c r="LJI40" s="116"/>
      <c r="LJJ40" s="116"/>
      <c r="LJK40" s="116"/>
      <c r="LJL40" s="116"/>
      <c r="LJM40" s="116"/>
      <c r="LJN40" s="116"/>
      <c r="LJO40" s="116"/>
      <c r="LJP40" s="116"/>
      <c r="LJQ40" s="116"/>
      <c r="LJR40" s="116"/>
      <c r="LJS40" s="116"/>
      <c r="LJT40" s="116"/>
      <c r="LJU40" s="116"/>
      <c r="LJV40" s="116"/>
      <c r="LJW40" s="116"/>
      <c r="LJX40" s="116"/>
      <c r="LJY40" s="116"/>
      <c r="LJZ40" s="116"/>
      <c r="LKA40" s="116"/>
      <c r="LKB40" s="116"/>
      <c r="LKC40" s="116"/>
      <c r="LKD40" s="116"/>
      <c r="LKE40" s="116"/>
      <c r="LKF40" s="116"/>
      <c r="LKG40" s="116"/>
      <c r="LKH40" s="116"/>
      <c r="LKI40" s="116"/>
      <c r="LKJ40" s="116"/>
      <c r="LKK40" s="116"/>
      <c r="LKL40" s="116"/>
      <c r="LKM40" s="116"/>
      <c r="LKN40" s="116"/>
      <c r="LKO40" s="116"/>
      <c r="LKP40" s="116"/>
      <c r="LKQ40" s="116"/>
      <c r="LKR40" s="116"/>
      <c r="LKS40" s="116"/>
      <c r="LKT40" s="116"/>
      <c r="LKU40" s="116"/>
      <c r="LKV40" s="116"/>
      <c r="LKW40" s="116"/>
      <c r="LKX40" s="116"/>
      <c r="LKY40" s="116"/>
      <c r="LKZ40" s="116"/>
      <c r="LLA40" s="116"/>
      <c r="LLB40" s="116"/>
      <c r="LLC40" s="116"/>
      <c r="LLD40" s="116"/>
      <c r="LLE40" s="116"/>
      <c r="LLF40" s="116"/>
      <c r="LLG40" s="116"/>
      <c r="LLH40" s="116"/>
      <c r="LLI40" s="116"/>
      <c r="LLJ40" s="116"/>
      <c r="LLK40" s="116"/>
      <c r="LLL40" s="116"/>
      <c r="LLM40" s="116"/>
      <c r="LLN40" s="116"/>
      <c r="LLO40" s="116"/>
      <c r="LLP40" s="116"/>
      <c r="LLQ40" s="116"/>
      <c r="LLR40" s="116"/>
      <c r="LLS40" s="116"/>
      <c r="LLT40" s="116"/>
      <c r="LLU40" s="116"/>
      <c r="LLV40" s="116"/>
      <c r="LLW40" s="116"/>
      <c r="LLX40" s="116"/>
      <c r="LLY40" s="116"/>
      <c r="LLZ40" s="116"/>
      <c r="LMA40" s="116"/>
      <c r="LMB40" s="116"/>
      <c r="LMC40" s="116"/>
      <c r="LMD40" s="116"/>
      <c r="LME40" s="116"/>
      <c r="LMF40" s="116"/>
      <c r="LMG40" s="116"/>
      <c r="LMH40" s="116"/>
      <c r="LMI40" s="116"/>
      <c r="LMJ40" s="116"/>
      <c r="LMK40" s="116"/>
      <c r="LML40" s="116"/>
      <c r="LMM40" s="116"/>
      <c r="LMN40" s="116"/>
      <c r="LMO40" s="116"/>
      <c r="LMP40" s="116"/>
      <c r="LMQ40" s="116"/>
      <c r="LMR40" s="116"/>
      <c r="LMS40" s="116"/>
      <c r="LMT40" s="116"/>
      <c r="LMU40" s="116"/>
      <c r="LMV40" s="116"/>
      <c r="LMW40" s="116"/>
      <c r="LMX40" s="116"/>
      <c r="LMY40" s="116"/>
      <c r="LMZ40" s="116"/>
      <c r="LNA40" s="116"/>
      <c r="LNB40" s="116"/>
      <c r="LNC40" s="116"/>
      <c r="LND40" s="116"/>
      <c r="LNE40" s="116"/>
      <c r="LNF40" s="116"/>
      <c r="LNG40" s="116"/>
      <c r="LNH40" s="116"/>
      <c r="LNI40" s="116"/>
      <c r="LNJ40" s="116"/>
      <c r="LNK40" s="116"/>
      <c r="LNL40" s="116"/>
      <c r="LNM40" s="116"/>
      <c r="LNN40" s="116"/>
      <c r="LNO40" s="116"/>
      <c r="LNP40" s="116"/>
      <c r="LNQ40" s="116"/>
      <c r="LNR40" s="116"/>
      <c r="LNS40" s="116"/>
      <c r="LNT40" s="116"/>
      <c r="LNU40" s="116"/>
      <c r="LNV40" s="116"/>
      <c r="LNW40" s="116"/>
      <c r="LNX40" s="116"/>
      <c r="LNY40" s="116"/>
      <c r="LNZ40" s="116"/>
      <c r="LOA40" s="116"/>
      <c r="LOB40" s="116"/>
      <c r="LOC40" s="116"/>
      <c r="LOD40" s="116"/>
      <c r="LOE40" s="116"/>
      <c r="LOF40" s="116"/>
      <c r="LOG40" s="116"/>
      <c r="LOH40" s="116"/>
      <c r="LOI40" s="116"/>
      <c r="LOJ40" s="116"/>
      <c r="LOK40" s="116"/>
      <c r="LOL40" s="116"/>
      <c r="LOM40" s="116"/>
      <c r="LON40" s="116"/>
      <c r="LOO40" s="116"/>
      <c r="LOP40" s="116"/>
      <c r="LOQ40" s="116"/>
      <c r="LOR40" s="116"/>
      <c r="LOS40" s="116"/>
      <c r="LOT40" s="116"/>
      <c r="LOU40" s="116"/>
      <c r="LOV40" s="116"/>
      <c r="LOW40" s="116"/>
      <c r="LOX40" s="116"/>
      <c r="LOY40" s="116"/>
      <c r="LOZ40" s="116"/>
      <c r="LPA40" s="116"/>
      <c r="LPB40" s="116"/>
      <c r="LPC40" s="116"/>
      <c r="LPD40" s="116"/>
      <c r="LPE40" s="116"/>
      <c r="LPF40" s="116"/>
      <c r="LPG40" s="116"/>
      <c r="LPH40" s="116"/>
      <c r="LPI40" s="116"/>
      <c r="LPJ40" s="116"/>
      <c r="LPK40" s="116"/>
      <c r="LPL40" s="116"/>
      <c r="LPM40" s="116"/>
      <c r="LPN40" s="116"/>
      <c r="LPO40" s="116"/>
      <c r="LPP40" s="116"/>
      <c r="LPQ40" s="116"/>
      <c r="LPR40" s="116"/>
      <c r="LPS40" s="116"/>
      <c r="LPT40" s="116"/>
      <c r="LPU40" s="116"/>
      <c r="LPV40" s="116"/>
      <c r="LPW40" s="116"/>
      <c r="LPX40" s="116"/>
      <c r="LPY40" s="116"/>
      <c r="LPZ40" s="116"/>
      <c r="LQA40" s="116"/>
      <c r="LQB40" s="116"/>
      <c r="LQC40" s="116"/>
      <c r="LQD40" s="116"/>
      <c r="LQE40" s="116"/>
      <c r="LQF40" s="116"/>
      <c r="LQG40" s="116"/>
      <c r="LQH40" s="116"/>
      <c r="LQI40" s="116"/>
      <c r="LQJ40" s="116"/>
      <c r="LQK40" s="116"/>
      <c r="LQL40" s="116"/>
      <c r="LQM40" s="116"/>
      <c r="LQN40" s="116"/>
      <c r="LQO40" s="116"/>
      <c r="LQP40" s="116"/>
      <c r="LQQ40" s="116"/>
      <c r="LQR40" s="116"/>
      <c r="LQS40" s="116"/>
      <c r="LQT40" s="116"/>
      <c r="LQU40" s="116"/>
      <c r="LQV40" s="116"/>
      <c r="LQW40" s="116"/>
      <c r="LQX40" s="116"/>
      <c r="LQY40" s="116"/>
      <c r="LQZ40" s="116"/>
      <c r="LRA40" s="116"/>
      <c r="LRB40" s="116"/>
      <c r="LRC40" s="116"/>
      <c r="LRD40" s="116"/>
      <c r="LRE40" s="116"/>
      <c r="LRF40" s="116"/>
      <c r="LRG40" s="116"/>
      <c r="LRH40" s="116"/>
      <c r="LRI40" s="116"/>
      <c r="LRJ40" s="116"/>
      <c r="LRK40" s="116"/>
      <c r="LRL40" s="116"/>
      <c r="LRM40" s="116"/>
      <c r="LRN40" s="116"/>
      <c r="LRO40" s="116"/>
      <c r="LRP40" s="116"/>
      <c r="LRQ40" s="116"/>
      <c r="LRR40" s="116"/>
      <c r="LRS40" s="116"/>
      <c r="LRT40" s="116"/>
      <c r="LRU40" s="116"/>
      <c r="LRV40" s="116"/>
      <c r="LRW40" s="116"/>
      <c r="LRX40" s="116"/>
      <c r="LRY40" s="116"/>
      <c r="LRZ40" s="116"/>
      <c r="LSA40" s="116"/>
      <c r="LSB40" s="116"/>
      <c r="LSC40" s="116"/>
      <c r="LSD40" s="116"/>
      <c r="LSE40" s="116"/>
      <c r="LSF40" s="116"/>
      <c r="LSG40" s="116"/>
      <c r="LSH40" s="116"/>
      <c r="LSI40" s="116"/>
      <c r="LSJ40" s="116"/>
      <c r="LSK40" s="116"/>
      <c r="LSL40" s="116"/>
      <c r="LSM40" s="116"/>
      <c r="LSN40" s="116"/>
      <c r="LSO40" s="116"/>
      <c r="LSP40" s="116"/>
      <c r="LSQ40" s="116"/>
      <c r="LSR40" s="116"/>
      <c r="LSS40" s="116"/>
      <c r="LST40" s="116"/>
      <c r="LSU40" s="116"/>
      <c r="LSV40" s="116"/>
      <c r="LSW40" s="116"/>
      <c r="LSX40" s="116"/>
      <c r="LSY40" s="116"/>
      <c r="LSZ40" s="116"/>
      <c r="LTA40" s="116"/>
      <c r="LTB40" s="116"/>
      <c r="LTC40" s="116"/>
      <c r="LTD40" s="116"/>
      <c r="LTE40" s="116"/>
      <c r="LTF40" s="116"/>
      <c r="LTG40" s="116"/>
      <c r="LTH40" s="116"/>
      <c r="LTI40" s="116"/>
      <c r="LTJ40" s="116"/>
      <c r="LTK40" s="116"/>
      <c r="LTL40" s="116"/>
      <c r="LTM40" s="116"/>
      <c r="LTN40" s="116"/>
      <c r="LTO40" s="116"/>
      <c r="LTP40" s="116"/>
      <c r="LTQ40" s="116"/>
      <c r="LTR40" s="116"/>
      <c r="LTS40" s="116"/>
      <c r="LTT40" s="116"/>
      <c r="LTU40" s="116"/>
      <c r="LTV40" s="116"/>
      <c r="LTW40" s="116"/>
      <c r="LTX40" s="116"/>
      <c r="LTY40" s="116"/>
      <c r="LTZ40" s="116"/>
      <c r="LUA40" s="116"/>
      <c r="LUB40" s="116"/>
      <c r="LUC40" s="116"/>
      <c r="LUD40" s="116"/>
      <c r="LUE40" s="116"/>
      <c r="LUF40" s="116"/>
      <c r="LUG40" s="116"/>
      <c r="LUH40" s="116"/>
      <c r="LUI40" s="116"/>
      <c r="LUJ40" s="116"/>
      <c r="LUK40" s="116"/>
      <c r="LUL40" s="116"/>
      <c r="LUM40" s="116"/>
      <c r="LUN40" s="116"/>
      <c r="LUO40" s="116"/>
      <c r="LUP40" s="116"/>
      <c r="LUQ40" s="116"/>
      <c r="LUR40" s="116"/>
      <c r="LUS40" s="116"/>
      <c r="LUT40" s="116"/>
      <c r="LUU40" s="116"/>
      <c r="LUV40" s="116"/>
      <c r="LUW40" s="116"/>
      <c r="LUX40" s="116"/>
      <c r="LUY40" s="116"/>
      <c r="LUZ40" s="116"/>
      <c r="LVA40" s="116"/>
      <c r="LVB40" s="116"/>
      <c r="LVC40" s="116"/>
      <c r="LVD40" s="116"/>
      <c r="LVE40" s="116"/>
      <c r="LVF40" s="116"/>
      <c r="LVG40" s="116"/>
      <c r="LVH40" s="116"/>
      <c r="LVI40" s="116"/>
      <c r="LVJ40" s="116"/>
      <c r="LVK40" s="116"/>
      <c r="LVL40" s="116"/>
      <c r="LVM40" s="116"/>
      <c r="LVN40" s="116"/>
      <c r="LVO40" s="116"/>
      <c r="LVP40" s="116"/>
      <c r="LVQ40" s="116"/>
      <c r="LVR40" s="116"/>
      <c r="LVS40" s="116"/>
      <c r="LVT40" s="116"/>
      <c r="LVU40" s="116"/>
      <c r="LVV40" s="116"/>
      <c r="LVW40" s="116"/>
      <c r="LVX40" s="116"/>
      <c r="LVY40" s="116"/>
      <c r="LVZ40" s="116"/>
      <c r="LWA40" s="116"/>
      <c r="LWB40" s="116"/>
      <c r="LWC40" s="116"/>
      <c r="LWD40" s="116"/>
      <c r="LWE40" s="116"/>
      <c r="LWF40" s="116"/>
      <c r="LWG40" s="116"/>
      <c r="LWH40" s="116"/>
      <c r="LWI40" s="116"/>
      <c r="LWJ40" s="116"/>
      <c r="LWK40" s="116"/>
      <c r="LWL40" s="116"/>
      <c r="LWM40" s="116"/>
      <c r="LWN40" s="116"/>
      <c r="LWO40" s="116"/>
      <c r="LWP40" s="116"/>
      <c r="LWQ40" s="116"/>
      <c r="LWR40" s="116"/>
      <c r="LWS40" s="116"/>
      <c r="LWT40" s="116"/>
      <c r="LWU40" s="116"/>
      <c r="LWV40" s="116"/>
      <c r="LWW40" s="116"/>
      <c r="LWX40" s="116"/>
      <c r="LWY40" s="116"/>
      <c r="LWZ40" s="116"/>
      <c r="LXA40" s="116"/>
      <c r="LXB40" s="116"/>
      <c r="LXC40" s="116"/>
      <c r="LXD40" s="116"/>
      <c r="LXE40" s="116"/>
      <c r="LXF40" s="116"/>
      <c r="LXG40" s="116"/>
      <c r="LXH40" s="116"/>
      <c r="LXI40" s="116"/>
      <c r="LXJ40" s="116"/>
      <c r="LXK40" s="116"/>
      <c r="LXL40" s="116"/>
      <c r="LXM40" s="116"/>
      <c r="LXN40" s="116"/>
      <c r="LXO40" s="116"/>
      <c r="LXP40" s="116"/>
      <c r="LXQ40" s="116"/>
      <c r="LXR40" s="116"/>
      <c r="LXS40" s="116"/>
      <c r="LXT40" s="116"/>
      <c r="LXU40" s="116"/>
      <c r="LXV40" s="116"/>
      <c r="LXW40" s="116"/>
      <c r="LXX40" s="116"/>
      <c r="LXY40" s="116"/>
      <c r="LXZ40" s="116"/>
      <c r="LYA40" s="116"/>
      <c r="LYB40" s="116"/>
      <c r="LYC40" s="116"/>
      <c r="LYD40" s="116"/>
      <c r="LYE40" s="116"/>
      <c r="LYF40" s="116"/>
      <c r="LYG40" s="116"/>
      <c r="LYH40" s="116"/>
      <c r="LYI40" s="116"/>
      <c r="LYJ40" s="116"/>
      <c r="LYK40" s="116"/>
      <c r="LYL40" s="116"/>
      <c r="LYM40" s="116"/>
      <c r="LYN40" s="116"/>
      <c r="LYO40" s="116"/>
      <c r="LYP40" s="116"/>
      <c r="LYQ40" s="116"/>
      <c r="LYR40" s="116"/>
      <c r="LYS40" s="116"/>
      <c r="LYT40" s="116"/>
      <c r="LYU40" s="116"/>
      <c r="LYV40" s="116"/>
      <c r="LYW40" s="116"/>
      <c r="LYX40" s="116"/>
      <c r="LYY40" s="116"/>
      <c r="LYZ40" s="116"/>
      <c r="LZA40" s="116"/>
      <c r="LZB40" s="116"/>
      <c r="LZC40" s="116"/>
      <c r="LZD40" s="116"/>
      <c r="LZE40" s="116"/>
      <c r="LZF40" s="116"/>
      <c r="LZG40" s="116"/>
      <c r="LZH40" s="116"/>
      <c r="LZI40" s="116"/>
      <c r="LZJ40" s="116"/>
      <c r="LZK40" s="116"/>
      <c r="LZL40" s="116"/>
      <c r="LZM40" s="116"/>
      <c r="LZN40" s="116"/>
      <c r="LZO40" s="116"/>
      <c r="LZP40" s="116"/>
      <c r="LZQ40" s="116"/>
      <c r="LZR40" s="116"/>
      <c r="LZS40" s="116"/>
      <c r="LZT40" s="116"/>
      <c r="LZU40" s="116"/>
      <c r="LZV40" s="116"/>
      <c r="LZW40" s="116"/>
      <c r="LZX40" s="116"/>
      <c r="LZY40" s="116"/>
      <c r="LZZ40" s="116"/>
      <c r="MAA40" s="116"/>
      <c r="MAB40" s="116"/>
      <c r="MAC40" s="116"/>
      <c r="MAD40" s="116"/>
      <c r="MAE40" s="116"/>
      <c r="MAF40" s="116"/>
      <c r="MAG40" s="116"/>
      <c r="MAH40" s="116"/>
      <c r="MAI40" s="116"/>
      <c r="MAJ40" s="116"/>
      <c r="MAK40" s="116"/>
      <c r="MAL40" s="116"/>
      <c r="MAM40" s="116"/>
      <c r="MAN40" s="116"/>
      <c r="MAO40" s="116"/>
      <c r="MAP40" s="116"/>
      <c r="MAQ40" s="116"/>
      <c r="MAR40" s="116"/>
      <c r="MAS40" s="116"/>
      <c r="MAT40" s="116"/>
      <c r="MAU40" s="116"/>
      <c r="MAV40" s="116"/>
      <c r="MAW40" s="116"/>
      <c r="MAX40" s="116"/>
      <c r="MAY40" s="116"/>
      <c r="MAZ40" s="116"/>
      <c r="MBA40" s="116"/>
      <c r="MBB40" s="116"/>
      <c r="MBC40" s="116"/>
      <c r="MBD40" s="116"/>
      <c r="MBE40" s="116"/>
      <c r="MBF40" s="116"/>
      <c r="MBG40" s="116"/>
      <c r="MBH40" s="116"/>
      <c r="MBI40" s="116"/>
      <c r="MBJ40" s="116"/>
      <c r="MBK40" s="116"/>
      <c r="MBL40" s="116"/>
      <c r="MBM40" s="116"/>
      <c r="MBN40" s="116"/>
      <c r="MBO40" s="116"/>
      <c r="MBP40" s="116"/>
      <c r="MBQ40" s="116"/>
      <c r="MBR40" s="116"/>
      <c r="MBS40" s="116"/>
      <c r="MBT40" s="116"/>
      <c r="MBU40" s="116"/>
      <c r="MBV40" s="116"/>
      <c r="MBW40" s="116"/>
      <c r="MBX40" s="116"/>
      <c r="MBY40" s="116"/>
      <c r="MBZ40" s="116"/>
      <c r="MCA40" s="116"/>
      <c r="MCB40" s="116"/>
      <c r="MCC40" s="116"/>
      <c r="MCD40" s="116"/>
      <c r="MCE40" s="116"/>
      <c r="MCF40" s="116"/>
      <c r="MCG40" s="116"/>
      <c r="MCH40" s="116"/>
      <c r="MCI40" s="116"/>
      <c r="MCJ40" s="116"/>
      <c r="MCK40" s="116"/>
      <c r="MCL40" s="116"/>
      <c r="MCM40" s="116"/>
      <c r="MCN40" s="116"/>
      <c r="MCO40" s="116"/>
      <c r="MCP40" s="116"/>
      <c r="MCQ40" s="116"/>
      <c r="MCR40" s="116"/>
      <c r="MCS40" s="116"/>
      <c r="MCT40" s="116"/>
      <c r="MCU40" s="116"/>
      <c r="MCV40" s="116"/>
      <c r="MCW40" s="116"/>
      <c r="MCX40" s="116"/>
      <c r="MCY40" s="116"/>
      <c r="MCZ40" s="116"/>
      <c r="MDA40" s="116"/>
      <c r="MDB40" s="116"/>
      <c r="MDC40" s="116"/>
      <c r="MDD40" s="116"/>
      <c r="MDE40" s="116"/>
      <c r="MDF40" s="116"/>
      <c r="MDG40" s="116"/>
      <c r="MDH40" s="116"/>
      <c r="MDI40" s="116"/>
      <c r="MDJ40" s="116"/>
      <c r="MDK40" s="116"/>
      <c r="MDL40" s="116"/>
      <c r="MDM40" s="116"/>
      <c r="MDN40" s="116"/>
      <c r="MDO40" s="116"/>
      <c r="MDP40" s="116"/>
      <c r="MDQ40" s="116"/>
      <c r="MDR40" s="116"/>
      <c r="MDS40" s="116"/>
      <c r="MDT40" s="116"/>
      <c r="MDU40" s="116"/>
      <c r="MDV40" s="116"/>
      <c r="MDW40" s="116"/>
      <c r="MDX40" s="116"/>
      <c r="MDY40" s="116"/>
      <c r="MDZ40" s="116"/>
      <c r="MEA40" s="116"/>
      <c r="MEB40" s="116"/>
      <c r="MEC40" s="116"/>
      <c r="MED40" s="116"/>
      <c r="MEE40" s="116"/>
      <c r="MEF40" s="116"/>
      <c r="MEG40" s="116"/>
      <c r="MEH40" s="116"/>
      <c r="MEI40" s="116"/>
      <c r="MEJ40" s="116"/>
      <c r="MEK40" s="116"/>
      <c r="MEL40" s="116"/>
      <c r="MEM40" s="116"/>
      <c r="MEN40" s="116"/>
      <c r="MEO40" s="116"/>
      <c r="MEP40" s="116"/>
      <c r="MEQ40" s="116"/>
      <c r="MER40" s="116"/>
      <c r="MES40" s="116"/>
      <c r="MET40" s="116"/>
      <c r="MEU40" s="116"/>
      <c r="MEV40" s="116"/>
      <c r="MEW40" s="116"/>
      <c r="MEX40" s="116"/>
      <c r="MEY40" s="116"/>
      <c r="MEZ40" s="116"/>
      <c r="MFA40" s="116"/>
      <c r="MFB40" s="116"/>
      <c r="MFC40" s="116"/>
      <c r="MFD40" s="116"/>
      <c r="MFE40" s="116"/>
      <c r="MFF40" s="116"/>
      <c r="MFG40" s="116"/>
      <c r="MFH40" s="116"/>
      <c r="MFI40" s="116"/>
      <c r="MFJ40" s="116"/>
      <c r="MFK40" s="116"/>
      <c r="MFL40" s="116"/>
      <c r="MFM40" s="116"/>
      <c r="MFN40" s="116"/>
      <c r="MFO40" s="116"/>
      <c r="MFP40" s="116"/>
      <c r="MFQ40" s="116"/>
      <c r="MFR40" s="116"/>
      <c r="MFS40" s="116"/>
      <c r="MFT40" s="116"/>
      <c r="MFU40" s="116"/>
      <c r="MFV40" s="116"/>
      <c r="MFW40" s="116"/>
      <c r="MFX40" s="116"/>
      <c r="MFY40" s="116"/>
      <c r="MFZ40" s="116"/>
      <c r="MGA40" s="116"/>
      <c r="MGB40" s="116"/>
      <c r="MGC40" s="116"/>
      <c r="MGD40" s="116"/>
      <c r="MGE40" s="116"/>
      <c r="MGF40" s="116"/>
      <c r="MGG40" s="116"/>
      <c r="MGH40" s="116"/>
      <c r="MGI40" s="116"/>
      <c r="MGJ40" s="116"/>
      <c r="MGK40" s="116"/>
      <c r="MGL40" s="116"/>
      <c r="MGM40" s="116"/>
      <c r="MGN40" s="116"/>
      <c r="MGO40" s="116"/>
      <c r="MGP40" s="116"/>
      <c r="MGQ40" s="116"/>
      <c r="MGR40" s="116"/>
      <c r="MGS40" s="116"/>
      <c r="MGT40" s="116"/>
      <c r="MGU40" s="116"/>
      <c r="MGV40" s="116"/>
      <c r="MGW40" s="116"/>
      <c r="MGX40" s="116"/>
      <c r="MGY40" s="116"/>
      <c r="MGZ40" s="116"/>
      <c r="MHA40" s="116"/>
      <c r="MHB40" s="116"/>
      <c r="MHC40" s="116"/>
      <c r="MHD40" s="116"/>
      <c r="MHE40" s="116"/>
      <c r="MHF40" s="116"/>
      <c r="MHG40" s="116"/>
      <c r="MHH40" s="116"/>
      <c r="MHI40" s="116"/>
      <c r="MHJ40" s="116"/>
      <c r="MHK40" s="116"/>
      <c r="MHL40" s="116"/>
      <c r="MHM40" s="116"/>
      <c r="MHN40" s="116"/>
      <c r="MHO40" s="116"/>
      <c r="MHP40" s="116"/>
      <c r="MHQ40" s="116"/>
      <c r="MHR40" s="116"/>
      <c r="MHS40" s="116"/>
      <c r="MHT40" s="116"/>
      <c r="MHU40" s="116"/>
      <c r="MHV40" s="116"/>
      <c r="MHW40" s="116"/>
      <c r="MHX40" s="116"/>
      <c r="MHY40" s="116"/>
      <c r="MHZ40" s="116"/>
      <c r="MIA40" s="116"/>
      <c r="MIB40" s="116"/>
      <c r="MIC40" s="116"/>
      <c r="MID40" s="116"/>
      <c r="MIE40" s="116"/>
      <c r="MIF40" s="116"/>
      <c r="MIG40" s="116"/>
      <c r="MIH40" s="116"/>
      <c r="MII40" s="116"/>
      <c r="MIJ40" s="116"/>
      <c r="MIK40" s="116"/>
      <c r="MIL40" s="116"/>
      <c r="MIM40" s="116"/>
      <c r="MIN40" s="116"/>
      <c r="MIO40" s="116"/>
      <c r="MIP40" s="116"/>
      <c r="MIQ40" s="116"/>
      <c r="MIR40" s="116"/>
      <c r="MIS40" s="116"/>
      <c r="MIT40" s="116"/>
      <c r="MIU40" s="116"/>
      <c r="MIV40" s="116"/>
      <c r="MIW40" s="116"/>
      <c r="MIX40" s="116"/>
      <c r="MIY40" s="116"/>
      <c r="MIZ40" s="116"/>
      <c r="MJA40" s="116"/>
      <c r="MJB40" s="116"/>
      <c r="MJC40" s="116"/>
      <c r="MJD40" s="116"/>
      <c r="MJE40" s="116"/>
      <c r="MJF40" s="116"/>
      <c r="MJG40" s="116"/>
      <c r="MJH40" s="116"/>
      <c r="MJI40" s="116"/>
      <c r="MJJ40" s="116"/>
      <c r="MJK40" s="116"/>
      <c r="MJL40" s="116"/>
      <c r="MJM40" s="116"/>
      <c r="MJN40" s="116"/>
      <c r="MJO40" s="116"/>
      <c r="MJP40" s="116"/>
      <c r="MJQ40" s="116"/>
      <c r="MJR40" s="116"/>
      <c r="MJS40" s="116"/>
      <c r="MJT40" s="116"/>
      <c r="MJU40" s="116"/>
      <c r="MJV40" s="116"/>
      <c r="MJW40" s="116"/>
      <c r="MJX40" s="116"/>
      <c r="MJY40" s="116"/>
      <c r="MJZ40" s="116"/>
      <c r="MKA40" s="116"/>
      <c r="MKB40" s="116"/>
      <c r="MKC40" s="116"/>
      <c r="MKD40" s="116"/>
      <c r="MKE40" s="116"/>
      <c r="MKF40" s="116"/>
      <c r="MKG40" s="116"/>
      <c r="MKH40" s="116"/>
      <c r="MKI40" s="116"/>
      <c r="MKJ40" s="116"/>
      <c r="MKK40" s="116"/>
      <c r="MKL40" s="116"/>
      <c r="MKM40" s="116"/>
      <c r="MKN40" s="116"/>
      <c r="MKO40" s="116"/>
      <c r="MKP40" s="116"/>
      <c r="MKQ40" s="116"/>
      <c r="MKR40" s="116"/>
      <c r="MKS40" s="116"/>
      <c r="MKT40" s="116"/>
      <c r="MKU40" s="116"/>
      <c r="MKV40" s="116"/>
      <c r="MKW40" s="116"/>
      <c r="MKX40" s="116"/>
      <c r="MKY40" s="116"/>
      <c r="MKZ40" s="116"/>
      <c r="MLA40" s="116"/>
      <c r="MLB40" s="116"/>
      <c r="MLC40" s="116"/>
      <c r="MLD40" s="116"/>
      <c r="MLE40" s="116"/>
      <c r="MLF40" s="116"/>
      <c r="MLG40" s="116"/>
      <c r="MLH40" s="116"/>
      <c r="MLI40" s="116"/>
      <c r="MLJ40" s="116"/>
      <c r="MLK40" s="116"/>
      <c r="MLL40" s="116"/>
      <c r="MLM40" s="116"/>
      <c r="MLN40" s="116"/>
      <c r="MLO40" s="116"/>
      <c r="MLP40" s="116"/>
      <c r="MLQ40" s="116"/>
      <c r="MLR40" s="116"/>
      <c r="MLS40" s="116"/>
      <c r="MLT40" s="116"/>
      <c r="MLU40" s="116"/>
      <c r="MLV40" s="116"/>
      <c r="MLW40" s="116"/>
      <c r="MLX40" s="116"/>
      <c r="MLY40" s="116"/>
      <c r="MLZ40" s="116"/>
      <c r="MMA40" s="116"/>
      <c r="MMB40" s="116"/>
      <c r="MMC40" s="116"/>
      <c r="MMD40" s="116"/>
      <c r="MME40" s="116"/>
      <c r="MMF40" s="116"/>
      <c r="MMG40" s="116"/>
      <c r="MMH40" s="116"/>
      <c r="MMI40" s="116"/>
      <c r="MMJ40" s="116"/>
      <c r="MMK40" s="116"/>
      <c r="MML40" s="116"/>
      <c r="MMM40" s="116"/>
      <c r="MMN40" s="116"/>
      <c r="MMO40" s="116"/>
      <c r="MMP40" s="116"/>
      <c r="MMQ40" s="116"/>
      <c r="MMR40" s="116"/>
      <c r="MMS40" s="116"/>
      <c r="MMT40" s="116"/>
      <c r="MMU40" s="116"/>
      <c r="MMV40" s="116"/>
      <c r="MMW40" s="116"/>
      <c r="MMX40" s="116"/>
      <c r="MMY40" s="116"/>
      <c r="MMZ40" s="116"/>
      <c r="MNA40" s="116"/>
      <c r="MNB40" s="116"/>
      <c r="MNC40" s="116"/>
      <c r="MND40" s="116"/>
      <c r="MNE40" s="116"/>
      <c r="MNF40" s="116"/>
      <c r="MNG40" s="116"/>
      <c r="MNH40" s="116"/>
      <c r="MNI40" s="116"/>
      <c r="MNJ40" s="116"/>
      <c r="MNK40" s="116"/>
      <c r="MNL40" s="116"/>
      <c r="MNM40" s="116"/>
      <c r="MNN40" s="116"/>
      <c r="MNO40" s="116"/>
      <c r="MNP40" s="116"/>
      <c r="MNQ40" s="116"/>
      <c r="MNR40" s="116"/>
      <c r="MNS40" s="116"/>
      <c r="MNT40" s="116"/>
      <c r="MNU40" s="116"/>
      <c r="MNV40" s="116"/>
      <c r="MNW40" s="116"/>
      <c r="MNX40" s="116"/>
      <c r="MNY40" s="116"/>
      <c r="MNZ40" s="116"/>
      <c r="MOA40" s="116"/>
      <c r="MOB40" s="116"/>
      <c r="MOC40" s="116"/>
      <c r="MOD40" s="116"/>
      <c r="MOE40" s="116"/>
      <c r="MOF40" s="116"/>
      <c r="MOG40" s="116"/>
      <c r="MOH40" s="116"/>
      <c r="MOI40" s="116"/>
      <c r="MOJ40" s="116"/>
      <c r="MOK40" s="116"/>
      <c r="MOL40" s="116"/>
      <c r="MOM40" s="116"/>
      <c r="MON40" s="116"/>
      <c r="MOO40" s="116"/>
      <c r="MOP40" s="116"/>
      <c r="MOQ40" s="116"/>
      <c r="MOR40" s="116"/>
      <c r="MOS40" s="116"/>
      <c r="MOT40" s="116"/>
      <c r="MOU40" s="116"/>
      <c r="MOV40" s="116"/>
      <c r="MOW40" s="116"/>
      <c r="MOX40" s="116"/>
      <c r="MOY40" s="116"/>
      <c r="MOZ40" s="116"/>
      <c r="MPA40" s="116"/>
      <c r="MPB40" s="116"/>
      <c r="MPC40" s="116"/>
      <c r="MPD40" s="116"/>
      <c r="MPE40" s="116"/>
      <c r="MPF40" s="116"/>
      <c r="MPG40" s="116"/>
      <c r="MPH40" s="116"/>
      <c r="MPI40" s="116"/>
      <c r="MPJ40" s="116"/>
      <c r="MPK40" s="116"/>
      <c r="MPL40" s="116"/>
      <c r="MPM40" s="116"/>
      <c r="MPN40" s="116"/>
      <c r="MPO40" s="116"/>
      <c r="MPP40" s="116"/>
      <c r="MPQ40" s="116"/>
      <c r="MPR40" s="116"/>
      <c r="MPS40" s="116"/>
      <c r="MPT40" s="116"/>
      <c r="MPU40" s="116"/>
      <c r="MPV40" s="116"/>
      <c r="MPW40" s="116"/>
      <c r="MPX40" s="116"/>
      <c r="MPY40" s="116"/>
      <c r="MPZ40" s="116"/>
      <c r="MQA40" s="116"/>
      <c r="MQB40" s="116"/>
      <c r="MQC40" s="116"/>
      <c r="MQD40" s="116"/>
      <c r="MQE40" s="116"/>
      <c r="MQF40" s="116"/>
      <c r="MQG40" s="116"/>
      <c r="MQH40" s="116"/>
      <c r="MQI40" s="116"/>
      <c r="MQJ40" s="116"/>
      <c r="MQK40" s="116"/>
      <c r="MQL40" s="116"/>
      <c r="MQM40" s="116"/>
      <c r="MQN40" s="116"/>
      <c r="MQO40" s="116"/>
      <c r="MQP40" s="116"/>
      <c r="MQQ40" s="116"/>
      <c r="MQR40" s="116"/>
      <c r="MQS40" s="116"/>
      <c r="MQT40" s="116"/>
      <c r="MQU40" s="116"/>
      <c r="MQV40" s="116"/>
      <c r="MQW40" s="116"/>
      <c r="MQX40" s="116"/>
      <c r="MQY40" s="116"/>
      <c r="MQZ40" s="116"/>
      <c r="MRA40" s="116"/>
      <c r="MRB40" s="116"/>
      <c r="MRC40" s="116"/>
      <c r="MRD40" s="116"/>
      <c r="MRE40" s="116"/>
      <c r="MRF40" s="116"/>
      <c r="MRG40" s="116"/>
      <c r="MRH40" s="116"/>
      <c r="MRI40" s="116"/>
      <c r="MRJ40" s="116"/>
      <c r="MRK40" s="116"/>
      <c r="MRL40" s="116"/>
      <c r="MRM40" s="116"/>
      <c r="MRN40" s="116"/>
      <c r="MRO40" s="116"/>
      <c r="MRP40" s="116"/>
      <c r="MRQ40" s="116"/>
      <c r="MRR40" s="116"/>
      <c r="MRS40" s="116"/>
      <c r="MRT40" s="116"/>
      <c r="MRU40" s="116"/>
      <c r="MRV40" s="116"/>
      <c r="MRW40" s="116"/>
      <c r="MRX40" s="116"/>
      <c r="MRY40" s="116"/>
      <c r="MRZ40" s="116"/>
      <c r="MSA40" s="116"/>
      <c r="MSB40" s="116"/>
      <c r="MSC40" s="116"/>
      <c r="MSD40" s="116"/>
      <c r="MSE40" s="116"/>
      <c r="MSF40" s="116"/>
      <c r="MSG40" s="116"/>
      <c r="MSH40" s="116"/>
      <c r="MSI40" s="116"/>
      <c r="MSJ40" s="116"/>
      <c r="MSK40" s="116"/>
      <c r="MSL40" s="116"/>
      <c r="MSM40" s="116"/>
      <c r="MSN40" s="116"/>
      <c r="MSO40" s="116"/>
      <c r="MSP40" s="116"/>
      <c r="MSQ40" s="116"/>
      <c r="MSR40" s="116"/>
      <c r="MSS40" s="116"/>
      <c r="MST40" s="116"/>
      <c r="MSU40" s="116"/>
      <c r="MSV40" s="116"/>
      <c r="MSW40" s="116"/>
      <c r="MSX40" s="116"/>
      <c r="MSY40" s="116"/>
      <c r="MSZ40" s="116"/>
      <c r="MTA40" s="116"/>
      <c r="MTB40" s="116"/>
      <c r="MTC40" s="116"/>
      <c r="MTD40" s="116"/>
      <c r="MTE40" s="116"/>
      <c r="MTF40" s="116"/>
      <c r="MTG40" s="116"/>
      <c r="MTH40" s="116"/>
      <c r="MTI40" s="116"/>
      <c r="MTJ40" s="116"/>
      <c r="MTK40" s="116"/>
      <c r="MTL40" s="116"/>
      <c r="MTM40" s="116"/>
      <c r="MTN40" s="116"/>
      <c r="MTO40" s="116"/>
      <c r="MTP40" s="116"/>
      <c r="MTQ40" s="116"/>
      <c r="MTR40" s="116"/>
      <c r="MTS40" s="116"/>
      <c r="MTT40" s="116"/>
      <c r="MTU40" s="116"/>
      <c r="MTV40" s="116"/>
      <c r="MTW40" s="116"/>
      <c r="MTX40" s="116"/>
      <c r="MTY40" s="116"/>
      <c r="MTZ40" s="116"/>
      <c r="MUA40" s="116"/>
      <c r="MUB40" s="116"/>
      <c r="MUC40" s="116"/>
      <c r="MUD40" s="116"/>
      <c r="MUE40" s="116"/>
      <c r="MUF40" s="116"/>
      <c r="MUG40" s="116"/>
      <c r="MUH40" s="116"/>
      <c r="MUI40" s="116"/>
      <c r="MUJ40" s="116"/>
      <c r="MUK40" s="116"/>
      <c r="MUL40" s="116"/>
      <c r="MUM40" s="116"/>
      <c r="MUN40" s="116"/>
      <c r="MUO40" s="116"/>
      <c r="MUP40" s="116"/>
      <c r="MUQ40" s="116"/>
      <c r="MUR40" s="116"/>
      <c r="MUS40" s="116"/>
      <c r="MUT40" s="116"/>
      <c r="MUU40" s="116"/>
      <c r="MUV40" s="116"/>
      <c r="MUW40" s="116"/>
      <c r="MUX40" s="116"/>
      <c r="MUY40" s="116"/>
      <c r="MUZ40" s="116"/>
      <c r="MVA40" s="116"/>
      <c r="MVB40" s="116"/>
      <c r="MVC40" s="116"/>
      <c r="MVD40" s="116"/>
      <c r="MVE40" s="116"/>
      <c r="MVF40" s="116"/>
      <c r="MVG40" s="116"/>
      <c r="MVH40" s="116"/>
      <c r="MVI40" s="116"/>
      <c r="MVJ40" s="116"/>
      <c r="MVK40" s="116"/>
      <c r="MVL40" s="116"/>
      <c r="MVM40" s="116"/>
      <c r="MVN40" s="116"/>
      <c r="MVO40" s="116"/>
      <c r="MVP40" s="116"/>
      <c r="MVQ40" s="116"/>
      <c r="MVR40" s="116"/>
      <c r="MVS40" s="116"/>
      <c r="MVT40" s="116"/>
      <c r="MVU40" s="116"/>
      <c r="MVV40" s="116"/>
      <c r="MVW40" s="116"/>
      <c r="MVX40" s="116"/>
      <c r="MVY40" s="116"/>
      <c r="MVZ40" s="116"/>
      <c r="MWA40" s="116"/>
      <c r="MWB40" s="116"/>
      <c r="MWC40" s="116"/>
      <c r="MWD40" s="116"/>
      <c r="MWE40" s="116"/>
      <c r="MWF40" s="116"/>
      <c r="MWG40" s="116"/>
      <c r="MWH40" s="116"/>
      <c r="MWI40" s="116"/>
      <c r="MWJ40" s="116"/>
      <c r="MWK40" s="116"/>
      <c r="MWL40" s="116"/>
      <c r="MWM40" s="116"/>
      <c r="MWN40" s="116"/>
      <c r="MWO40" s="116"/>
      <c r="MWP40" s="116"/>
      <c r="MWQ40" s="116"/>
      <c r="MWR40" s="116"/>
      <c r="MWS40" s="116"/>
      <c r="MWT40" s="116"/>
      <c r="MWU40" s="116"/>
      <c r="MWV40" s="116"/>
      <c r="MWW40" s="116"/>
      <c r="MWX40" s="116"/>
      <c r="MWY40" s="116"/>
      <c r="MWZ40" s="116"/>
      <c r="MXA40" s="116"/>
      <c r="MXB40" s="116"/>
      <c r="MXC40" s="116"/>
      <c r="MXD40" s="116"/>
      <c r="MXE40" s="116"/>
      <c r="MXF40" s="116"/>
      <c r="MXG40" s="116"/>
      <c r="MXH40" s="116"/>
      <c r="MXI40" s="116"/>
      <c r="MXJ40" s="116"/>
      <c r="MXK40" s="116"/>
      <c r="MXL40" s="116"/>
      <c r="MXM40" s="116"/>
      <c r="MXN40" s="116"/>
      <c r="MXO40" s="116"/>
      <c r="MXP40" s="116"/>
      <c r="MXQ40" s="116"/>
      <c r="MXR40" s="116"/>
      <c r="MXS40" s="116"/>
      <c r="MXT40" s="116"/>
      <c r="MXU40" s="116"/>
      <c r="MXV40" s="116"/>
      <c r="MXW40" s="116"/>
      <c r="MXX40" s="116"/>
      <c r="MXY40" s="116"/>
      <c r="MXZ40" s="116"/>
      <c r="MYA40" s="116"/>
      <c r="MYB40" s="116"/>
      <c r="MYC40" s="116"/>
      <c r="MYD40" s="116"/>
      <c r="MYE40" s="116"/>
      <c r="MYF40" s="116"/>
      <c r="MYG40" s="116"/>
      <c r="MYH40" s="116"/>
      <c r="MYI40" s="116"/>
      <c r="MYJ40" s="116"/>
      <c r="MYK40" s="116"/>
      <c r="MYL40" s="116"/>
      <c r="MYM40" s="116"/>
      <c r="MYN40" s="116"/>
      <c r="MYO40" s="116"/>
      <c r="MYP40" s="116"/>
      <c r="MYQ40" s="116"/>
      <c r="MYR40" s="116"/>
      <c r="MYS40" s="116"/>
      <c r="MYT40" s="116"/>
      <c r="MYU40" s="116"/>
      <c r="MYV40" s="116"/>
      <c r="MYW40" s="116"/>
      <c r="MYX40" s="116"/>
      <c r="MYY40" s="116"/>
      <c r="MYZ40" s="116"/>
      <c r="MZA40" s="116"/>
      <c r="MZB40" s="116"/>
      <c r="MZC40" s="116"/>
      <c r="MZD40" s="116"/>
      <c r="MZE40" s="116"/>
      <c r="MZF40" s="116"/>
      <c r="MZG40" s="116"/>
      <c r="MZH40" s="116"/>
      <c r="MZI40" s="116"/>
      <c r="MZJ40" s="116"/>
      <c r="MZK40" s="116"/>
      <c r="MZL40" s="116"/>
      <c r="MZM40" s="116"/>
      <c r="MZN40" s="116"/>
      <c r="MZO40" s="116"/>
      <c r="MZP40" s="116"/>
      <c r="MZQ40" s="116"/>
      <c r="MZR40" s="116"/>
      <c r="MZS40" s="116"/>
      <c r="MZT40" s="116"/>
      <c r="MZU40" s="116"/>
      <c r="MZV40" s="116"/>
      <c r="MZW40" s="116"/>
      <c r="MZX40" s="116"/>
      <c r="MZY40" s="116"/>
      <c r="MZZ40" s="116"/>
      <c r="NAA40" s="116"/>
      <c r="NAB40" s="116"/>
      <c r="NAC40" s="116"/>
      <c r="NAD40" s="116"/>
      <c r="NAE40" s="116"/>
      <c r="NAF40" s="116"/>
      <c r="NAG40" s="116"/>
      <c r="NAH40" s="116"/>
      <c r="NAI40" s="116"/>
      <c r="NAJ40" s="116"/>
      <c r="NAK40" s="116"/>
      <c r="NAL40" s="116"/>
      <c r="NAM40" s="116"/>
      <c r="NAN40" s="116"/>
      <c r="NAO40" s="116"/>
      <c r="NAP40" s="116"/>
      <c r="NAQ40" s="116"/>
      <c r="NAR40" s="116"/>
      <c r="NAS40" s="116"/>
      <c r="NAT40" s="116"/>
      <c r="NAU40" s="116"/>
      <c r="NAV40" s="116"/>
      <c r="NAW40" s="116"/>
      <c r="NAX40" s="116"/>
      <c r="NAY40" s="116"/>
      <c r="NAZ40" s="116"/>
      <c r="NBA40" s="116"/>
      <c r="NBB40" s="116"/>
      <c r="NBC40" s="116"/>
      <c r="NBD40" s="116"/>
      <c r="NBE40" s="116"/>
      <c r="NBF40" s="116"/>
      <c r="NBG40" s="116"/>
      <c r="NBH40" s="116"/>
      <c r="NBI40" s="116"/>
      <c r="NBJ40" s="116"/>
      <c r="NBK40" s="116"/>
      <c r="NBL40" s="116"/>
      <c r="NBM40" s="116"/>
      <c r="NBN40" s="116"/>
      <c r="NBO40" s="116"/>
      <c r="NBP40" s="116"/>
      <c r="NBQ40" s="116"/>
      <c r="NBR40" s="116"/>
      <c r="NBS40" s="116"/>
      <c r="NBT40" s="116"/>
      <c r="NBU40" s="116"/>
      <c r="NBV40" s="116"/>
      <c r="NBW40" s="116"/>
      <c r="NBX40" s="116"/>
      <c r="NBY40" s="116"/>
      <c r="NBZ40" s="116"/>
      <c r="NCA40" s="116"/>
      <c r="NCB40" s="116"/>
      <c r="NCC40" s="116"/>
      <c r="NCD40" s="116"/>
      <c r="NCE40" s="116"/>
      <c r="NCF40" s="116"/>
      <c r="NCG40" s="116"/>
      <c r="NCH40" s="116"/>
      <c r="NCI40" s="116"/>
      <c r="NCJ40" s="116"/>
      <c r="NCK40" s="116"/>
      <c r="NCL40" s="116"/>
      <c r="NCM40" s="116"/>
      <c r="NCN40" s="116"/>
      <c r="NCO40" s="116"/>
      <c r="NCP40" s="116"/>
      <c r="NCQ40" s="116"/>
      <c r="NCR40" s="116"/>
      <c r="NCS40" s="116"/>
      <c r="NCT40" s="116"/>
      <c r="NCU40" s="116"/>
      <c r="NCV40" s="116"/>
      <c r="NCW40" s="116"/>
      <c r="NCX40" s="116"/>
      <c r="NCY40" s="116"/>
      <c r="NCZ40" s="116"/>
      <c r="NDA40" s="116"/>
      <c r="NDB40" s="116"/>
      <c r="NDC40" s="116"/>
      <c r="NDD40" s="116"/>
      <c r="NDE40" s="116"/>
      <c r="NDF40" s="116"/>
      <c r="NDG40" s="116"/>
      <c r="NDH40" s="116"/>
      <c r="NDI40" s="116"/>
      <c r="NDJ40" s="116"/>
      <c r="NDK40" s="116"/>
      <c r="NDL40" s="116"/>
      <c r="NDM40" s="116"/>
      <c r="NDN40" s="116"/>
      <c r="NDO40" s="116"/>
      <c r="NDP40" s="116"/>
      <c r="NDQ40" s="116"/>
      <c r="NDR40" s="116"/>
      <c r="NDS40" s="116"/>
      <c r="NDT40" s="116"/>
      <c r="NDU40" s="116"/>
      <c r="NDV40" s="116"/>
      <c r="NDW40" s="116"/>
      <c r="NDX40" s="116"/>
      <c r="NDY40" s="116"/>
      <c r="NDZ40" s="116"/>
      <c r="NEA40" s="116"/>
      <c r="NEB40" s="116"/>
      <c r="NEC40" s="116"/>
      <c r="NED40" s="116"/>
      <c r="NEE40" s="116"/>
      <c r="NEF40" s="116"/>
      <c r="NEG40" s="116"/>
      <c r="NEH40" s="116"/>
      <c r="NEI40" s="116"/>
      <c r="NEJ40" s="116"/>
      <c r="NEK40" s="116"/>
      <c r="NEL40" s="116"/>
      <c r="NEM40" s="116"/>
      <c r="NEN40" s="116"/>
      <c r="NEO40" s="116"/>
      <c r="NEP40" s="116"/>
      <c r="NEQ40" s="116"/>
      <c r="NER40" s="116"/>
      <c r="NES40" s="116"/>
      <c r="NET40" s="116"/>
      <c r="NEU40" s="116"/>
      <c r="NEV40" s="116"/>
      <c r="NEW40" s="116"/>
      <c r="NEX40" s="116"/>
      <c r="NEY40" s="116"/>
      <c r="NEZ40" s="116"/>
      <c r="NFA40" s="116"/>
      <c r="NFB40" s="116"/>
      <c r="NFC40" s="116"/>
      <c r="NFD40" s="116"/>
      <c r="NFE40" s="116"/>
      <c r="NFF40" s="116"/>
      <c r="NFG40" s="116"/>
      <c r="NFH40" s="116"/>
      <c r="NFI40" s="116"/>
      <c r="NFJ40" s="116"/>
      <c r="NFK40" s="116"/>
      <c r="NFL40" s="116"/>
      <c r="NFM40" s="116"/>
      <c r="NFN40" s="116"/>
      <c r="NFO40" s="116"/>
      <c r="NFP40" s="116"/>
      <c r="NFQ40" s="116"/>
      <c r="NFR40" s="116"/>
      <c r="NFS40" s="116"/>
      <c r="NFT40" s="116"/>
      <c r="NFU40" s="116"/>
      <c r="NFV40" s="116"/>
      <c r="NFW40" s="116"/>
      <c r="NFX40" s="116"/>
      <c r="NFY40" s="116"/>
      <c r="NFZ40" s="116"/>
      <c r="NGA40" s="116"/>
      <c r="NGB40" s="116"/>
      <c r="NGC40" s="116"/>
      <c r="NGD40" s="116"/>
      <c r="NGE40" s="116"/>
      <c r="NGF40" s="116"/>
      <c r="NGG40" s="116"/>
      <c r="NGH40" s="116"/>
      <c r="NGI40" s="116"/>
      <c r="NGJ40" s="116"/>
      <c r="NGK40" s="116"/>
      <c r="NGL40" s="116"/>
      <c r="NGM40" s="116"/>
      <c r="NGN40" s="116"/>
      <c r="NGO40" s="116"/>
      <c r="NGP40" s="116"/>
      <c r="NGQ40" s="116"/>
      <c r="NGR40" s="116"/>
      <c r="NGS40" s="116"/>
      <c r="NGT40" s="116"/>
      <c r="NGU40" s="116"/>
      <c r="NGV40" s="116"/>
      <c r="NGW40" s="116"/>
      <c r="NGX40" s="116"/>
      <c r="NGY40" s="116"/>
      <c r="NGZ40" s="116"/>
      <c r="NHA40" s="116"/>
      <c r="NHB40" s="116"/>
      <c r="NHC40" s="116"/>
      <c r="NHD40" s="116"/>
      <c r="NHE40" s="116"/>
      <c r="NHF40" s="116"/>
      <c r="NHG40" s="116"/>
      <c r="NHH40" s="116"/>
      <c r="NHI40" s="116"/>
      <c r="NHJ40" s="116"/>
      <c r="NHK40" s="116"/>
      <c r="NHL40" s="116"/>
      <c r="NHM40" s="116"/>
      <c r="NHN40" s="116"/>
      <c r="NHO40" s="116"/>
      <c r="NHP40" s="116"/>
      <c r="NHQ40" s="116"/>
      <c r="NHR40" s="116"/>
      <c r="NHS40" s="116"/>
      <c r="NHT40" s="116"/>
      <c r="NHU40" s="116"/>
      <c r="NHV40" s="116"/>
      <c r="NHW40" s="116"/>
      <c r="NHX40" s="116"/>
      <c r="NHY40" s="116"/>
      <c r="NHZ40" s="116"/>
      <c r="NIA40" s="116"/>
      <c r="NIB40" s="116"/>
      <c r="NIC40" s="116"/>
      <c r="NID40" s="116"/>
      <c r="NIE40" s="116"/>
      <c r="NIF40" s="116"/>
      <c r="NIG40" s="116"/>
      <c r="NIH40" s="116"/>
      <c r="NII40" s="116"/>
      <c r="NIJ40" s="116"/>
      <c r="NIK40" s="116"/>
      <c r="NIL40" s="116"/>
      <c r="NIM40" s="116"/>
      <c r="NIN40" s="116"/>
      <c r="NIO40" s="116"/>
      <c r="NIP40" s="116"/>
      <c r="NIQ40" s="116"/>
      <c r="NIR40" s="116"/>
      <c r="NIS40" s="116"/>
      <c r="NIT40" s="116"/>
      <c r="NIU40" s="116"/>
      <c r="NIV40" s="116"/>
      <c r="NIW40" s="116"/>
      <c r="NIX40" s="116"/>
      <c r="NIY40" s="116"/>
      <c r="NIZ40" s="116"/>
      <c r="NJA40" s="116"/>
      <c r="NJB40" s="116"/>
      <c r="NJC40" s="116"/>
      <c r="NJD40" s="116"/>
      <c r="NJE40" s="116"/>
      <c r="NJF40" s="116"/>
      <c r="NJG40" s="116"/>
      <c r="NJH40" s="116"/>
      <c r="NJI40" s="116"/>
      <c r="NJJ40" s="116"/>
      <c r="NJK40" s="116"/>
      <c r="NJL40" s="116"/>
      <c r="NJM40" s="116"/>
      <c r="NJN40" s="116"/>
      <c r="NJO40" s="116"/>
      <c r="NJP40" s="116"/>
      <c r="NJQ40" s="116"/>
      <c r="NJR40" s="116"/>
      <c r="NJS40" s="116"/>
      <c r="NJT40" s="116"/>
      <c r="NJU40" s="116"/>
      <c r="NJV40" s="116"/>
      <c r="NJW40" s="116"/>
      <c r="NJX40" s="116"/>
      <c r="NJY40" s="116"/>
      <c r="NJZ40" s="116"/>
      <c r="NKA40" s="116"/>
      <c r="NKB40" s="116"/>
      <c r="NKC40" s="116"/>
      <c r="NKD40" s="116"/>
      <c r="NKE40" s="116"/>
      <c r="NKF40" s="116"/>
      <c r="NKG40" s="116"/>
      <c r="NKH40" s="116"/>
      <c r="NKI40" s="116"/>
      <c r="NKJ40" s="116"/>
      <c r="NKK40" s="116"/>
      <c r="NKL40" s="116"/>
      <c r="NKM40" s="116"/>
      <c r="NKN40" s="116"/>
      <c r="NKO40" s="116"/>
      <c r="NKP40" s="116"/>
      <c r="NKQ40" s="116"/>
      <c r="NKR40" s="116"/>
      <c r="NKS40" s="116"/>
      <c r="NKT40" s="116"/>
      <c r="NKU40" s="116"/>
      <c r="NKV40" s="116"/>
      <c r="NKW40" s="116"/>
      <c r="NKX40" s="116"/>
      <c r="NKY40" s="116"/>
      <c r="NKZ40" s="116"/>
      <c r="NLA40" s="116"/>
      <c r="NLB40" s="116"/>
      <c r="NLC40" s="116"/>
      <c r="NLD40" s="116"/>
      <c r="NLE40" s="116"/>
      <c r="NLF40" s="116"/>
      <c r="NLG40" s="116"/>
      <c r="NLH40" s="116"/>
      <c r="NLI40" s="116"/>
      <c r="NLJ40" s="116"/>
      <c r="NLK40" s="116"/>
      <c r="NLL40" s="116"/>
      <c r="NLM40" s="116"/>
      <c r="NLN40" s="116"/>
      <c r="NLO40" s="116"/>
      <c r="NLP40" s="116"/>
      <c r="NLQ40" s="116"/>
      <c r="NLR40" s="116"/>
      <c r="NLS40" s="116"/>
      <c r="NLT40" s="116"/>
      <c r="NLU40" s="116"/>
      <c r="NLV40" s="116"/>
      <c r="NLW40" s="116"/>
      <c r="NLX40" s="116"/>
      <c r="NLY40" s="116"/>
      <c r="NLZ40" s="116"/>
      <c r="NMA40" s="116"/>
      <c r="NMB40" s="116"/>
      <c r="NMC40" s="116"/>
      <c r="NMD40" s="116"/>
      <c r="NME40" s="116"/>
      <c r="NMF40" s="116"/>
      <c r="NMG40" s="116"/>
      <c r="NMH40" s="116"/>
      <c r="NMI40" s="116"/>
      <c r="NMJ40" s="116"/>
      <c r="NMK40" s="116"/>
      <c r="NML40" s="116"/>
      <c r="NMM40" s="116"/>
      <c r="NMN40" s="116"/>
      <c r="NMO40" s="116"/>
      <c r="NMP40" s="116"/>
      <c r="NMQ40" s="116"/>
      <c r="NMR40" s="116"/>
      <c r="NMS40" s="116"/>
      <c r="NMT40" s="116"/>
      <c r="NMU40" s="116"/>
      <c r="NMV40" s="116"/>
      <c r="NMW40" s="116"/>
      <c r="NMX40" s="116"/>
      <c r="NMY40" s="116"/>
      <c r="NMZ40" s="116"/>
      <c r="NNA40" s="116"/>
      <c r="NNB40" s="116"/>
      <c r="NNC40" s="116"/>
      <c r="NND40" s="116"/>
      <c r="NNE40" s="116"/>
      <c r="NNF40" s="116"/>
      <c r="NNG40" s="116"/>
      <c r="NNH40" s="116"/>
      <c r="NNI40" s="116"/>
      <c r="NNJ40" s="116"/>
      <c r="NNK40" s="116"/>
      <c r="NNL40" s="116"/>
      <c r="NNM40" s="116"/>
      <c r="NNN40" s="116"/>
      <c r="NNO40" s="116"/>
      <c r="NNP40" s="116"/>
      <c r="NNQ40" s="116"/>
      <c r="NNR40" s="116"/>
      <c r="NNS40" s="116"/>
      <c r="NNT40" s="116"/>
      <c r="NNU40" s="116"/>
      <c r="NNV40" s="116"/>
      <c r="NNW40" s="116"/>
      <c r="NNX40" s="116"/>
      <c r="NNY40" s="116"/>
      <c r="NNZ40" s="116"/>
      <c r="NOA40" s="116"/>
      <c r="NOB40" s="116"/>
      <c r="NOC40" s="116"/>
      <c r="NOD40" s="116"/>
      <c r="NOE40" s="116"/>
      <c r="NOF40" s="116"/>
      <c r="NOG40" s="116"/>
      <c r="NOH40" s="116"/>
      <c r="NOI40" s="116"/>
      <c r="NOJ40" s="116"/>
      <c r="NOK40" s="116"/>
      <c r="NOL40" s="116"/>
      <c r="NOM40" s="116"/>
      <c r="NON40" s="116"/>
      <c r="NOO40" s="116"/>
      <c r="NOP40" s="116"/>
      <c r="NOQ40" s="116"/>
      <c r="NOR40" s="116"/>
      <c r="NOS40" s="116"/>
      <c r="NOT40" s="116"/>
      <c r="NOU40" s="116"/>
      <c r="NOV40" s="116"/>
      <c r="NOW40" s="116"/>
      <c r="NOX40" s="116"/>
      <c r="NOY40" s="116"/>
      <c r="NOZ40" s="116"/>
      <c r="NPA40" s="116"/>
      <c r="NPB40" s="116"/>
      <c r="NPC40" s="116"/>
      <c r="NPD40" s="116"/>
      <c r="NPE40" s="116"/>
      <c r="NPF40" s="116"/>
      <c r="NPG40" s="116"/>
      <c r="NPH40" s="116"/>
      <c r="NPI40" s="116"/>
      <c r="NPJ40" s="116"/>
      <c r="NPK40" s="116"/>
      <c r="NPL40" s="116"/>
      <c r="NPM40" s="116"/>
      <c r="NPN40" s="116"/>
      <c r="NPO40" s="116"/>
      <c r="NPP40" s="116"/>
      <c r="NPQ40" s="116"/>
      <c r="NPR40" s="116"/>
      <c r="NPS40" s="116"/>
      <c r="NPT40" s="116"/>
      <c r="NPU40" s="116"/>
      <c r="NPV40" s="116"/>
      <c r="NPW40" s="116"/>
      <c r="NPX40" s="116"/>
      <c r="NPY40" s="116"/>
      <c r="NPZ40" s="116"/>
      <c r="NQA40" s="116"/>
      <c r="NQB40" s="116"/>
      <c r="NQC40" s="116"/>
      <c r="NQD40" s="116"/>
      <c r="NQE40" s="116"/>
      <c r="NQF40" s="116"/>
      <c r="NQG40" s="116"/>
      <c r="NQH40" s="116"/>
      <c r="NQI40" s="116"/>
      <c r="NQJ40" s="116"/>
      <c r="NQK40" s="116"/>
      <c r="NQL40" s="116"/>
      <c r="NQM40" s="116"/>
      <c r="NQN40" s="116"/>
      <c r="NQO40" s="116"/>
      <c r="NQP40" s="116"/>
      <c r="NQQ40" s="116"/>
      <c r="NQR40" s="116"/>
      <c r="NQS40" s="116"/>
      <c r="NQT40" s="116"/>
      <c r="NQU40" s="116"/>
      <c r="NQV40" s="116"/>
      <c r="NQW40" s="116"/>
      <c r="NQX40" s="116"/>
      <c r="NQY40" s="116"/>
      <c r="NQZ40" s="116"/>
      <c r="NRA40" s="116"/>
      <c r="NRB40" s="116"/>
      <c r="NRC40" s="116"/>
      <c r="NRD40" s="116"/>
      <c r="NRE40" s="116"/>
      <c r="NRF40" s="116"/>
      <c r="NRG40" s="116"/>
      <c r="NRH40" s="116"/>
      <c r="NRI40" s="116"/>
      <c r="NRJ40" s="116"/>
      <c r="NRK40" s="116"/>
      <c r="NRL40" s="116"/>
      <c r="NRM40" s="116"/>
      <c r="NRN40" s="116"/>
      <c r="NRO40" s="116"/>
      <c r="NRP40" s="116"/>
      <c r="NRQ40" s="116"/>
      <c r="NRR40" s="116"/>
      <c r="NRS40" s="116"/>
      <c r="NRT40" s="116"/>
      <c r="NRU40" s="116"/>
      <c r="NRV40" s="116"/>
      <c r="NRW40" s="116"/>
      <c r="NRX40" s="116"/>
      <c r="NRY40" s="116"/>
      <c r="NRZ40" s="116"/>
      <c r="NSA40" s="116"/>
      <c r="NSB40" s="116"/>
      <c r="NSC40" s="116"/>
      <c r="NSD40" s="116"/>
      <c r="NSE40" s="116"/>
      <c r="NSF40" s="116"/>
      <c r="NSG40" s="116"/>
      <c r="NSH40" s="116"/>
      <c r="NSI40" s="116"/>
      <c r="NSJ40" s="116"/>
      <c r="NSK40" s="116"/>
      <c r="NSL40" s="116"/>
      <c r="NSM40" s="116"/>
      <c r="NSN40" s="116"/>
      <c r="NSO40" s="116"/>
      <c r="NSP40" s="116"/>
      <c r="NSQ40" s="116"/>
      <c r="NSR40" s="116"/>
      <c r="NSS40" s="116"/>
      <c r="NST40" s="116"/>
      <c r="NSU40" s="116"/>
      <c r="NSV40" s="116"/>
      <c r="NSW40" s="116"/>
      <c r="NSX40" s="116"/>
      <c r="NSY40" s="116"/>
      <c r="NSZ40" s="116"/>
      <c r="NTA40" s="116"/>
      <c r="NTB40" s="116"/>
      <c r="NTC40" s="116"/>
      <c r="NTD40" s="116"/>
      <c r="NTE40" s="116"/>
      <c r="NTF40" s="116"/>
      <c r="NTG40" s="116"/>
      <c r="NTH40" s="116"/>
      <c r="NTI40" s="116"/>
      <c r="NTJ40" s="116"/>
      <c r="NTK40" s="116"/>
      <c r="NTL40" s="116"/>
      <c r="NTM40" s="116"/>
      <c r="NTN40" s="116"/>
      <c r="NTO40" s="116"/>
      <c r="NTP40" s="116"/>
      <c r="NTQ40" s="116"/>
      <c r="NTR40" s="116"/>
      <c r="NTS40" s="116"/>
      <c r="NTT40" s="116"/>
      <c r="NTU40" s="116"/>
      <c r="NTV40" s="116"/>
      <c r="NTW40" s="116"/>
      <c r="NTX40" s="116"/>
      <c r="NTY40" s="116"/>
      <c r="NTZ40" s="116"/>
      <c r="NUA40" s="116"/>
      <c r="NUB40" s="116"/>
      <c r="NUC40" s="116"/>
      <c r="NUD40" s="116"/>
      <c r="NUE40" s="116"/>
      <c r="NUF40" s="116"/>
      <c r="NUG40" s="116"/>
      <c r="NUH40" s="116"/>
      <c r="NUI40" s="116"/>
      <c r="NUJ40" s="116"/>
      <c r="NUK40" s="116"/>
      <c r="NUL40" s="116"/>
      <c r="NUM40" s="116"/>
      <c r="NUN40" s="116"/>
      <c r="NUO40" s="116"/>
      <c r="NUP40" s="116"/>
      <c r="NUQ40" s="116"/>
      <c r="NUR40" s="116"/>
      <c r="NUS40" s="116"/>
      <c r="NUT40" s="116"/>
      <c r="NUU40" s="116"/>
      <c r="NUV40" s="116"/>
      <c r="NUW40" s="116"/>
      <c r="NUX40" s="116"/>
      <c r="NUY40" s="116"/>
      <c r="NUZ40" s="116"/>
      <c r="NVA40" s="116"/>
      <c r="NVB40" s="116"/>
      <c r="NVC40" s="116"/>
      <c r="NVD40" s="116"/>
      <c r="NVE40" s="116"/>
      <c r="NVF40" s="116"/>
      <c r="NVG40" s="116"/>
      <c r="NVH40" s="116"/>
      <c r="NVI40" s="116"/>
      <c r="NVJ40" s="116"/>
      <c r="NVK40" s="116"/>
      <c r="NVL40" s="116"/>
      <c r="NVM40" s="116"/>
      <c r="NVN40" s="116"/>
      <c r="NVO40" s="116"/>
      <c r="NVP40" s="116"/>
      <c r="NVQ40" s="116"/>
      <c r="NVR40" s="116"/>
      <c r="NVS40" s="116"/>
      <c r="NVT40" s="116"/>
      <c r="NVU40" s="116"/>
      <c r="NVV40" s="116"/>
      <c r="NVW40" s="116"/>
      <c r="NVX40" s="116"/>
      <c r="NVY40" s="116"/>
      <c r="NVZ40" s="116"/>
      <c r="NWA40" s="116"/>
      <c r="NWB40" s="116"/>
      <c r="NWC40" s="116"/>
      <c r="NWD40" s="116"/>
      <c r="NWE40" s="116"/>
      <c r="NWF40" s="116"/>
      <c r="NWG40" s="116"/>
      <c r="NWH40" s="116"/>
      <c r="NWI40" s="116"/>
      <c r="NWJ40" s="116"/>
      <c r="NWK40" s="116"/>
      <c r="NWL40" s="116"/>
      <c r="NWM40" s="116"/>
      <c r="NWN40" s="116"/>
      <c r="NWO40" s="116"/>
      <c r="NWP40" s="116"/>
      <c r="NWQ40" s="116"/>
      <c r="NWR40" s="116"/>
      <c r="NWS40" s="116"/>
      <c r="NWT40" s="116"/>
      <c r="NWU40" s="116"/>
      <c r="NWV40" s="116"/>
      <c r="NWW40" s="116"/>
      <c r="NWX40" s="116"/>
      <c r="NWY40" s="116"/>
      <c r="NWZ40" s="116"/>
      <c r="NXA40" s="116"/>
      <c r="NXB40" s="116"/>
      <c r="NXC40" s="116"/>
      <c r="NXD40" s="116"/>
      <c r="NXE40" s="116"/>
      <c r="NXF40" s="116"/>
      <c r="NXG40" s="116"/>
      <c r="NXH40" s="116"/>
      <c r="NXI40" s="116"/>
      <c r="NXJ40" s="116"/>
      <c r="NXK40" s="116"/>
      <c r="NXL40" s="116"/>
      <c r="NXM40" s="116"/>
      <c r="NXN40" s="116"/>
      <c r="NXO40" s="116"/>
      <c r="NXP40" s="116"/>
      <c r="NXQ40" s="116"/>
      <c r="NXR40" s="116"/>
      <c r="NXS40" s="116"/>
      <c r="NXT40" s="116"/>
      <c r="NXU40" s="116"/>
      <c r="NXV40" s="116"/>
      <c r="NXW40" s="116"/>
      <c r="NXX40" s="116"/>
      <c r="NXY40" s="116"/>
      <c r="NXZ40" s="116"/>
      <c r="NYA40" s="116"/>
      <c r="NYB40" s="116"/>
      <c r="NYC40" s="116"/>
      <c r="NYD40" s="116"/>
      <c r="NYE40" s="116"/>
      <c r="NYF40" s="116"/>
      <c r="NYG40" s="116"/>
      <c r="NYH40" s="116"/>
      <c r="NYI40" s="116"/>
      <c r="NYJ40" s="116"/>
      <c r="NYK40" s="116"/>
      <c r="NYL40" s="116"/>
      <c r="NYM40" s="116"/>
      <c r="NYN40" s="116"/>
      <c r="NYO40" s="116"/>
      <c r="NYP40" s="116"/>
      <c r="NYQ40" s="116"/>
      <c r="NYR40" s="116"/>
      <c r="NYS40" s="116"/>
      <c r="NYT40" s="116"/>
      <c r="NYU40" s="116"/>
      <c r="NYV40" s="116"/>
      <c r="NYW40" s="116"/>
      <c r="NYX40" s="116"/>
      <c r="NYY40" s="116"/>
      <c r="NYZ40" s="116"/>
      <c r="NZA40" s="116"/>
      <c r="NZB40" s="116"/>
      <c r="NZC40" s="116"/>
      <c r="NZD40" s="116"/>
      <c r="NZE40" s="116"/>
      <c r="NZF40" s="116"/>
      <c r="NZG40" s="116"/>
      <c r="NZH40" s="116"/>
      <c r="NZI40" s="116"/>
      <c r="NZJ40" s="116"/>
      <c r="NZK40" s="116"/>
      <c r="NZL40" s="116"/>
      <c r="NZM40" s="116"/>
      <c r="NZN40" s="116"/>
      <c r="NZO40" s="116"/>
      <c r="NZP40" s="116"/>
      <c r="NZQ40" s="116"/>
      <c r="NZR40" s="116"/>
      <c r="NZS40" s="116"/>
      <c r="NZT40" s="116"/>
      <c r="NZU40" s="116"/>
      <c r="NZV40" s="116"/>
      <c r="NZW40" s="116"/>
      <c r="NZX40" s="116"/>
      <c r="NZY40" s="116"/>
      <c r="NZZ40" s="116"/>
      <c r="OAA40" s="116"/>
      <c r="OAB40" s="116"/>
      <c r="OAC40" s="116"/>
      <c r="OAD40" s="116"/>
      <c r="OAE40" s="116"/>
      <c r="OAF40" s="116"/>
      <c r="OAG40" s="116"/>
      <c r="OAH40" s="116"/>
      <c r="OAI40" s="116"/>
      <c r="OAJ40" s="116"/>
      <c r="OAK40" s="116"/>
      <c r="OAL40" s="116"/>
      <c r="OAM40" s="116"/>
      <c r="OAN40" s="116"/>
      <c r="OAO40" s="116"/>
      <c r="OAP40" s="116"/>
      <c r="OAQ40" s="116"/>
      <c r="OAR40" s="116"/>
      <c r="OAS40" s="116"/>
      <c r="OAT40" s="116"/>
      <c r="OAU40" s="116"/>
      <c r="OAV40" s="116"/>
      <c r="OAW40" s="116"/>
      <c r="OAX40" s="116"/>
      <c r="OAY40" s="116"/>
      <c r="OAZ40" s="116"/>
      <c r="OBA40" s="116"/>
      <c r="OBB40" s="116"/>
      <c r="OBC40" s="116"/>
      <c r="OBD40" s="116"/>
      <c r="OBE40" s="116"/>
      <c r="OBF40" s="116"/>
      <c r="OBG40" s="116"/>
      <c r="OBH40" s="116"/>
      <c r="OBI40" s="116"/>
      <c r="OBJ40" s="116"/>
      <c r="OBK40" s="116"/>
      <c r="OBL40" s="116"/>
      <c r="OBM40" s="116"/>
      <c r="OBN40" s="116"/>
      <c r="OBO40" s="116"/>
      <c r="OBP40" s="116"/>
      <c r="OBQ40" s="116"/>
      <c r="OBR40" s="116"/>
      <c r="OBS40" s="116"/>
      <c r="OBT40" s="116"/>
      <c r="OBU40" s="116"/>
      <c r="OBV40" s="116"/>
      <c r="OBW40" s="116"/>
      <c r="OBX40" s="116"/>
      <c r="OBY40" s="116"/>
      <c r="OBZ40" s="116"/>
      <c r="OCA40" s="116"/>
      <c r="OCB40" s="116"/>
      <c r="OCC40" s="116"/>
      <c r="OCD40" s="116"/>
      <c r="OCE40" s="116"/>
      <c r="OCF40" s="116"/>
      <c r="OCG40" s="116"/>
      <c r="OCH40" s="116"/>
      <c r="OCI40" s="116"/>
      <c r="OCJ40" s="116"/>
      <c r="OCK40" s="116"/>
      <c r="OCL40" s="116"/>
      <c r="OCM40" s="116"/>
      <c r="OCN40" s="116"/>
      <c r="OCO40" s="116"/>
      <c r="OCP40" s="116"/>
      <c r="OCQ40" s="116"/>
      <c r="OCR40" s="116"/>
      <c r="OCS40" s="116"/>
      <c r="OCT40" s="116"/>
      <c r="OCU40" s="116"/>
      <c r="OCV40" s="116"/>
      <c r="OCW40" s="116"/>
      <c r="OCX40" s="116"/>
      <c r="OCY40" s="116"/>
      <c r="OCZ40" s="116"/>
      <c r="ODA40" s="116"/>
      <c r="ODB40" s="116"/>
      <c r="ODC40" s="116"/>
      <c r="ODD40" s="116"/>
      <c r="ODE40" s="116"/>
      <c r="ODF40" s="116"/>
      <c r="ODG40" s="116"/>
      <c r="ODH40" s="116"/>
      <c r="ODI40" s="116"/>
      <c r="ODJ40" s="116"/>
      <c r="ODK40" s="116"/>
      <c r="ODL40" s="116"/>
      <c r="ODM40" s="116"/>
      <c r="ODN40" s="116"/>
      <c r="ODO40" s="116"/>
      <c r="ODP40" s="116"/>
      <c r="ODQ40" s="116"/>
      <c r="ODR40" s="116"/>
      <c r="ODS40" s="116"/>
      <c r="ODT40" s="116"/>
      <c r="ODU40" s="116"/>
      <c r="ODV40" s="116"/>
      <c r="ODW40" s="116"/>
      <c r="ODX40" s="116"/>
      <c r="ODY40" s="116"/>
      <c r="ODZ40" s="116"/>
      <c r="OEA40" s="116"/>
      <c r="OEB40" s="116"/>
      <c r="OEC40" s="116"/>
      <c r="OED40" s="116"/>
      <c r="OEE40" s="116"/>
      <c r="OEF40" s="116"/>
      <c r="OEG40" s="116"/>
      <c r="OEH40" s="116"/>
      <c r="OEI40" s="116"/>
      <c r="OEJ40" s="116"/>
      <c r="OEK40" s="116"/>
      <c r="OEL40" s="116"/>
      <c r="OEM40" s="116"/>
      <c r="OEN40" s="116"/>
      <c r="OEO40" s="116"/>
      <c r="OEP40" s="116"/>
      <c r="OEQ40" s="116"/>
      <c r="OER40" s="116"/>
      <c r="OES40" s="116"/>
      <c r="OET40" s="116"/>
      <c r="OEU40" s="116"/>
      <c r="OEV40" s="116"/>
      <c r="OEW40" s="116"/>
      <c r="OEX40" s="116"/>
      <c r="OEY40" s="116"/>
      <c r="OEZ40" s="116"/>
      <c r="OFA40" s="116"/>
      <c r="OFB40" s="116"/>
      <c r="OFC40" s="116"/>
      <c r="OFD40" s="116"/>
      <c r="OFE40" s="116"/>
      <c r="OFF40" s="116"/>
      <c r="OFG40" s="116"/>
      <c r="OFH40" s="116"/>
      <c r="OFI40" s="116"/>
      <c r="OFJ40" s="116"/>
      <c r="OFK40" s="116"/>
      <c r="OFL40" s="116"/>
      <c r="OFM40" s="116"/>
      <c r="OFN40" s="116"/>
      <c r="OFO40" s="116"/>
      <c r="OFP40" s="116"/>
      <c r="OFQ40" s="116"/>
      <c r="OFR40" s="116"/>
      <c r="OFS40" s="116"/>
      <c r="OFT40" s="116"/>
      <c r="OFU40" s="116"/>
      <c r="OFV40" s="116"/>
      <c r="OFW40" s="116"/>
      <c r="OFX40" s="116"/>
      <c r="OFY40" s="116"/>
      <c r="OFZ40" s="116"/>
      <c r="OGA40" s="116"/>
      <c r="OGB40" s="116"/>
      <c r="OGC40" s="116"/>
      <c r="OGD40" s="116"/>
      <c r="OGE40" s="116"/>
      <c r="OGF40" s="116"/>
      <c r="OGG40" s="116"/>
      <c r="OGH40" s="116"/>
      <c r="OGI40" s="116"/>
      <c r="OGJ40" s="116"/>
      <c r="OGK40" s="116"/>
      <c r="OGL40" s="116"/>
      <c r="OGM40" s="116"/>
      <c r="OGN40" s="116"/>
      <c r="OGO40" s="116"/>
      <c r="OGP40" s="116"/>
      <c r="OGQ40" s="116"/>
      <c r="OGR40" s="116"/>
      <c r="OGS40" s="116"/>
      <c r="OGT40" s="116"/>
      <c r="OGU40" s="116"/>
      <c r="OGV40" s="116"/>
      <c r="OGW40" s="116"/>
      <c r="OGX40" s="116"/>
      <c r="OGY40" s="116"/>
      <c r="OGZ40" s="116"/>
      <c r="OHA40" s="116"/>
      <c r="OHB40" s="116"/>
      <c r="OHC40" s="116"/>
      <c r="OHD40" s="116"/>
      <c r="OHE40" s="116"/>
      <c r="OHF40" s="116"/>
      <c r="OHG40" s="116"/>
      <c r="OHH40" s="116"/>
      <c r="OHI40" s="116"/>
      <c r="OHJ40" s="116"/>
      <c r="OHK40" s="116"/>
      <c r="OHL40" s="116"/>
      <c r="OHM40" s="116"/>
      <c r="OHN40" s="116"/>
      <c r="OHO40" s="116"/>
      <c r="OHP40" s="116"/>
      <c r="OHQ40" s="116"/>
      <c r="OHR40" s="116"/>
      <c r="OHS40" s="116"/>
      <c r="OHT40" s="116"/>
      <c r="OHU40" s="116"/>
      <c r="OHV40" s="116"/>
      <c r="OHW40" s="116"/>
      <c r="OHX40" s="116"/>
      <c r="OHY40" s="116"/>
      <c r="OHZ40" s="116"/>
      <c r="OIA40" s="116"/>
      <c r="OIB40" s="116"/>
      <c r="OIC40" s="116"/>
      <c r="OID40" s="116"/>
      <c r="OIE40" s="116"/>
      <c r="OIF40" s="116"/>
      <c r="OIG40" s="116"/>
      <c r="OIH40" s="116"/>
      <c r="OII40" s="116"/>
      <c r="OIJ40" s="116"/>
      <c r="OIK40" s="116"/>
      <c r="OIL40" s="116"/>
      <c r="OIM40" s="116"/>
      <c r="OIN40" s="116"/>
      <c r="OIO40" s="116"/>
      <c r="OIP40" s="116"/>
      <c r="OIQ40" s="116"/>
      <c r="OIR40" s="116"/>
      <c r="OIS40" s="116"/>
      <c r="OIT40" s="116"/>
      <c r="OIU40" s="116"/>
      <c r="OIV40" s="116"/>
      <c r="OIW40" s="116"/>
      <c r="OIX40" s="116"/>
      <c r="OIY40" s="116"/>
      <c r="OIZ40" s="116"/>
      <c r="OJA40" s="116"/>
      <c r="OJB40" s="116"/>
      <c r="OJC40" s="116"/>
      <c r="OJD40" s="116"/>
      <c r="OJE40" s="116"/>
      <c r="OJF40" s="116"/>
      <c r="OJG40" s="116"/>
      <c r="OJH40" s="116"/>
      <c r="OJI40" s="116"/>
      <c r="OJJ40" s="116"/>
      <c r="OJK40" s="116"/>
      <c r="OJL40" s="116"/>
      <c r="OJM40" s="116"/>
      <c r="OJN40" s="116"/>
      <c r="OJO40" s="116"/>
      <c r="OJP40" s="116"/>
      <c r="OJQ40" s="116"/>
      <c r="OJR40" s="116"/>
      <c r="OJS40" s="116"/>
      <c r="OJT40" s="116"/>
      <c r="OJU40" s="116"/>
      <c r="OJV40" s="116"/>
      <c r="OJW40" s="116"/>
      <c r="OJX40" s="116"/>
      <c r="OJY40" s="116"/>
      <c r="OJZ40" s="116"/>
      <c r="OKA40" s="116"/>
      <c r="OKB40" s="116"/>
      <c r="OKC40" s="116"/>
      <c r="OKD40" s="116"/>
      <c r="OKE40" s="116"/>
      <c r="OKF40" s="116"/>
      <c r="OKG40" s="116"/>
      <c r="OKH40" s="116"/>
      <c r="OKI40" s="116"/>
      <c r="OKJ40" s="116"/>
      <c r="OKK40" s="116"/>
      <c r="OKL40" s="116"/>
      <c r="OKM40" s="116"/>
      <c r="OKN40" s="116"/>
      <c r="OKO40" s="116"/>
      <c r="OKP40" s="116"/>
      <c r="OKQ40" s="116"/>
      <c r="OKR40" s="116"/>
      <c r="OKS40" s="116"/>
      <c r="OKT40" s="116"/>
      <c r="OKU40" s="116"/>
      <c r="OKV40" s="116"/>
      <c r="OKW40" s="116"/>
      <c r="OKX40" s="116"/>
      <c r="OKY40" s="116"/>
      <c r="OKZ40" s="116"/>
      <c r="OLA40" s="116"/>
      <c r="OLB40" s="116"/>
      <c r="OLC40" s="116"/>
      <c r="OLD40" s="116"/>
      <c r="OLE40" s="116"/>
      <c r="OLF40" s="116"/>
      <c r="OLG40" s="116"/>
      <c r="OLH40" s="116"/>
      <c r="OLI40" s="116"/>
      <c r="OLJ40" s="116"/>
      <c r="OLK40" s="116"/>
      <c r="OLL40" s="116"/>
      <c r="OLM40" s="116"/>
      <c r="OLN40" s="116"/>
      <c r="OLO40" s="116"/>
      <c r="OLP40" s="116"/>
      <c r="OLQ40" s="116"/>
      <c r="OLR40" s="116"/>
      <c r="OLS40" s="116"/>
      <c r="OLT40" s="116"/>
      <c r="OLU40" s="116"/>
      <c r="OLV40" s="116"/>
      <c r="OLW40" s="116"/>
      <c r="OLX40" s="116"/>
      <c r="OLY40" s="116"/>
      <c r="OLZ40" s="116"/>
      <c r="OMA40" s="116"/>
      <c r="OMB40" s="116"/>
      <c r="OMC40" s="116"/>
      <c r="OMD40" s="116"/>
      <c r="OME40" s="116"/>
      <c r="OMF40" s="116"/>
      <c r="OMG40" s="116"/>
      <c r="OMH40" s="116"/>
      <c r="OMI40" s="116"/>
      <c r="OMJ40" s="116"/>
      <c r="OMK40" s="116"/>
      <c r="OML40" s="116"/>
      <c r="OMM40" s="116"/>
      <c r="OMN40" s="116"/>
      <c r="OMO40" s="116"/>
      <c r="OMP40" s="116"/>
      <c r="OMQ40" s="116"/>
      <c r="OMR40" s="116"/>
      <c r="OMS40" s="116"/>
      <c r="OMT40" s="116"/>
      <c r="OMU40" s="116"/>
      <c r="OMV40" s="116"/>
      <c r="OMW40" s="116"/>
      <c r="OMX40" s="116"/>
      <c r="OMY40" s="116"/>
      <c r="OMZ40" s="116"/>
      <c r="ONA40" s="116"/>
      <c r="ONB40" s="116"/>
      <c r="ONC40" s="116"/>
      <c r="OND40" s="116"/>
      <c r="ONE40" s="116"/>
      <c r="ONF40" s="116"/>
      <c r="ONG40" s="116"/>
      <c r="ONH40" s="116"/>
      <c r="ONI40" s="116"/>
      <c r="ONJ40" s="116"/>
      <c r="ONK40" s="116"/>
      <c r="ONL40" s="116"/>
      <c r="ONM40" s="116"/>
      <c r="ONN40" s="116"/>
      <c r="ONO40" s="116"/>
      <c r="ONP40" s="116"/>
      <c r="ONQ40" s="116"/>
      <c r="ONR40" s="116"/>
      <c r="ONS40" s="116"/>
      <c r="ONT40" s="116"/>
      <c r="ONU40" s="116"/>
      <c r="ONV40" s="116"/>
      <c r="ONW40" s="116"/>
      <c r="ONX40" s="116"/>
      <c r="ONY40" s="116"/>
      <c r="ONZ40" s="116"/>
      <c r="OOA40" s="116"/>
      <c r="OOB40" s="116"/>
      <c r="OOC40" s="116"/>
      <c r="OOD40" s="116"/>
      <c r="OOE40" s="116"/>
      <c r="OOF40" s="116"/>
      <c r="OOG40" s="116"/>
      <c r="OOH40" s="116"/>
      <c r="OOI40" s="116"/>
      <c r="OOJ40" s="116"/>
      <c r="OOK40" s="116"/>
      <c r="OOL40" s="116"/>
      <c r="OOM40" s="116"/>
      <c r="OON40" s="116"/>
      <c r="OOO40" s="116"/>
      <c r="OOP40" s="116"/>
      <c r="OOQ40" s="116"/>
      <c r="OOR40" s="116"/>
      <c r="OOS40" s="116"/>
      <c r="OOT40" s="116"/>
      <c r="OOU40" s="116"/>
      <c r="OOV40" s="116"/>
      <c r="OOW40" s="116"/>
      <c r="OOX40" s="116"/>
      <c r="OOY40" s="116"/>
      <c r="OOZ40" s="116"/>
      <c r="OPA40" s="116"/>
      <c r="OPB40" s="116"/>
      <c r="OPC40" s="116"/>
      <c r="OPD40" s="116"/>
      <c r="OPE40" s="116"/>
      <c r="OPF40" s="116"/>
      <c r="OPG40" s="116"/>
      <c r="OPH40" s="116"/>
      <c r="OPI40" s="116"/>
      <c r="OPJ40" s="116"/>
      <c r="OPK40" s="116"/>
      <c r="OPL40" s="116"/>
      <c r="OPM40" s="116"/>
      <c r="OPN40" s="116"/>
      <c r="OPO40" s="116"/>
      <c r="OPP40" s="116"/>
      <c r="OPQ40" s="116"/>
      <c r="OPR40" s="116"/>
      <c r="OPS40" s="116"/>
      <c r="OPT40" s="116"/>
      <c r="OPU40" s="116"/>
      <c r="OPV40" s="116"/>
      <c r="OPW40" s="116"/>
      <c r="OPX40" s="116"/>
      <c r="OPY40" s="116"/>
      <c r="OPZ40" s="116"/>
      <c r="OQA40" s="116"/>
      <c r="OQB40" s="116"/>
      <c r="OQC40" s="116"/>
      <c r="OQD40" s="116"/>
      <c r="OQE40" s="116"/>
      <c r="OQF40" s="116"/>
      <c r="OQG40" s="116"/>
      <c r="OQH40" s="116"/>
      <c r="OQI40" s="116"/>
      <c r="OQJ40" s="116"/>
      <c r="OQK40" s="116"/>
      <c r="OQL40" s="116"/>
      <c r="OQM40" s="116"/>
      <c r="OQN40" s="116"/>
      <c r="OQO40" s="116"/>
      <c r="OQP40" s="116"/>
      <c r="OQQ40" s="116"/>
      <c r="OQR40" s="116"/>
      <c r="OQS40" s="116"/>
      <c r="OQT40" s="116"/>
      <c r="OQU40" s="116"/>
      <c r="OQV40" s="116"/>
      <c r="OQW40" s="116"/>
      <c r="OQX40" s="116"/>
      <c r="OQY40" s="116"/>
      <c r="OQZ40" s="116"/>
      <c r="ORA40" s="116"/>
      <c r="ORB40" s="116"/>
      <c r="ORC40" s="116"/>
      <c r="ORD40" s="116"/>
      <c r="ORE40" s="116"/>
      <c r="ORF40" s="116"/>
      <c r="ORG40" s="116"/>
      <c r="ORH40" s="116"/>
      <c r="ORI40" s="116"/>
      <c r="ORJ40" s="116"/>
      <c r="ORK40" s="116"/>
      <c r="ORL40" s="116"/>
      <c r="ORM40" s="116"/>
      <c r="ORN40" s="116"/>
      <c r="ORO40" s="116"/>
      <c r="ORP40" s="116"/>
      <c r="ORQ40" s="116"/>
      <c r="ORR40" s="116"/>
      <c r="ORS40" s="116"/>
      <c r="ORT40" s="116"/>
      <c r="ORU40" s="116"/>
      <c r="ORV40" s="116"/>
      <c r="ORW40" s="116"/>
      <c r="ORX40" s="116"/>
      <c r="ORY40" s="116"/>
      <c r="ORZ40" s="116"/>
      <c r="OSA40" s="116"/>
      <c r="OSB40" s="116"/>
      <c r="OSC40" s="116"/>
      <c r="OSD40" s="116"/>
      <c r="OSE40" s="116"/>
      <c r="OSF40" s="116"/>
      <c r="OSG40" s="116"/>
      <c r="OSH40" s="116"/>
      <c r="OSI40" s="116"/>
      <c r="OSJ40" s="116"/>
      <c r="OSK40" s="116"/>
      <c r="OSL40" s="116"/>
      <c r="OSM40" s="116"/>
      <c r="OSN40" s="116"/>
      <c r="OSO40" s="116"/>
      <c r="OSP40" s="116"/>
      <c r="OSQ40" s="116"/>
      <c r="OSR40" s="116"/>
      <c r="OSS40" s="116"/>
      <c r="OST40" s="116"/>
      <c r="OSU40" s="116"/>
      <c r="OSV40" s="116"/>
      <c r="OSW40" s="116"/>
      <c r="OSX40" s="116"/>
      <c r="OSY40" s="116"/>
      <c r="OSZ40" s="116"/>
      <c r="OTA40" s="116"/>
      <c r="OTB40" s="116"/>
      <c r="OTC40" s="116"/>
      <c r="OTD40" s="116"/>
      <c r="OTE40" s="116"/>
      <c r="OTF40" s="116"/>
      <c r="OTG40" s="116"/>
      <c r="OTH40" s="116"/>
      <c r="OTI40" s="116"/>
      <c r="OTJ40" s="116"/>
      <c r="OTK40" s="116"/>
      <c r="OTL40" s="116"/>
      <c r="OTM40" s="116"/>
      <c r="OTN40" s="116"/>
      <c r="OTO40" s="116"/>
      <c r="OTP40" s="116"/>
      <c r="OTQ40" s="116"/>
      <c r="OTR40" s="116"/>
      <c r="OTS40" s="116"/>
      <c r="OTT40" s="116"/>
      <c r="OTU40" s="116"/>
      <c r="OTV40" s="116"/>
      <c r="OTW40" s="116"/>
      <c r="OTX40" s="116"/>
      <c r="OTY40" s="116"/>
      <c r="OTZ40" s="116"/>
      <c r="OUA40" s="116"/>
      <c r="OUB40" s="116"/>
      <c r="OUC40" s="116"/>
      <c r="OUD40" s="116"/>
      <c r="OUE40" s="116"/>
      <c r="OUF40" s="116"/>
      <c r="OUG40" s="116"/>
      <c r="OUH40" s="116"/>
      <c r="OUI40" s="116"/>
      <c r="OUJ40" s="116"/>
      <c r="OUK40" s="116"/>
      <c r="OUL40" s="116"/>
      <c r="OUM40" s="116"/>
      <c r="OUN40" s="116"/>
      <c r="OUO40" s="116"/>
      <c r="OUP40" s="116"/>
      <c r="OUQ40" s="116"/>
      <c r="OUR40" s="116"/>
      <c r="OUS40" s="116"/>
      <c r="OUT40" s="116"/>
      <c r="OUU40" s="116"/>
      <c r="OUV40" s="116"/>
      <c r="OUW40" s="116"/>
      <c r="OUX40" s="116"/>
      <c r="OUY40" s="116"/>
      <c r="OUZ40" s="116"/>
      <c r="OVA40" s="116"/>
      <c r="OVB40" s="116"/>
      <c r="OVC40" s="116"/>
      <c r="OVD40" s="116"/>
      <c r="OVE40" s="116"/>
      <c r="OVF40" s="116"/>
      <c r="OVG40" s="116"/>
      <c r="OVH40" s="116"/>
      <c r="OVI40" s="116"/>
      <c r="OVJ40" s="116"/>
      <c r="OVK40" s="116"/>
      <c r="OVL40" s="116"/>
      <c r="OVM40" s="116"/>
      <c r="OVN40" s="116"/>
      <c r="OVO40" s="116"/>
      <c r="OVP40" s="116"/>
      <c r="OVQ40" s="116"/>
      <c r="OVR40" s="116"/>
      <c r="OVS40" s="116"/>
      <c r="OVT40" s="116"/>
      <c r="OVU40" s="116"/>
      <c r="OVV40" s="116"/>
      <c r="OVW40" s="116"/>
      <c r="OVX40" s="116"/>
      <c r="OVY40" s="116"/>
      <c r="OVZ40" s="116"/>
      <c r="OWA40" s="116"/>
      <c r="OWB40" s="116"/>
      <c r="OWC40" s="116"/>
      <c r="OWD40" s="116"/>
      <c r="OWE40" s="116"/>
      <c r="OWF40" s="116"/>
      <c r="OWG40" s="116"/>
      <c r="OWH40" s="116"/>
      <c r="OWI40" s="116"/>
      <c r="OWJ40" s="116"/>
      <c r="OWK40" s="116"/>
      <c r="OWL40" s="116"/>
      <c r="OWM40" s="116"/>
      <c r="OWN40" s="116"/>
      <c r="OWO40" s="116"/>
      <c r="OWP40" s="116"/>
      <c r="OWQ40" s="116"/>
      <c r="OWR40" s="116"/>
      <c r="OWS40" s="116"/>
      <c r="OWT40" s="116"/>
      <c r="OWU40" s="116"/>
      <c r="OWV40" s="116"/>
      <c r="OWW40" s="116"/>
      <c r="OWX40" s="116"/>
      <c r="OWY40" s="116"/>
      <c r="OWZ40" s="116"/>
      <c r="OXA40" s="116"/>
      <c r="OXB40" s="116"/>
      <c r="OXC40" s="116"/>
      <c r="OXD40" s="116"/>
      <c r="OXE40" s="116"/>
      <c r="OXF40" s="116"/>
      <c r="OXG40" s="116"/>
      <c r="OXH40" s="116"/>
      <c r="OXI40" s="116"/>
      <c r="OXJ40" s="116"/>
      <c r="OXK40" s="116"/>
      <c r="OXL40" s="116"/>
      <c r="OXM40" s="116"/>
      <c r="OXN40" s="116"/>
      <c r="OXO40" s="116"/>
      <c r="OXP40" s="116"/>
      <c r="OXQ40" s="116"/>
      <c r="OXR40" s="116"/>
      <c r="OXS40" s="116"/>
      <c r="OXT40" s="116"/>
      <c r="OXU40" s="116"/>
      <c r="OXV40" s="116"/>
      <c r="OXW40" s="116"/>
      <c r="OXX40" s="116"/>
      <c r="OXY40" s="116"/>
      <c r="OXZ40" s="116"/>
      <c r="OYA40" s="116"/>
      <c r="OYB40" s="116"/>
      <c r="OYC40" s="116"/>
      <c r="OYD40" s="116"/>
      <c r="OYE40" s="116"/>
      <c r="OYF40" s="116"/>
      <c r="OYG40" s="116"/>
      <c r="OYH40" s="116"/>
      <c r="OYI40" s="116"/>
      <c r="OYJ40" s="116"/>
      <c r="OYK40" s="116"/>
      <c r="OYL40" s="116"/>
      <c r="OYM40" s="116"/>
      <c r="OYN40" s="116"/>
      <c r="OYO40" s="116"/>
      <c r="OYP40" s="116"/>
      <c r="OYQ40" s="116"/>
      <c r="OYR40" s="116"/>
      <c r="OYS40" s="116"/>
      <c r="OYT40" s="116"/>
      <c r="OYU40" s="116"/>
      <c r="OYV40" s="116"/>
      <c r="OYW40" s="116"/>
      <c r="OYX40" s="116"/>
      <c r="OYY40" s="116"/>
      <c r="OYZ40" s="116"/>
      <c r="OZA40" s="116"/>
      <c r="OZB40" s="116"/>
      <c r="OZC40" s="116"/>
      <c r="OZD40" s="116"/>
      <c r="OZE40" s="116"/>
      <c r="OZF40" s="116"/>
      <c r="OZG40" s="116"/>
      <c r="OZH40" s="116"/>
      <c r="OZI40" s="116"/>
      <c r="OZJ40" s="116"/>
      <c r="OZK40" s="116"/>
      <c r="OZL40" s="116"/>
      <c r="OZM40" s="116"/>
      <c r="OZN40" s="116"/>
      <c r="OZO40" s="116"/>
      <c r="OZP40" s="116"/>
      <c r="OZQ40" s="116"/>
      <c r="OZR40" s="116"/>
      <c r="OZS40" s="116"/>
      <c r="OZT40" s="116"/>
      <c r="OZU40" s="116"/>
      <c r="OZV40" s="116"/>
      <c r="OZW40" s="116"/>
      <c r="OZX40" s="116"/>
      <c r="OZY40" s="116"/>
      <c r="OZZ40" s="116"/>
      <c r="PAA40" s="116"/>
      <c r="PAB40" s="116"/>
      <c r="PAC40" s="116"/>
      <c r="PAD40" s="116"/>
      <c r="PAE40" s="116"/>
      <c r="PAF40" s="116"/>
      <c r="PAG40" s="116"/>
      <c r="PAH40" s="116"/>
      <c r="PAI40" s="116"/>
      <c r="PAJ40" s="116"/>
      <c r="PAK40" s="116"/>
      <c r="PAL40" s="116"/>
      <c r="PAM40" s="116"/>
      <c r="PAN40" s="116"/>
      <c r="PAO40" s="116"/>
      <c r="PAP40" s="116"/>
      <c r="PAQ40" s="116"/>
      <c r="PAR40" s="116"/>
      <c r="PAS40" s="116"/>
      <c r="PAT40" s="116"/>
      <c r="PAU40" s="116"/>
      <c r="PAV40" s="116"/>
      <c r="PAW40" s="116"/>
      <c r="PAX40" s="116"/>
      <c r="PAY40" s="116"/>
      <c r="PAZ40" s="116"/>
      <c r="PBA40" s="116"/>
      <c r="PBB40" s="116"/>
      <c r="PBC40" s="116"/>
      <c r="PBD40" s="116"/>
      <c r="PBE40" s="116"/>
      <c r="PBF40" s="116"/>
      <c r="PBG40" s="116"/>
      <c r="PBH40" s="116"/>
      <c r="PBI40" s="116"/>
      <c r="PBJ40" s="116"/>
      <c r="PBK40" s="116"/>
      <c r="PBL40" s="116"/>
      <c r="PBM40" s="116"/>
      <c r="PBN40" s="116"/>
      <c r="PBO40" s="116"/>
      <c r="PBP40" s="116"/>
      <c r="PBQ40" s="116"/>
      <c r="PBR40" s="116"/>
      <c r="PBS40" s="116"/>
      <c r="PBT40" s="116"/>
      <c r="PBU40" s="116"/>
      <c r="PBV40" s="116"/>
      <c r="PBW40" s="116"/>
      <c r="PBX40" s="116"/>
      <c r="PBY40" s="116"/>
      <c r="PBZ40" s="116"/>
      <c r="PCA40" s="116"/>
      <c r="PCB40" s="116"/>
      <c r="PCC40" s="116"/>
      <c r="PCD40" s="116"/>
      <c r="PCE40" s="116"/>
      <c r="PCF40" s="116"/>
      <c r="PCG40" s="116"/>
      <c r="PCH40" s="116"/>
      <c r="PCI40" s="116"/>
      <c r="PCJ40" s="116"/>
      <c r="PCK40" s="116"/>
      <c r="PCL40" s="116"/>
      <c r="PCM40" s="116"/>
      <c r="PCN40" s="116"/>
      <c r="PCO40" s="116"/>
      <c r="PCP40" s="116"/>
      <c r="PCQ40" s="116"/>
      <c r="PCR40" s="116"/>
      <c r="PCS40" s="116"/>
      <c r="PCT40" s="116"/>
      <c r="PCU40" s="116"/>
      <c r="PCV40" s="116"/>
      <c r="PCW40" s="116"/>
      <c r="PCX40" s="116"/>
      <c r="PCY40" s="116"/>
      <c r="PCZ40" s="116"/>
      <c r="PDA40" s="116"/>
      <c r="PDB40" s="116"/>
      <c r="PDC40" s="116"/>
      <c r="PDD40" s="116"/>
      <c r="PDE40" s="116"/>
      <c r="PDF40" s="116"/>
      <c r="PDG40" s="116"/>
      <c r="PDH40" s="116"/>
      <c r="PDI40" s="116"/>
      <c r="PDJ40" s="116"/>
      <c r="PDK40" s="116"/>
      <c r="PDL40" s="116"/>
      <c r="PDM40" s="116"/>
      <c r="PDN40" s="116"/>
      <c r="PDO40" s="116"/>
      <c r="PDP40" s="116"/>
      <c r="PDQ40" s="116"/>
      <c r="PDR40" s="116"/>
      <c r="PDS40" s="116"/>
      <c r="PDT40" s="116"/>
      <c r="PDU40" s="116"/>
      <c r="PDV40" s="116"/>
      <c r="PDW40" s="116"/>
      <c r="PDX40" s="116"/>
      <c r="PDY40" s="116"/>
      <c r="PDZ40" s="116"/>
      <c r="PEA40" s="116"/>
      <c r="PEB40" s="116"/>
      <c r="PEC40" s="116"/>
      <c r="PED40" s="116"/>
      <c r="PEE40" s="116"/>
      <c r="PEF40" s="116"/>
      <c r="PEG40" s="116"/>
      <c r="PEH40" s="116"/>
      <c r="PEI40" s="116"/>
      <c r="PEJ40" s="116"/>
      <c r="PEK40" s="116"/>
      <c r="PEL40" s="116"/>
      <c r="PEM40" s="116"/>
      <c r="PEN40" s="116"/>
      <c r="PEO40" s="116"/>
      <c r="PEP40" s="116"/>
      <c r="PEQ40" s="116"/>
      <c r="PER40" s="116"/>
      <c r="PES40" s="116"/>
      <c r="PET40" s="116"/>
      <c r="PEU40" s="116"/>
      <c r="PEV40" s="116"/>
      <c r="PEW40" s="116"/>
      <c r="PEX40" s="116"/>
      <c r="PEY40" s="116"/>
      <c r="PEZ40" s="116"/>
      <c r="PFA40" s="116"/>
      <c r="PFB40" s="116"/>
      <c r="PFC40" s="116"/>
      <c r="PFD40" s="116"/>
      <c r="PFE40" s="116"/>
      <c r="PFF40" s="116"/>
      <c r="PFG40" s="116"/>
      <c r="PFH40" s="116"/>
      <c r="PFI40" s="116"/>
      <c r="PFJ40" s="116"/>
      <c r="PFK40" s="116"/>
      <c r="PFL40" s="116"/>
      <c r="PFM40" s="116"/>
      <c r="PFN40" s="116"/>
      <c r="PFO40" s="116"/>
      <c r="PFP40" s="116"/>
      <c r="PFQ40" s="116"/>
      <c r="PFR40" s="116"/>
      <c r="PFS40" s="116"/>
      <c r="PFT40" s="116"/>
      <c r="PFU40" s="116"/>
      <c r="PFV40" s="116"/>
      <c r="PFW40" s="116"/>
      <c r="PFX40" s="116"/>
      <c r="PFY40" s="116"/>
      <c r="PFZ40" s="116"/>
      <c r="PGA40" s="116"/>
      <c r="PGB40" s="116"/>
      <c r="PGC40" s="116"/>
      <c r="PGD40" s="116"/>
      <c r="PGE40" s="116"/>
      <c r="PGF40" s="116"/>
      <c r="PGG40" s="116"/>
      <c r="PGH40" s="116"/>
      <c r="PGI40" s="116"/>
      <c r="PGJ40" s="116"/>
      <c r="PGK40" s="116"/>
      <c r="PGL40" s="116"/>
      <c r="PGM40" s="116"/>
      <c r="PGN40" s="116"/>
      <c r="PGO40" s="116"/>
      <c r="PGP40" s="116"/>
      <c r="PGQ40" s="116"/>
      <c r="PGR40" s="116"/>
      <c r="PGS40" s="116"/>
      <c r="PGT40" s="116"/>
      <c r="PGU40" s="116"/>
      <c r="PGV40" s="116"/>
      <c r="PGW40" s="116"/>
      <c r="PGX40" s="116"/>
      <c r="PGY40" s="116"/>
      <c r="PGZ40" s="116"/>
      <c r="PHA40" s="116"/>
      <c r="PHB40" s="116"/>
      <c r="PHC40" s="116"/>
      <c r="PHD40" s="116"/>
      <c r="PHE40" s="116"/>
      <c r="PHF40" s="116"/>
      <c r="PHG40" s="116"/>
      <c r="PHH40" s="116"/>
      <c r="PHI40" s="116"/>
      <c r="PHJ40" s="116"/>
      <c r="PHK40" s="116"/>
      <c r="PHL40" s="116"/>
      <c r="PHM40" s="116"/>
      <c r="PHN40" s="116"/>
      <c r="PHO40" s="116"/>
      <c r="PHP40" s="116"/>
      <c r="PHQ40" s="116"/>
      <c r="PHR40" s="116"/>
      <c r="PHS40" s="116"/>
      <c r="PHT40" s="116"/>
      <c r="PHU40" s="116"/>
      <c r="PHV40" s="116"/>
      <c r="PHW40" s="116"/>
      <c r="PHX40" s="116"/>
      <c r="PHY40" s="116"/>
      <c r="PHZ40" s="116"/>
      <c r="PIA40" s="116"/>
      <c r="PIB40" s="116"/>
      <c r="PIC40" s="116"/>
      <c r="PID40" s="116"/>
      <c r="PIE40" s="116"/>
      <c r="PIF40" s="116"/>
      <c r="PIG40" s="116"/>
      <c r="PIH40" s="116"/>
      <c r="PII40" s="116"/>
      <c r="PIJ40" s="116"/>
      <c r="PIK40" s="116"/>
      <c r="PIL40" s="116"/>
      <c r="PIM40" s="116"/>
      <c r="PIN40" s="116"/>
      <c r="PIO40" s="116"/>
      <c r="PIP40" s="116"/>
      <c r="PIQ40" s="116"/>
      <c r="PIR40" s="116"/>
      <c r="PIS40" s="116"/>
      <c r="PIT40" s="116"/>
      <c r="PIU40" s="116"/>
      <c r="PIV40" s="116"/>
      <c r="PIW40" s="116"/>
      <c r="PIX40" s="116"/>
      <c r="PIY40" s="116"/>
      <c r="PIZ40" s="116"/>
      <c r="PJA40" s="116"/>
      <c r="PJB40" s="116"/>
      <c r="PJC40" s="116"/>
      <c r="PJD40" s="116"/>
      <c r="PJE40" s="116"/>
      <c r="PJF40" s="116"/>
      <c r="PJG40" s="116"/>
      <c r="PJH40" s="116"/>
      <c r="PJI40" s="116"/>
      <c r="PJJ40" s="116"/>
      <c r="PJK40" s="116"/>
      <c r="PJL40" s="116"/>
      <c r="PJM40" s="116"/>
      <c r="PJN40" s="116"/>
      <c r="PJO40" s="116"/>
      <c r="PJP40" s="116"/>
      <c r="PJQ40" s="116"/>
      <c r="PJR40" s="116"/>
      <c r="PJS40" s="116"/>
      <c r="PJT40" s="116"/>
      <c r="PJU40" s="116"/>
      <c r="PJV40" s="116"/>
      <c r="PJW40" s="116"/>
      <c r="PJX40" s="116"/>
      <c r="PJY40" s="116"/>
      <c r="PJZ40" s="116"/>
      <c r="PKA40" s="116"/>
      <c r="PKB40" s="116"/>
      <c r="PKC40" s="116"/>
      <c r="PKD40" s="116"/>
      <c r="PKE40" s="116"/>
      <c r="PKF40" s="116"/>
      <c r="PKG40" s="116"/>
      <c r="PKH40" s="116"/>
      <c r="PKI40" s="116"/>
      <c r="PKJ40" s="116"/>
      <c r="PKK40" s="116"/>
      <c r="PKL40" s="116"/>
      <c r="PKM40" s="116"/>
      <c r="PKN40" s="116"/>
      <c r="PKO40" s="116"/>
      <c r="PKP40" s="116"/>
      <c r="PKQ40" s="116"/>
      <c r="PKR40" s="116"/>
      <c r="PKS40" s="116"/>
      <c r="PKT40" s="116"/>
      <c r="PKU40" s="116"/>
      <c r="PKV40" s="116"/>
      <c r="PKW40" s="116"/>
      <c r="PKX40" s="116"/>
      <c r="PKY40" s="116"/>
      <c r="PKZ40" s="116"/>
      <c r="PLA40" s="116"/>
      <c r="PLB40" s="116"/>
      <c r="PLC40" s="116"/>
      <c r="PLD40" s="116"/>
      <c r="PLE40" s="116"/>
      <c r="PLF40" s="116"/>
      <c r="PLG40" s="116"/>
      <c r="PLH40" s="116"/>
      <c r="PLI40" s="116"/>
      <c r="PLJ40" s="116"/>
      <c r="PLK40" s="116"/>
      <c r="PLL40" s="116"/>
      <c r="PLM40" s="116"/>
      <c r="PLN40" s="116"/>
      <c r="PLO40" s="116"/>
      <c r="PLP40" s="116"/>
      <c r="PLQ40" s="116"/>
      <c r="PLR40" s="116"/>
      <c r="PLS40" s="116"/>
      <c r="PLT40" s="116"/>
      <c r="PLU40" s="116"/>
      <c r="PLV40" s="116"/>
      <c r="PLW40" s="116"/>
      <c r="PLX40" s="116"/>
      <c r="PLY40" s="116"/>
      <c r="PLZ40" s="116"/>
      <c r="PMA40" s="116"/>
      <c r="PMB40" s="116"/>
      <c r="PMC40" s="116"/>
      <c r="PMD40" s="116"/>
      <c r="PME40" s="116"/>
      <c r="PMF40" s="116"/>
      <c r="PMG40" s="116"/>
      <c r="PMH40" s="116"/>
      <c r="PMI40" s="116"/>
      <c r="PMJ40" s="116"/>
      <c r="PMK40" s="116"/>
      <c r="PML40" s="116"/>
      <c r="PMM40" s="116"/>
      <c r="PMN40" s="116"/>
      <c r="PMO40" s="116"/>
      <c r="PMP40" s="116"/>
      <c r="PMQ40" s="116"/>
      <c r="PMR40" s="116"/>
      <c r="PMS40" s="116"/>
      <c r="PMT40" s="116"/>
      <c r="PMU40" s="116"/>
      <c r="PMV40" s="116"/>
      <c r="PMW40" s="116"/>
      <c r="PMX40" s="116"/>
      <c r="PMY40" s="116"/>
      <c r="PMZ40" s="116"/>
      <c r="PNA40" s="116"/>
      <c r="PNB40" s="116"/>
      <c r="PNC40" s="116"/>
      <c r="PND40" s="116"/>
      <c r="PNE40" s="116"/>
      <c r="PNF40" s="116"/>
      <c r="PNG40" s="116"/>
      <c r="PNH40" s="116"/>
      <c r="PNI40" s="116"/>
      <c r="PNJ40" s="116"/>
      <c r="PNK40" s="116"/>
      <c r="PNL40" s="116"/>
      <c r="PNM40" s="116"/>
      <c r="PNN40" s="116"/>
      <c r="PNO40" s="116"/>
      <c r="PNP40" s="116"/>
      <c r="PNQ40" s="116"/>
      <c r="PNR40" s="116"/>
      <c r="PNS40" s="116"/>
      <c r="PNT40" s="116"/>
      <c r="PNU40" s="116"/>
      <c r="PNV40" s="116"/>
      <c r="PNW40" s="116"/>
      <c r="PNX40" s="116"/>
      <c r="PNY40" s="116"/>
      <c r="PNZ40" s="116"/>
      <c r="POA40" s="116"/>
      <c r="POB40" s="116"/>
      <c r="POC40" s="116"/>
      <c r="POD40" s="116"/>
      <c r="POE40" s="116"/>
      <c r="POF40" s="116"/>
      <c r="POG40" s="116"/>
      <c r="POH40" s="116"/>
      <c r="POI40" s="116"/>
      <c r="POJ40" s="116"/>
      <c r="POK40" s="116"/>
      <c r="POL40" s="116"/>
      <c r="POM40" s="116"/>
      <c r="PON40" s="116"/>
      <c r="POO40" s="116"/>
      <c r="POP40" s="116"/>
      <c r="POQ40" s="116"/>
      <c r="POR40" s="116"/>
      <c r="POS40" s="116"/>
      <c r="POT40" s="116"/>
      <c r="POU40" s="116"/>
      <c r="POV40" s="116"/>
      <c r="POW40" s="116"/>
      <c r="POX40" s="116"/>
      <c r="POY40" s="116"/>
      <c r="POZ40" s="116"/>
      <c r="PPA40" s="116"/>
      <c r="PPB40" s="116"/>
      <c r="PPC40" s="116"/>
      <c r="PPD40" s="116"/>
      <c r="PPE40" s="116"/>
      <c r="PPF40" s="116"/>
      <c r="PPG40" s="116"/>
      <c r="PPH40" s="116"/>
      <c r="PPI40" s="116"/>
      <c r="PPJ40" s="116"/>
      <c r="PPK40" s="116"/>
      <c r="PPL40" s="116"/>
      <c r="PPM40" s="116"/>
      <c r="PPN40" s="116"/>
      <c r="PPO40" s="116"/>
      <c r="PPP40" s="116"/>
      <c r="PPQ40" s="116"/>
      <c r="PPR40" s="116"/>
      <c r="PPS40" s="116"/>
      <c r="PPT40" s="116"/>
      <c r="PPU40" s="116"/>
      <c r="PPV40" s="116"/>
      <c r="PPW40" s="116"/>
      <c r="PPX40" s="116"/>
      <c r="PPY40" s="116"/>
      <c r="PPZ40" s="116"/>
      <c r="PQA40" s="116"/>
      <c r="PQB40" s="116"/>
      <c r="PQC40" s="116"/>
      <c r="PQD40" s="116"/>
      <c r="PQE40" s="116"/>
      <c r="PQF40" s="116"/>
      <c r="PQG40" s="116"/>
      <c r="PQH40" s="116"/>
      <c r="PQI40" s="116"/>
      <c r="PQJ40" s="116"/>
      <c r="PQK40" s="116"/>
      <c r="PQL40" s="116"/>
      <c r="PQM40" s="116"/>
      <c r="PQN40" s="116"/>
      <c r="PQO40" s="116"/>
      <c r="PQP40" s="116"/>
      <c r="PQQ40" s="116"/>
      <c r="PQR40" s="116"/>
      <c r="PQS40" s="116"/>
      <c r="PQT40" s="116"/>
      <c r="PQU40" s="116"/>
      <c r="PQV40" s="116"/>
      <c r="PQW40" s="116"/>
      <c r="PQX40" s="116"/>
      <c r="PQY40" s="116"/>
      <c r="PQZ40" s="116"/>
      <c r="PRA40" s="116"/>
      <c r="PRB40" s="116"/>
      <c r="PRC40" s="116"/>
      <c r="PRD40" s="116"/>
      <c r="PRE40" s="116"/>
      <c r="PRF40" s="116"/>
      <c r="PRG40" s="116"/>
      <c r="PRH40" s="116"/>
      <c r="PRI40" s="116"/>
      <c r="PRJ40" s="116"/>
      <c r="PRK40" s="116"/>
      <c r="PRL40" s="116"/>
      <c r="PRM40" s="116"/>
      <c r="PRN40" s="116"/>
      <c r="PRO40" s="116"/>
      <c r="PRP40" s="116"/>
      <c r="PRQ40" s="116"/>
      <c r="PRR40" s="116"/>
      <c r="PRS40" s="116"/>
      <c r="PRT40" s="116"/>
      <c r="PRU40" s="116"/>
      <c r="PRV40" s="116"/>
      <c r="PRW40" s="116"/>
      <c r="PRX40" s="116"/>
      <c r="PRY40" s="116"/>
      <c r="PRZ40" s="116"/>
      <c r="PSA40" s="116"/>
      <c r="PSB40" s="116"/>
      <c r="PSC40" s="116"/>
      <c r="PSD40" s="116"/>
      <c r="PSE40" s="116"/>
      <c r="PSF40" s="116"/>
      <c r="PSG40" s="116"/>
      <c r="PSH40" s="116"/>
      <c r="PSI40" s="116"/>
      <c r="PSJ40" s="116"/>
      <c r="PSK40" s="116"/>
      <c r="PSL40" s="116"/>
      <c r="PSM40" s="116"/>
      <c r="PSN40" s="116"/>
      <c r="PSO40" s="116"/>
      <c r="PSP40" s="116"/>
      <c r="PSQ40" s="116"/>
      <c r="PSR40" s="116"/>
      <c r="PSS40" s="116"/>
      <c r="PST40" s="116"/>
      <c r="PSU40" s="116"/>
      <c r="PSV40" s="116"/>
      <c r="PSW40" s="116"/>
      <c r="PSX40" s="116"/>
      <c r="PSY40" s="116"/>
      <c r="PSZ40" s="116"/>
      <c r="PTA40" s="116"/>
      <c r="PTB40" s="116"/>
      <c r="PTC40" s="116"/>
      <c r="PTD40" s="116"/>
      <c r="PTE40" s="116"/>
      <c r="PTF40" s="116"/>
      <c r="PTG40" s="116"/>
      <c r="PTH40" s="116"/>
      <c r="PTI40" s="116"/>
      <c r="PTJ40" s="116"/>
      <c r="PTK40" s="116"/>
      <c r="PTL40" s="116"/>
      <c r="PTM40" s="116"/>
      <c r="PTN40" s="116"/>
      <c r="PTO40" s="116"/>
      <c r="PTP40" s="116"/>
      <c r="PTQ40" s="116"/>
      <c r="PTR40" s="116"/>
      <c r="PTS40" s="116"/>
      <c r="PTT40" s="116"/>
      <c r="PTU40" s="116"/>
      <c r="PTV40" s="116"/>
      <c r="PTW40" s="116"/>
      <c r="PTX40" s="116"/>
      <c r="PTY40" s="116"/>
      <c r="PTZ40" s="116"/>
      <c r="PUA40" s="116"/>
      <c r="PUB40" s="116"/>
      <c r="PUC40" s="116"/>
      <c r="PUD40" s="116"/>
      <c r="PUE40" s="116"/>
      <c r="PUF40" s="116"/>
      <c r="PUG40" s="116"/>
      <c r="PUH40" s="116"/>
      <c r="PUI40" s="116"/>
      <c r="PUJ40" s="116"/>
      <c r="PUK40" s="116"/>
      <c r="PUL40" s="116"/>
      <c r="PUM40" s="116"/>
      <c r="PUN40" s="116"/>
      <c r="PUO40" s="116"/>
      <c r="PUP40" s="116"/>
      <c r="PUQ40" s="116"/>
      <c r="PUR40" s="116"/>
      <c r="PUS40" s="116"/>
      <c r="PUT40" s="116"/>
      <c r="PUU40" s="116"/>
      <c r="PUV40" s="116"/>
      <c r="PUW40" s="116"/>
      <c r="PUX40" s="116"/>
      <c r="PUY40" s="116"/>
      <c r="PUZ40" s="116"/>
      <c r="PVA40" s="116"/>
      <c r="PVB40" s="116"/>
      <c r="PVC40" s="116"/>
      <c r="PVD40" s="116"/>
      <c r="PVE40" s="116"/>
      <c r="PVF40" s="116"/>
      <c r="PVG40" s="116"/>
      <c r="PVH40" s="116"/>
      <c r="PVI40" s="116"/>
      <c r="PVJ40" s="116"/>
      <c r="PVK40" s="116"/>
      <c r="PVL40" s="116"/>
      <c r="PVM40" s="116"/>
      <c r="PVN40" s="116"/>
      <c r="PVO40" s="116"/>
      <c r="PVP40" s="116"/>
      <c r="PVQ40" s="116"/>
      <c r="PVR40" s="116"/>
      <c r="PVS40" s="116"/>
      <c r="PVT40" s="116"/>
      <c r="PVU40" s="116"/>
      <c r="PVV40" s="116"/>
      <c r="PVW40" s="116"/>
      <c r="PVX40" s="116"/>
      <c r="PVY40" s="116"/>
      <c r="PVZ40" s="116"/>
      <c r="PWA40" s="116"/>
      <c r="PWB40" s="116"/>
      <c r="PWC40" s="116"/>
      <c r="PWD40" s="116"/>
      <c r="PWE40" s="116"/>
      <c r="PWF40" s="116"/>
      <c r="PWG40" s="116"/>
      <c r="PWH40" s="116"/>
      <c r="PWI40" s="116"/>
      <c r="PWJ40" s="116"/>
      <c r="PWK40" s="116"/>
      <c r="PWL40" s="116"/>
      <c r="PWM40" s="116"/>
      <c r="PWN40" s="116"/>
      <c r="PWO40" s="116"/>
      <c r="PWP40" s="116"/>
      <c r="PWQ40" s="116"/>
      <c r="PWR40" s="116"/>
      <c r="PWS40" s="116"/>
      <c r="PWT40" s="116"/>
      <c r="PWU40" s="116"/>
      <c r="PWV40" s="116"/>
      <c r="PWW40" s="116"/>
      <c r="PWX40" s="116"/>
      <c r="PWY40" s="116"/>
      <c r="PWZ40" s="116"/>
      <c r="PXA40" s="116"/>
      <c r="PXB40" s="116"/>
      <c r="PXC40" s="116"/>
      <c r="PXD40" s="116"/>
      <c r="PXE40" s="116"/>
      <c r="PXF40" s="116"/>
      <c r="PXG40" s="116"/>
      <c r="PXH40" s="116"/>
      <c r="PXI40" s="116"/>
      <c r="PXJ40" s="116"/>
      <c r="PXK40" s="116"/>
      <c r="PXL40" s="116"/>
      <c r="PXM40" s="116"/>
      <c r="PXN40" s="116"/>
      <c r="PXO40" s="116"/>
      <c r="PXP40" s="116"/>
      <c r="PXQ40" s="116"/>
      <c r="PXR40" s="116"/>
      <c r="PXS40" s="116"/>
      <c r="PXT40" s="116"/>
      <c r="PXU40" s="116"/>
      <c r="PXV40" s="116"/>
      <c r="PXW40" s="116"/>
      <c r="PXX40" s="116"/>
      <c r="PXY40" s="116"/>
      <c r="PXZ40" s="116"/>
      <c r="PYA40" s="116"/>
      <c r="PYB40" s="116"/>
      <c r="PYC40" s="116"/>
      <c r="PYD40" s="116"/>
      <c r="PYE40" s="116"/>
      <c r="PYF40" s="116"/>
      <c r="PYG40" s="116"/>
      <c r="PYH40" s="116"/>
      <c r="PYI40" s="116"/>
      <c r="PYJ40" s="116"/>
      <c r="PYK40" s="116"/>
      <c r="PYL40" s="116"/>
      <c r="PYM40" s="116"/>
      <c r="PYN40" s="116"/>
      <c r="PYO40" s="116"/>
      <c r="PYP40" s="116"/>
      <c r="PYQ40" s="116"/>
      <c r="PYR40" s="116"/>
      <c r="PYS40" s="116"/>
      <c r="PYT40" s="116"/>
      <c r="PYU40" s="116"/>
      <c r="PYV40" s="116"/>
      <c r="PYW40" s="116"/>
      <c r="PYX40" s="116"/>
      <c r="PYY40" s="116"/>
      <c r="PYZ40" s="116"/>
      <c r="PZA40" s="116"/>
      <c r="PZB40" s="116"/>
      <c r="PZC40" s="116"/>
      <c r="PZD40" s="116"/>
      <c r="PZE40" s="116"/>
      <c r="PZF40" s="116"/>
      <c r="PZG40" s="116"/>
      <c r="PZH40" s="116"/>
      <c r="PZI40" s="116"/>
      <c r="PZJ40" s="116"/>
      <c r="PZK40" s="116"/>
      <c r="PZL40" s="116"/>
      <c r="PZM40" s="116"/>
      <c r="PZN40" s="116"/>
      <c r="PZO40" s="116"/>
      <c r="PZP40" s="116"/>
      <c r="PZQ40" s="116"/>
      <c r="PZR40" s="116"/>
      <c r="PZS40" s="116"/>
      <c r="PZT40" s="116"/>
      <c r="PZU40" s="116"/>
      <c r="PZV40" s="116"/>
      <c r="PZW40" s="116"/>
      <c r="PZX40" s="116"/>
      <c r="PZY40" s="116"/>
      <c r="PZZ40" s="116"/>
      <c r="QAA40" s="116"/>
      <c r="QAB40" s="116"/>
      <c r="QAC40" s="116"/>
      <c r="QAD40" s="116"/>
      <c r="QAE40" s="116"/>
      <c r="QAF40" s="116"/>
      <c r="QAG40" s="116"/>
      <c r="QAH40" s="116"/>
      <c r="QAI40" s="116"/>
      <c r="QAJ40" s="116"/>
      <c r="QAK40" s="116"/>
      <c r="QAL40" s="116"/>
      <c r="QAM40" s="116"/>
      <c r="QAN40" s="116"/>
      <c r="QAO40" s="116"/>
      <c r="QAP40" s="116"/>
      <c r="QAQ40" s="116"/>
      <c r="QAR40" s="116"/>
      <c r="QAS40" s="116"/>
      <c r="QAT40" s="116"/>
      <c r="QAU40" s="116"/>
      <c r="QAV40" s="116"/>
      <c r="QAW40" s="116"/>
      <c r="QAX40" s="116"/>
      <c r="QAY40" s="116"/>
      <c r="QAZ40" s="116"/>
      <c r="QBA40" s="116"/>
      <c r="QBB40" s="116"/>
      <c r="QBC40" s="116"/>
      <c r="QBD40" s="116"/>
      <c r="QBE40" s="116"/>
      <c r="QBF40" s="116"/>
      <c r="QBG40" s="116"/>
      <c r="QBH40" s="116"/>
      <c r="QBI40" s="116"/>
      <c r="QBJ40" s="116"/>
      <c r="QBK40" s="116"/>
      <c r="QBL40" s="116"/>
      <c r="QBM40" s="116"/>
      <c r="QBN40" s="116"/>
      <c r="QBO40" s="116"/>
      <c r="QBP40" s="116"/>
      <c r="QBQ40" s="116"/>
      <c r="QBR40" s="116"/>
      <c r="QBS40" s="116"/>
      <c r="QBT40" s="116"/>
      <c r="QBU40" s="116"/>
      <c r="QBV40" s="116"/>
      <c r="QBW40" s="116"/>
      <c r="QBX40" s="116"/>
      <c r="QBY40" s="116"/>
      <c r="QBZ40" s="116"/>
      <c r="QCA40" s="116"/>
      <c r="QCB40" s="116"/>
      <c r="QCC40" s="116"/>
      <c r="QCD40" s="116"/>
      <c r="QCE40" s="116"/>
      <c r="QCF40" s="116"/>
      <c r="QCG40" s="116"/>
      <c r="QCH40" s="116"/>
      <c r="QCI40" s="116"/>
      <c r="QCJ40" s="116"/>
      <c r="QCK40" s="116"/>
      <c r="QCL40" s="116"/>
      <c r="QCM40" s="116"/>
      <c r="QCN40" s="116"/>
      <c r="QCO40" s="116"/>
      <c r="QCP40" s="116"/>
      <c r="QCQ40" s="116"/>
      <c r="QCR40" s="116"/>
      <c r="QCS40" s="116"/>
      <c r="QCT40" s="116"/>
      <c r="QCU40" s="116"/>
      <c r="QCV40" s="116"/>
      <c r="QCW40" s="116"/>
      <c r="QCX40" s="116"/>
      <c r="QCY40" s="116"/>
      <c r="QCZ40" s="116"/>
      <c r="QDA40" s="116"/>
      <c r="QDB40" s="116"/>
      <c r="QDC40" s="116"/>
      <c r="QDD40" s="116"/>
      <c r="QDE40" s="116"/>
      <c r="QDF40" s="116"/>
      <c r="QDG40" s="116"/>
      <c r="QDH40" s="116"/>
      <c r="QDI40" s="116"/>
      <c r="QDJ40" s="116"/>
      <c r="QDK40" s="116"/>
      <c r="QDL40" s="116"/>
      <c r="QDM40" s="116"/>
      <c r="QDN40" s="116"/>
      <c r="QDO40" s="116"/>
      <c r="QDP40" s="116"/>
      <c r="QDQ40" s="116"/>
      <c r="QDR40" s="116"/>
      <c r="QDS40" s="116"/>
      <c r="QDT40" s="116"/>
      <c r="QDU40" s="116"/>
      <c r="QDV40" s="116"/>
      <c r="QDW40" s="116"/>
      <c r="QDX40" s="116"/>
      <c r="QDY40" s="116"/>
      <c r="QDZ40" s="116"/>
      <c r="QEA40" s="116"/>
      <c r="QEB40" s="116"/>
      <c r="QEC40" s="116"/>
      <c r="QED40" s="116"/>
      <c r="QEE40" s="116"/>
      <c r="QEF40" s="116"/>
      <c r="QEG40" s="116"/>
      <c r="QEH40" s="116"/>
      <c r="QEI40" s="116"/>
      <c r="QEJ40" s="116"/>
      <c r="QEK40" s="116"/>
      <c r="QEL40" s="116"/>
      <c r="QEM40" s="116"/>
      <c r="QEN40" s="116"/>
      <c r="QEO40" s="116"/>
      <c r="QEP40" s="116"/>
      <c r="QEQ40" s="116"/>
      <c r="QER40" s="116"/>
      <c r="QES40" s="116"/>
      <c r="QET40" s="116"/>
      <c r="QEU40" s="116"/>
      <c r="QEV40" s="116"/>
      <c r="QEW40" s="116"/>
      <c r="QEX40" s="116"/>
      <c r="QEY40" s="116"/>
      <c r="QEZ40" s="116"/>
      <c r="QFA40" s="116"/>
      <c r="QFB40" s="116"/>
      <c r="QFC40" s="116"/>
      <c r="QFD40" s="116"/>
      <c r="QFE40" s="116"/>
      <c r="QFF40" s="116"/>
      <c r="QFG40" s="116"/>
      <c r="QFH40" s="116"/>
      <c r="QFI40" s="116"/>
      <c r="QFJ40" s="116"/>
      <c r="QFK40" s="116"/>
      <c r="QFL40" s="116"/>
      <c r="QFM40" s="116"/>
      <c r="QFN40" s="116"/>
      <c r="QFO40" s="116"/>
      <c r="QFP40" s="116"/>
      <c r="QFQ40" s="116"/>
      <c r="QFR40" s="116"/>
      <c r="QFS40" s="116"/>
      <c r="QFT40" s="116"/>
      <c r="QFU40" s="116"/>
      <c r="QFV40" s="116"/>
      <c r="QFW40" s="116"/>
      <c r="QFX40" s="116"/>
      <c r="QFY40" s="116"/>
      <c r="QFZ40" s="116"/>
      <c r="QGA40" s="116"/>
      <c r="QGB40" s="116"/>
      <c r="QGC40" s="116"/>
      <c r="QGD40" s="116"/>
      <c r="QGE40" s="116"/>
      <c r="QGF40" s="116"/>
      <c r="QGG40" s="116"/>
      <c r="QGH40" s="116"/>
      <c r="QGI40" s="116"/>
      <c r="QGJ40" s="116"/>
      <c r="QGK40" s="116"/>
      <c r="QGL40" s="116"/>
      <c r="QGM40" s="116"/>
      <c r="QGN40" s="116"/>
      <c r="QGO40" s="116"/>
      <c r="QGP40" s="116"/>
      <c r="QGQ40" s="116"/>
      <c r="QGR40" s="116"/>
      <c r="QGS40" s="116"/>
      <c r="QGT40" s="116"/>
      <c r="QGU40" s="116"/>
      <c r="QGV40" s="116"/>
      <c r="QGW40" s="116"/>
      <c r="QGX40" s="116"/>
      <c r="QGY40" s="116"/>
      <c r="QGZ40" s="116"/>
      <c r="QHA40" s="116"/>
      <c r="QHB40" s="116"/>
      <c r="QHC40" s="116"/>
      <c r="QHD40" s="116"/>
      <c r="QHE40" s="116"/>
      <c r="QHF40" s="116"/>
      <c r="QHG40" s="116"/>
      <c r="QHH40" s="116"/>
      <c r="QHI40" s="116"/>
      <c r="QHJ40" s="116"/>
      <c r="QHK40" s="116"/>
      <c r="QHL40" s="116"/>
      <c r="QHM40" s="116"/>
      <c r="QHN40" s="116"/>
      <c r="QHO40" s="116"/>
      <c r="QHP40" s="116"/>
      <c r="QHQ40" s="116"/>
      <c r="QHR40" s="116"/>
      <c r="QHS40" s="116"/>
      <c r="QHT40" s="116"/>
      <c r="QHU40" s="116"/>
      <c r="QHV40" s="116"/>
      <c r="QHW40" s="116"/>
      <c r="QHX40" s="116"/>
      <c r="QHY40" s="116"/>
      <c r="QHZ40" s="116"/>
      <c r="QIA40" s="116"/>
      <c r="QIB40" s="116"/>
      <c r="QIC40" s="116"/>
      <c r="QID40" s="116"/>
      <c r="QIE40" s="116"/>
      <c r="QIF40" s="116"/>
      <c r="QIG40" s="116"/>
      <c r="QIH40" s="116"/>
      <c r="QII40" s="116"/>
      <c r="QIJ40" s="116"/>
      <c r="QIK40" s="116"/>
      <c r="QIL40" s="116"/>
      <c r="QIM40" s="116"/>
      <c r="QIN40" s="116"/>
      <c r="QIO40" s="116"/>
      <c r="QIP40" s="116"/>
      <c r="QIQ40" s="116"/>
      <c r="QIR40" s="116"/>
      <c r="QIS40" s="116"/>
      <c r="QIT40" s="116"/>
      <c r="QIU40" s="116"/>
      <c r="QIV40" s="116"/>
      <c r="QIW40" s="116"/>
      <c r="QIX40" s="116"/>
      <c r="QIY40" s="116"/>
      <c r="QIZ40" s="116"/>
      <c r="QJA40" s="116"/>
      <c r="QJB40" s="116"/>
      <c r="QJC40" s="116"/>
      <c r="QJD40" s="116"/>
      <c r="QJE40" s="116"/>
      <c r="QJF40" s="116"/>
      <c r="QJG40" s="116"/>
      <c r="QJH40" s="116"/>
      <c r="QJI40" s="116"/>
      <c r="QJJ40" s="116"/>
      <c r="QJK40" s="116"/>
      <c r="QJL40" s="116"/>
      <c r="QJM40" s="116"/>
      <c r="QJN40" s="116"/>
      <c r="QJO40" s="116"/>
      <c r="QJP40" s="116"/>
      <c r="QJQ40" s="116"/>
      <c r="QJR40" s="116"/>
      <c r="QJS40" s="116"/>
      <c r="QJT40" s="116"/>
      <c r="QJU40" s="116"/>
      <c r="QJV40" s="116"/>
      <c r="QJW40" s="116"/>
      <c r="QJX40" s="116"/>
      <c r="QJY40" s="116"/>
      <c r="QJZ40" s="116"/>
      <c r="QKA40" s="116"/>
      <c r="QKB40" s="116"/>
      <c r="QKC40" s="116"/>
      <c r="QKD40" s="116"/>
      <c r="QKE40" s="116"/>
      <c r="QKF40" s="116"/>
      <c r="QKG40" s="116"/>
      <c r="QKH40" s="116"/>
      <c r="QKI40" s="116"/>
      <c r="QKJ40" s="116"/>
      <c r="QKK40" s="116"/>
      <c r="QKL40" s="116"/>
      <c r="QKM40" s="116"/>
      <c r="QKN40" s="116"/>
      <c r="QKO40" s="116"/>
      <c r="QKP40" s="116"/>
      <c r="QKQ40" s="116"/>
      <c r="QKR40" s="116"/>
      <c r="QKS40" s="116"/>
      <c r="QKT40" s="116"/>
      <c r="QKU40" s="116"/>
      <c r="QKV40" s="116"/>
      <c r="QKW40" s="116"/>
      <c r="QKX40" s="116"/>
      <c r="QKY40" s="116"/>
      <c r="QKZ40" s="116"/>
      <c r="QLA40" s="116"/>
      <c r="QLB40" s="116"/>
      <c r="QLC40" s="116"/>
      <c r="QLD40" s="116"/>
      <c r="QLE40" s="116"/>
      <c r="QLF40" s="116"/>
      <c r="QLG40" s="116"/>
      <c r="QLH40" s="116"/>
      <c r="QLI40" s="116"/>
      <c r="QLJ40" s="116"/>
      <c r="QLK40" s="116"/>
      <c r="QLL40" s="116"/>
      <c r="QLM40" s="116"/>
      <c r="QLN40" s="116"/>
      <c r="QLO40" s="116"/>
      <c r="QLP40" s="116"/>
      <c r="QLQ40" s="116"/>
      <c r="QLR40" s="116"/>
      <c r="QLS40" s="116"/>
      <c r="QLT40" s="116"/>
      <c r="QLU40" s="116"/>
      <c r="QLV40" s="116"/>
      <c r="QLW40" s="116"/>
      <c r="QLX40" s="116"/>
      <c r="QLY40" s="116"/>
      <c r="QLZ40" s="116"/>
      <c r="QMA40" s="116"/>
      <c r="QMB40" s="116"/>
      <c r="QMC40" s="116"/>
      <c r="QMD40" s="116"/>
      <c r="QME40" s="116"/>
      <c r="QMF40" s="116"/>
      <c r="QMG40" s="116"/>
      <c r="QMH40" s="116"/>
      <c r="QMI40" s="116"/>
      <c r="QMJ40" s="116"/>
      <c r="QMK40" s="116"/>
      <c r="QML40" s="116"/>
      <c r="QMM40" s="116"/>
      <c r="QMN40" s="116"/>
      <c r="QMO40" s="116"/>
      <c r="QMP40" s="116"/>
      <c r="QMQ40" s="116"/>
      <c r="QMR40" s="116"/>
      <c r="QMS40" s="116"/>
      <c r="QMT40" s="116"/>
      <c r="QMU40" s="116"/>
      <c r="QMV40" s="116"/>
      <c r="QMW40" s="116"/>
      <c r="QMX40" s="116"/>
      <c r="QMY40" s="116"/>
      <c r="QMZ40" s="116"/>
      <c r="QNA40" s="116"/>
      <c r="QNB40" s="116"/>
      <c r="QNC40" s="116"/>
      <c r="QND40" s="116"/>
      <c r="QNE40" s="116"/>
      <c r="QNF40" s="116"/>
      <c r="QNG40" s="116"/>
      <c r="QNH40" s="116"/>
      <c r="QNI40" s="116"/>
      <c r="QNJ40" s="116"/>
      <c r="QNK40" s="116"/>
      <c r="QNL40" s="116"/>
      <c r="QNM40" s="116"/>
      <c r="QNN40" s="116"/>
      <c r="QNO40" s="116"/>
      <c r="QNP40" s="116"/>
      <c r="QNQ40" s="116"/>
      <c r="QNR40" s="116"/>
      <c r="QNS40" s="116"/>
      <c r="QNT40" s="116"/>
      <c r="QNU40" s="116"/>
      <c r="QNV40" s="116"/>
      <c r="QNW40" s="116"/>
      <c r="QNX40" s="116"/>
      <c r="QNY40" s="116"/>
      <c r="QNZ40" s="116"/>
      <c r="QOA40" s="116"/>
      <c r="QOB40" s="116"/>
      <c r="QOC40" s="116"/>
      <c r="QOD40" s="116"/>
      <c r="QOE40" s="116"/>
      <c r="QOF40" s="116"/>
      <c r="QOG40" s="116"/>
      <c r="QOH40" s="116"/>
      <c r="QOI40" s="116"/>
      <c r="QOJ40" s="116"/>
      <c r="QOK40" s="116"/>
      <c r="QOL40" s="116"/>
      <c r="QOM40" s="116"/>
      <c r="QON40" s="116"/>
      <c r="QOO40" s="116"/>
      <c r="QOP40" s="116"/>
      <c r="QOQ40" s="116"/>
      <c r="QOR40" s="116"/>
      <c r="QOS40" s="116"/>
      <c r="QOT40" s="116"/>
      <c r="QOU40" s="116"/>
      <c r="QOV40" s="116"/>
      <c r="QOW40" s="116"/>
      <c r="QOX40" s="116"/>
      <c r="QOY40" s="116"/>
      <c r="QOZ40" s="116"/>
      <c r="QPA40" s="116"/>
      <c r="QPB40" s="116"/>
      <c r="QPC40" s="116"/>
      <c r="QPD40" s="116"/>
      <c r="QPE40" s="116"/>
      <c r="QPF40" s="116"/>
      <c r="QPG40" s="116"/>
      <c r="QPH40" s="116"/>
      <c r="QPI40" s="116"/>
      <c r="QPJ40" s="116"/>
      <c r="QPK40" s="116"/>
      <c r="QPL40" s="116"/>
      <c r="QPM40" s="116"/>
      <c r="QPN40" s="116"/>
      <c r="QPO40" s="116"/>
      <c r="QPP40" s="116"/>
      <c r="QPQ40" s="116"/>
      <c r="QPR40" s="116"/>
      <c r="QPS40" s="116"/>
      <c r="QPT40" s="116"/>
      <c r="QPU40" s="116"/>
      <c r="QPV40" s="116"/>
      <c r="QPW40" s="116"/>
      <c r="QPX40" s="116"/>
      <c r="QPY40" s="116"/>
      <c r="QPZ40" s="116"/>
      <c r="QQA40" s="116"/>
      <c r="QQB40" s="116"/>
      <c r="QQC40" s="116"/>
      <c r="QQD40" s="116"/>
      <c r="QQE40" s="116"/>
      <c r="QQF40" s="116"/>
      <c r="QQG40" s="116"/>
      <c r="QQH40" s="116"/>
      <c r="QQI40" s="116"/>
      <c r="QQJ40" s="116"/>
      <c r="QQK40" s="116"/>
      <c r="QQL40" s="116"/>
      <c r="QQM40" s="116"/>
      <c r="QQN40" s="116"/>
      <c r="QQO40" s="116"/>
      <c r="QQP40" s="116"/>
      <c r="QQQ40" s="116"/>
      <c r="QQR40" s="116"/>
      <c r="QQS40" s="116"/>
      <c r="QQT40" s="116"/>
      <c r="QQU40" s="116"/>
      <c r="QQV40" s="116"/>
      <c r="QQW40" s="116"/>
      <c r="QQX40" s="116"/>
      <c r="QQY40" s="116"/>
      <c r="QQZ40" s="116"/>
      <c r="QRA40" s="116"/>
      <c r="QRB40" s="116"/>
      <c r="QRC40" s="116"/>
      <c r="QRD40" s="116"/>
      <c r="QRE40" s="116"/>
      <c r="QRF40" s="116"/>
      <c r="QRG40" s="116"/>
      <c r="QRH40" s="116"/>
      <c r="QRI40" s="116"/>
      <c r="QRJ40" s="116"/>
      <c r="QRK40" s="116"/>
      <c r="QRL40" s="116"/>
      <c r="QRM40" s="116"/>
      <c r="QRN40" s="116"/>
      <c r="QRO40" s="116"/>
      <c r="QRP40" s="116"/>
      <c r="QRQ40" s="116"/>
      <c r="QRR40" s="116"/>
      <c r="QRS40" s="116"/>
      <c r="QRT40" s="116"/>
      <c r="QRU40" s="116"/>
      <c r="QRV40" s="116"/>
      <c r="QRW40" s="116"/>
      <c r="QRX40" s="116"/>
      <c r="QRY40" s="116"/>
      <c r="QRZ40" s="116"/>
      <c r="QSA40" s="116"/>
      <c r="QSB40" s="116"/>
      <c r="QSC40" s="116"/>
      <c r="QSD40" s="116"/>
      <c r="QSE40" s="116"/>
      <c r="QSF40" s="116"/>
      <c r="QSG40" s="116"/>
      <c r="QSH40" s="116"/>
      <c r="QSI40" s="116"/>
      <c r="QSJ40" s="116"/>
      <c r="QSK40" s="116"/>
      <c r="QSL40" s="116"/>
      <c r="QSM40" s="116"/>
      <c r="QSN40" s="116"/>
      <c r="QSO40" s="116"/>
      <c r="QSP40" s="116"/>
      <c r="QSQ40" s="116"/>
      <c r="QSR40" s="116"/>
      <c r="QSS40" s="116"/>
      <c r="QST40" s="116"/>
      <c r="QSU40" s="116"/>
      <c r="QSV40" s="116"/>
      <c r="QSW40" s="116"/>
      <c r="QSX40" s="116"/>
      <c r="QSY40" s="116"/>
      <c r="QSZ40" s="116"/>
      <c r="QTA40" s="116"/>
      <c r="QTB40" s="116"/>
      <c r="QTC40" s="116"/>
      <c r="QTD40" s="116"/>
      <c r="QTE40" s="116"/>
      <c r="QTF40" s="116"/>
      <c r="QTG40" s="116"/>
      <c r="QTH40" s="116"/>
      <c r="QTI40" s="116"/>
      <c r="QTJ40" s="116"/>
      <c r="QTK40" s="116"/>
      <c r="QTL40" s="116"/>
      <c r="QTM40" s="116"/>
      <c r="QTN40" s="116"/>
      <c r="QTO40" s="116"/>
      <c r="QTP40" s="116"/>
      <c r="QTQ40" s="116"/>
      <c r="QTR40" s="116"/>
      <c r="QTS40" s="116"/>
      <c r="QTT40" s="116"/>
      <c r="QTU40" s="116"/>
      <c r="QTV40" s="116"/>
      <c r="QTW40" s="116"/>
      <c r="QTX40" s="116"/>
      <c r="QTY40" s="116"/>
      <c r="QTZ40" s="116"/>
      <c r="QUA40" s="116"/>
      <c r="QUB40" s="116"/>
      <c r="QUC40" s="116"/>
      <c r="QUD40" s="116"/>
      <c r="QUE40" s="116"/>
      <c r="QUF40" s="116"/>
      <c r="QUG40" s="116"/>
      <c r="QUH40" s="116"/>
      <c r="QUI40" s="116"/>
      <c r="QUJ40" s="116"/>
      <c r="QUK40" s="116"/>
      <c r="QUL40" s="116"/>
      <c r="QUM40" s="116"/>
      <c r="QUN40" s="116"/>
      <c r="QUO40" s="116"/>
      <c r="QUP40" s="116"/>
      <c r="QUQ40" s="116"/>
      <c r="QUR40" s="116"/>
      <c r="QUS40" s="116"/>
      <c r="QUT40" s="116"/>
      <c r="QUU40" s="116"/>
      <c r="QUV40" s="116"/>
      <c r="QUW40" s="116"/>
      <c r="QUX40" s="116"/>
      <c r="QUY40" s="116"/>
      <c r="QUZ40" s="116"/>
      <c r="QVA40" s="116"/>
      <c r="QVB40" s="116"/>
      <c r="QVC40" s="116"/>
      <c r="QVD40" s="116"/>
      <c r="QVE40" s="116"/>
      <c r="QVF40" s="116"/>
      <c r="QVG40" s="116"/>
      <c r="QVH40" s="116"/>
      <c r="QVI40" s="116"/>
      <c r="QVJ40" s="116"/>
      <c r="QVK40" s="116"/>
      <c r="QVL40" s="116"/>
      <c r="QVM40" s="116"/>
      <c r="QVN40" s="116"/>
      <c r="QVO40" s="116"/>
      <c r="QVP40" s="116"/>
      <c r="QVQ40" s="116"/>
      <c r="QVR40" s="116"/>
      <c r="QVS40" s="116"/>
      <c r="QVT40" s="116"/>
      <c r="QVU40" s="116"/>
      <c r="QVV40" s="116"/>
      <c r="QVW40" s="116"/>
      <c r="QVX40" s="116"/>
      <c r="QVY40" s="116"/>
      <c r="QVZ40" s="116"/>
      <c r="QWA40" s="116"/>
      <c r="QWB40" s="116"/>
      <c r="QWC40" s="116"/>
      <c r="QWD40" s="116"/>
      <c r="QWE40" s="116"/>
      <c r="QWF40" s="116"/>
      <c r="QWG40" s="116"/>
      <c r="QWH40" s="116"/>
      <c r="QWI40" s="116"/>
      <c r="QWJ40" s="116"/>
      <c r="QWK40" s="116"/>
      <c r="QWL40" s="116"/>
      <c r="QWM40" s="116"/>
      <c r="QWN40" s="116"/>
      <c r="QWO40" s="116"/>
      <c r="QWP40" s="116"/>
      <c r="QWQ40" s="116"/>
      <c r="QWR40" s="116"/>
      <c r="QWS40" s="116"/>
      <c r="QWT40" s="116"/>
      <c r="QWU40" s="116"/>
      <c r="QWV40" s="116"/>
      <c r="QWW40" s="116"/>
      <c r="QWX40" s="116"/>
      <c r="QWY40" s="116"/>
      <c r="QWZ40" s="116"/>
      <c r="QXA40" s="116"/>
      <c r="QXB40" s="116"/>
      <c r="QXC40" s="116"/>
      <c r="QXD40" s="116"/>
      <c r="QXE40" s="116"/>
      <c r="QXF40" s="116"/>
      <c r="QXG40" s="116"/>
      <c r="QXH40" s="116"/>
      <c r="QXI40" s="116"/>
      <c r="QXJ40" s="116"/>
      <c r="QXK40" s="116"/>
      <c r="QXL40" s="116"/>
      <c r="QXM40" s="116"/>
      <c r="QXN40" s="116"/>
      <c r="QXO40" s="116"/>
      <c r="QXP40" s="116"/>
      <c r="QXQ40" s="116"/>
      <c r="QXR40" s="116"/>
      <c r="QXS40" s="116"/>
      <c r="QXT40" s="116"/>
      <c r="QXU40" s="116"/>
      <c r="QXV40" s="116"/>
      <c r="QXW40" s="116"/>
      <c r="QXX40" s="116"/>
      <c r="QXY40" s="116"/>
      <c r="QXZ40" s="116"/>
      <c r="QYA40" s="116"/>
      <c r="QYB40" s="116"/>
      <c r="QYC40" s="116"/>
      <c r="QYD40" s="116"/>
      <c r="QYE40" s="116"/>
      <c r="QYF40" s="116"/>
      <c r="QYG40" s="116"/>
      <c r="QYH40" s="116"/>
      <c r="QYI40" s="116"/>
      <c r="QYJ40" s="116"/>
      <c r="QYK40" s="116"/>
      <c r="QYL40" s="116"/>
      <c r="QYM40" s="116"/>
      <c r="QYN40" s="116"/>
      <c r="QYO40" s="116"/>
      <c r="QYP40" s="116"/>
      <c r="QYQ40" s="116"/>
      <c r="QYR40" s="116"/>
      <c r="QYS40" s="116"/>
      <c r="QYT40" s="116"/>
      <c r="QYU40" s="116"/>
      <c r="QYV40" s="116"/>
      <c r="QYW40" s="116"/>
      <c r="QYX40" s="116"/>
      <c r="QYY40" s="116"/>
      <c r="QYZ40" s="116"/>
      <c r="QZA40" s="116"/>
      <c r="QZB40" s="116"/>
      <c r="QZC40" s="116"/>
      <c r="QZD40" s="116"/>
      <c r="QZE40" s="116"/>
      <c r="QZF40" s="116"/>
      <c r="QZG40" s="116"/>
      <c r="QZH40" s="116"/>
      <c r="QZI40" s="116"/>
      <c r="QZJ40" s="116"/>
      <c r="QZK40" s="116"/>
      <c r="QZL40" s="116"/>
      <c r="QZM40" s="116"/>
      <c r="QZN40" s="116"/>
      <c r="QZO40" s="116"/>
      <c r="QZP40" s="116"/>
      <c r="QZQ40" s="116"/>
      <c r="QZR40" s="116"/>
      <c r="QZS40" s="116"/>
      <c r="QZT40" s="116"/>
      <c r="QZU40" s="116"/>
      <c r="QZV40" s="116"/>
      <c r="QZW40" s="116"/>
      <c r="QZX40" s="116"/>
      <c r="QZY40" s="116"/>
      <c r="QZZ40" s="116"/>
      <c r="RAA40" s="116"/>
      <c r="RAB40" s="116"/>
      <c r="RAC40" s="116"/>
      <c r="RAD40" s="116"/>
      <c r="RAE40" s="116"/>
      <c r="RAF40" s="116"/>
      <c r="RAG40" s="116"/>
      <c r="RAH40" s="116"/>
      <c r="RAI40" s="116"/>
      <c r="RAJ40" s="116"/>
      <c r="RAK40" s="116"/>
      <c r="RAL40" s="116"/>
      <c r="RAM40" s="116"/>
      <c r="RAN40" s="116"/>
      <c r="RAO40" s="116"/>
      <c r="RAP40" s="116"/>
      <c r="RAQ40" s="116"/>
      <c r="RAR40" s="116"/>
      <c r="RAS40" s="116"/>
      <c r="RAT40" s="116"/>
      <c r="RAU40" s="116"/>
      <c r="RAV40" s="116"/>
      <c r="RAW40" s="116"/>
      <c r="RAX40" s="116"/>
      <c r="RAY40" s="116"/>
      <c r="RAZ40" s="116"/>
      <c r="RBA40" s="116"/>
      <c r="RBB40" s="116"/>
      <c r="RBC40" s="116"/>
      <c r="RBD40" s="116"/>
      <c r="RBE40" s="116"/>
      <c r="RBF40" s="116"/>
      <c r="RBG40" s="116"/>
      <c r="RBH40" s="116"/>
      <c r="RBI40" s="116"/>
      <c r="RBJ40" s="116"/>
      <c r="RBK40" s="116"/>
      <c r="RBL40" s="116"/>
      <c r="RBM40" s="116"/>
      <c r="RBN40" s="116"/>
      <c r="RBO40" s="116"/>
      <c r="RBP40" s="116"/>
      <c r="RBQ40" s="116"/>
      <c r="RBR40" s="116"/>
      <c r="RBS40" s="116"/>
      <c r="RBT40" s="116"/>
      <c r="RBU40" s="116"/>
      <c r="RBV40" s="116"/>
      <c r="RBW40" s="116"/>
      <c r="RBX40" s="116"/>
      <c r="RBY40" s="116"/>
      <c r="RBZ40" s="116"/>
      <c r="RCA40" s="116"/>
      <c r="RCB40" s="116"/>
      <c r="RCC40" s="116"/>
      <c r="RCD40" s="116"/>
      <c r="RCE40" s="116"/>
      <c r="RCF40" s="116"/>
      <c r="RCG40" s="116"/>
      <c r="RCH40" s="116"/>
      <c r="RCI40" s="116"/>
      <c r="RCJ40" s="116"/>
      <c r="RCK40" s="116"/>
      <c r="RCL40" s="116"/>
      <c r="RCM40" s="116"/>
      <c r="RCN40" s="116"/>
      <c r="RCO40" s="116"/>
      <c r="RCP40" s="116"/>
      <c r="RCQ40" s="116"/>
      <c r="RCR40" s="116"/>
      <c r="RCS40" s="116"/>
      <c r="RCT40" s="116"/>
      <c r="RCU40" s="116"/>
      <c r="RCV40" s="116"/>
      <c r="RCW40" s="116"/>
      <c r="RCX40" s="116"/>
      <c r="RCY40" s="116"/>
      <c r="RCZ40" s="116"/>
      <c r="RDA40" s="116"/>
      <c r="RDB40" s="116"/>
      <c r="RDC40" s="116"/>
      <c r="RDD40" s="116"/>
      <c r="RDE40" s="116"/>
      <c r="RDF40" s="116"/>
      <c r="RDG40" s="116"/>
      <c r="RDH40" s="116"/>
      <c r="RDI40" s="116"/>
      <c r="RDJ40" s="116"/>
      <c r="RDK40" s="116"/>
      <c r="RDL40" s="116"/>
      <c r="RDM40" s="116"/>
      <c r="RDN40" s="116"/>
      <c r="RDO40" s="116"/>
      <c r="RDP40" s="116"/>
      <c r="RDQ40" s="116"/>
      <c r="RDR40" s="116"/>
      <c r="RDS40" s="116"/>
      <c r="RDT40" s="116"/>
      <c r="RDU40" s="116"/>
      <c r="RDV40" s="116"/>
      <c r="RDW40" s="116"/>
      <c r="RDX40" s="116"/>
      <c r="RDY40" s="116"/>
      <c r="RDZ40" s="116"/>
      <c r="REA40" s="116"/>
      <c r="REB40" s="116"/>
      <c r="REC40" s="116"/>
      <c r="RED40" s="116"/>
      <c r="REE40" s="116"/>
      <c r="REF40" s="116"/>
      <c r="REG40" s="116"/>
      <c r="REH40" s="116"/>
      <c r="REI40" s="116"/>
      <c r="REJ40" s="116"/>
      <c r="REK40" s="116"/>
      <c r="REL40" s="116"/>
      <c r="REM40" s="116"/>
      <c r="REN40" s="116"/>
      <c r="REO40" s="116"/>
      <c r="REP40" s="116"/>
      <c r="REQ40" s="116"/>
      <c r="RER40" s="116"/>
      <c r="RES40" s="116"/>
      <c r="RET40" s="116"/>
      <c r="REU40" s="116"/>
      <c r="REV40" s="116"/>
      <c r="REW40" s="116"/>
      <c r="REX40" s="116"/>
      <c r="REY40" s="116"/>
      <c r="REZ40" s="116"/>
      <c r="RFA40" s="116"/>
      <c r="RFB40" s="116"/>
      <c r="RFC40" s="116"/>
      <c r="RFD40" s="116"/>
      <c r="RFE40" s="116"/>
      <c r="RFF40" s="116"/>
      <c r="RFG40" s="116"/>
      <c r="RFH40" s="116"/>
      <c r="RFI40" s="116"/>
      <c r="RFJ40" s="116"/>
      <c r="RFK40" s="116"/>
      <c r="RFL40" s="116"/>
      <c r="RFM40" s="116"/>
      <c r="RFN40" s="116"/>
      <c r="RFO40" s="116"/>
      <c r="RFP40" s="116"/>
      <c r="RFQ40" s="116"/>
      <c r="RFR40" s="116"/>
      <c r="RFS40" s="116"/>
      <c r="RFT40" s="116"/>
      <c r="RFU40" s="116"/>
      <c r="RFV40" s="116"/>
      <c r="RFW40" s="116"/>
      <c r="RFX40" s="116"/>
      <c r="RFY40" s="116"/>
      <c r="RFZ40" s="116"/>
      <c r="RGA40" s="116"/>
      <c r="RGB40" s="116"/>
      <c r="RGC40" s="116"/>
      <c r="RGD40" s="116"/>
      <c r="RGE40" s="116"/>
      <c r="RGF40" s="116"/>
      <c r="RGG40" s="116"/>
      <c r="RGH40" s="116"/>
      <c r="RGI40" s="116"/>
      <c r="RGJ40" s="116"/>
      <c r="RGK40" s="116"/>
      <c r="RGL40" s="116"/>
      <c r="RGM40" s="116"/>
      <c r="RGN40" s="116"/>
      <c r="RGO40" s="116"/>
      <c r="RGP40" s="116"/>
      <c r="RGQ40" s="116"/>
      <c r="RGR40" s="116"/>
      <c r="RGS40" s="116"/>
      <c r="RGT40" s="116"/>
      <c r="RGU40" s="116"/>
      <c r="RGV40" s="116"/>
      <c r="RGW40" s="116"/>
      <c r="RGX40" s="116"/>
      <c r="RGY40" s="116"/>
      <c r="RGZ40" s="116"/>
      <c r="RHA40" s="116"/>
      <c r="RHB40" s="116"/>
      <c r="RHC40" s="116"/>
      <c r="RHD40" s="116"/>
      <c r="RHE40" s="116"/>
      <c r="RHF40" s="116"/>
      <c r="RHG40" s="116"/>
      <c r="RHH40" s="116"/>
      <c r="RHI40" s="116"/>
      <c r="RHJ40" s="116"/>
      <c r="RHK40" s="116"/>
      <c r="RHL40" s="116"/>
      <c r="RHM40" s="116"/>
      <c r="RHN40" s="116"/>
      <c r="RHO40" s="116"/>
      <c r="RHP40" s="116"/>
      <c r="RHQ40" s="116"/>
      <c r="RHR40" s="116"/>
      <c r="RHS40" s="116"/>
      <c r="RHT40" s="116"/>
      <c r="RHU40" s="116"/>
      <c r="RHV40" s="116"/>
      <c r="RHW40" s="116"/>
      <c r="RHX40" s="116"/>
      <c r="RHY40" s="116"/>
      <c r="RHZ40" s="116"/>
      <c r="RIA40" s="116"/>
      <c r="RIB40" s="116"/>
      <c r="RIC40" s="116"/>
      <c r="RID40" s="116"/>
      <c r="RIE40" s="116"/>
      <c r="RIF40" s="116"/>
      <c r="RIG40" s="116"/>
      <c r="RIH40" s="116"/>
      <c r="RII40" s="116"/>
      <c r="RIJ40" s="116"/>
      <c r="RIK40" s="116"/>
      <c r="RIL40" s="116"/>
      <c r="RIM40" s="116"/>
      <c r="RIN40" s="116"/>
      <c r="RIO40" s="116"/>
      <c r="RIP40" s="116"/>
      <c r="RIQ40" s="116"/>
      <c r="RIR40" s="116"/>
      <c r="RIS40" s="116"/>
      <c r="RIT40" s="116"/>
      <c r="RIU40" s="116"/>
      <c r="RIV40" s="116"/>
      <c r="RIW40" s="116"/>
      <c r="RIX40" s="116"/>
      <c r="RIY40" s="116"/>
      <c r="RIZ40" s="116"/>
      <c r="RJA40" s="116"/>
      <c r="RJB40" s="116"/>
      <c r="RJC40" s="116"/>
      <c r="RJD40" s="116"/>
      <c r="RJE40" s="116"/>
      <c r="RJF40" s="116"/>
      <c r="RJG40" s="116"/>
      <c r="RJH40" s="116"/>
      <c r="RJI40" s="116"/>
      <c r="RJJ40" s="116"/>
      <c r="RJK40" s="116"/>
      <c r="RJL40" s="116"/>
      <c r="RJM40" s="116"/>
      <c r="RJN40" s="116"/>
      <c r="RJO40" s="116"/>
      <c r="RJP40" s="116"/>
      <c r="RJQ40" s="116"/>
      <c r="RJR40" s="116"/>
      <c r="RJS40" s="116"/>
      <c r="RJT40" s="116"/>
      <c r="RJU40" s="116"/>
      <c r="RJV40" s="116"/>
      <c r="RJW40" s="116"/>
      <c r="RJX40" s="116"/>
      <c r="RJY40" s="116"/>
      <c r="RJZ40" s="116"/>
      <c r="RKA40" s="116"/>
      <c r="RKB40" s="116"/>
      <c r="RKC40" s="116"/>
      <c r="RKD40" s="116"/>
      <c r="RKE40" s="116"/>
      <c r="RKF40" s="116"/>
      <c r="RKG40" s="116"/>
      <c r="RKH40" s="116"/>
      <c r="RKI40" s="116"/>
      <c r="RKJ40" s="116"/>
      <c r="RKK40" s="116"/>
      <c r="RKL40" s="116"/>
      <c r="RKM40" s="116"/>
      <c r="RKN40" s="116"/>
      <c r="RKO40" s="116"/>
      <c r="RKP40" s="116"/>
      <c r="RKQ40" s="116"/>
      <c r="RKR40" s="116"/>
      <c r="RKS40" s="116"/>
      <c r="RKT40" s="116"/>
      <c r="RKU40" s="116"/>
      <c r="RKV40" s="116"/>
      <c r="RKW40" s="116"/>
      <c r="RKX40" s="116"/>
      <c r="RKY40" s="116"/>
      <c r="RKZ40" s="116"/>
      <c r="RLA40" s="116"/>
      <c r="RLB40" s="116"/>
      <c r="RLC40" s="116"/>
      <c r="RLD40" s="116"/>
      <c r="RLE40" s="116"/>
      <c r="RLF40" s="116"/>
      <c r="RLG40" s="116"/>
      <c r="RLH40" s="116"/>
      <c r="RLI40" s="116"/>
      <c r="RLJ40" s="116"/>
      <c r="RLK40" s="116"/>
      <c r="RLL40" s="116"/>
      <c r="RLM40" s="116"/>
      <c r="RLN40" s="116"/>
      <c r="RLO40" s="116"/>
      <c r="RLP40" s="116"/>
      <c r="RLQ40" s="116"/>
      <c r="RLR40" s="116"/>
      <c r="RLS40" s="116"/>
      <c r="RLT40" s="116"/>
      <c r="RLU40" s="116"/>
      <c r="RLV40" s="116"/>
      <c r="RLW40" s="116"/>
      <c r="RLX40" s="116"/>
      <c r="RLY40" s="116"/>
      <c r="RLZ40" s="116"/>
      <c r="RMA40" s="116"/>
      <c r="RMB40" s="116"/>
      <c r="RMC40" s="116"/>
      <c r="RMD40" s="116"/>
      <c r="RME40" s="116"/>
      <c r="RMF40" s="116"/>
      <c r="RMG40" s="116"/>
      <c r="RMH40" s="116"/>
      <c r="RMI40" s="116"/>
      <c r="RMJ40" s="116"/>
      <c r="RMK40" s="116"/>
      <c r="RML40" s="116"/>
      <c r="RMM40" s="116"/>
      <c r="RMN40" s="116"/>
      <c r="RMO40" s="116"/>
      <c r="RMP40" s="116"/>
      <c r="RMQ40" s="116"/>
      <c r="RMR40" s="116"/>
      <c r="RMS40" s="116"/>
      <c r="RMT40" s="116"/>
      <c r="RMU40" s="116"/>
      <c r="RMV40" s="116"/>
      <c r="RMW40" s="116"/>
      <c r="RMX40" s="116"/>
      <c r="RMY40" s="116"/>
      <c r="RMZ40" s="116"/>
      <c r="RNA40" s="116"/>
      <c r="RNB40" s="116"/>
      <c r="RNC40" s="116"/>
      <c r="RND40" s="116"/>
      <c r="RNE40" s="116"/>
      <c r="RNF40" s="116"/>
      <c r="RNG40" s="116"/>
      <c r="RNH40" s="116"/>
      <c r="RNI40" s="116"/>
      <c r="RNJ40" s="116"/>
      <c r="RNK40" s="116"/>
      <c r="RNL40" s="116"/>
      <c r="RNM40" s="116"/>
      <c r="RNN40" s="116"/>
      <c r="RNO40" s="116"/>
      <c r="RNP40" s="116"/>
      <c r="RNQ40" s="116"/>
      <c r="RNR40" s="116"/>
      <c r="RNS40" s="116"/>
      <c r="RNT40" s="116"/>
      <c r="RNU40" s="116"/>
      <c r="RNV40" s="116"/>
      <c r="RNW40" s="116"/>
      <c r="RNX40" s="116"/>
      <c r="RNY40" s="116"/>
      <c r="RNZ40" s="116"/>
      <c r="ROA40" s="116"/>
      <c r="ROB40" s="116"/>
      <c r="ROC40" s="116"/>
      <c r="ROD40" s="116"/>
      <c r="ROE40" s="116"/>
      <c r="ROF40" s="116"/>
      <c r="ROG40" s="116"/>
      <c r="ROH40" s="116"/>
      <c r="ROI40" s="116"/>
      <c r="ROJ40" s="116"/>
      <c r="ROK40" s="116"/>
      <c r="ROL40" s="116"/>
      <c r="ROM40" s="116"/>
      <c r="RON40" s="116"/>
      <c r="ROO40" s="116"/>
      <c r="ROP40" s="116"/>
      <c r="ROQ40" s="116"/>
      <c r="ROR40" s="116"/>
      <c r="ROS40" s="116"/>
      <c r="ROT40" s="116"/>
      <c r="ROU40" s="116"/>
      <c r="ROV40" s="116"/>
      <c r="ROW40" s="116"/>
      <c r="ROX40" s="116"/>
      <c r="ROY40" s="116"/>
      <c r="ROZ40" s="116"/>
      <c r="RPA40" s="116"/>
      <c r="RPB40" s="116"/>
      <c r="RPC40" s="116"/>
      <c r="RPD40" s="116"/>
      <c r="RPE40" s="116"/>
      <c r="RPF40" s="116"/>
      <c r="RPG40" s="116"/>
      <c r="RPH40" s="116"/>
      <c r="RPI40" s="116"/>
      <c r="RPJ40" s="116"/>
      <c r="RPK40" s="116"/>
      <c r="RPL40" s="116"/>
      <c r="RPM40" s="116"/>
      <c r="RPN40" s="116"/>
      <c r="RPO40" s="116"/>
      <c r="RPP40" s="116"/>
      <c r="RPQ40" s="116"/>
      <c r="RPR40" s="116"/>
      <c r="RPS40" s="116"/>
      <c r="RPT40" s="116"/>
      <c r="RPU40" s="116"/>
      <c r="RPV40" s="116"/>
      <c r="RPW40" s="116"/>
      <c r="RPX40" s="116"/>
      <c r="RPY40" s="116"/>
      <c r="RPZ40" s="116"/>
      <c r="RQA40" s="116"/>
      <c r="RQB40" s="116"/>
      <c r="RQC40" s="116"/>
      <c r="RQD40" s="116"/>
      <c r="RQE40" s="116"/>
      <c r="RQF40" s="116"/>
      <c r="RQG40" s="116"/>
      <c r="RQH40" s="116"/>
      <c r="RQI40" s="116"/>
      <c r="RQJ40" s="116"/>
      <c r="RQK40" s="116"/>
      <c r="RQL40" s="116"/>
      <c r="RQM40" s="116"/>
      <c r="RQN40" s="116"/>
      <c r="RQO40" s="116"/>
      <c r="RQP40" s="116"/>
      <c r="RQQ40" s="116"/>
      <c r="RQR40" s="116"/>
      <c r="RQS40" s="116"/>
      <c r="RQT40" s="116"/>
      <c r="RQU40" s="116"/>
      <c r="RQV40" s="116"/>
      <c r="RQW40" s="116"/>
      <c r="RQX40" s="116"/>
      <c r="RQY40" s="116"/>
      <c r="RQZ40" s="116"/>
      <c r="RRA40" s="116"/>
      <c r="RRB40" s="116"/>
      <c r="RRC40" s="116"/>
      <c r="RRD40" s="116"/>
      <c r="RRE40" s="116"/>
      <c r="RRF40" s="116"/>
      <c r="RRG40" s="116"/>
      <c r="RRH40" s="116"/>
      <c r="RRI40" s="116"/>
      <c r="RRJ40" s="116"/>
      <c r="RRK40" s="116"/>
      <c r="RRL40" s="116"/>
      <c r="RRM40" s="116"/>
      <c r="RRN40" s="116"/>
      <c r="RRO40" s="116"/>
      <c r="RRP40" s="116"/>
      <c r="RRQ40" s="116"/>
      <c r="RRR40" s="116"/>
      <c r="RRS40" s="116"/>
      <c r="RRT40" s="116"/>
      <c r="RRU40" s="116"/>
      <c r="RRV40" s="116"/>
      <c r="RRW40" s="116"/>
      <c r="RRX40" s="116"/>
      <c r="RRY40" s="116"/>
      <c r="RRZ40" s="116"/>
      <c r="RSA40" s="116"/>
      <c r="RSB40" s="116"/>
      <c r="RSC40" s="116"/>
      <c r="RSD40" s="116"/>
      <c r="RSE40" s="116"/>
      <c r="RSF40" s="116"/>
      <c r="RSG40" s="116"/>
      <c r="RSH40" s="116"/>
      <c r="RSI40" s="116"/>
      <c r="RSJ40" s="116"/>
      <c r="RSK40" s="116"/>
      <c r="RSL40" s="116"/>
      <c r="RSM40" s="116"/>
      <c r="RSN40" s="116"/>
      <c r="RSO40" s="116"/>
      <c r="RSP40" s="116"/>
      <c r="RSQ40" s="116"/>
      <c r="RSR40" s="116"/>
      <c r="RSS40" s="116"/>
      <c r="RST40" s="116"/>
      <c r="RSU40" s="116"/>
      <c r="RSV40" s="116"/>
      <c r="RSW40" s="116"/>
      <c r="RSX40" s="116"/>
      <c r="RSY40" s="116"/>
      <c r="RSZ40" s="116"/>
      <c r="RTA40" s="116"/>
      <c r="RTB40" s="116"/>
      <c r="RTC40" s="116"/>
      <c r="RTD40" s="116"/>
      <c r="RTE40" s="116"/>
      <c r="RTF40" s="116"/>
      <c r="RTG40" s="116"/>
      <c r="RTH40" s="116"/>
      <c r="RTI40" s="116"/>
      <c r="RTJ40" s="116"/>
      <c r="RTK40" s="116"/>
      <c r="RTL40" s="116"/>
      <c r="RTM40" s="116"/>
      <c r="RTN40" s="116"/>
      <c r="RTO40" s="116"/>
      <c r="RTP40" s="116"/>
      <c r="RTQ40" s="116"/>
      <c r="RTR40" s="116"/>
      <c r="RTS40" s="116"/>
      <c r="RTT40" s="116"/>
      <c r="RTU40" s="116"/>
      <c r="RTV40" s="116"/>
      <c r="RTW40" s="116"/>
      <c r="RTX40" s="116"/>
      <c r="RTY40" s="116"/>
      <c r="RTZ40" s="116"/>
      <c r="RUA40" s="116"/>
      <c r="RUB40" s="116"/>
      <c r="RUC40" s="116"/>
      <c r="RUD40" s="116"/>
      <c r="RUE40" s="116"/>
      <c r="RUF40" s="116"/>
      <c r="RUG40" s="116"/>
      <c r="RUH40" s="116"/>
      <c r="RUI40" s="116"/>
      <c r="RUJ40" s="116"/>
      <c r="RUK40" s="116"/>
      <c r="RUL40" s="116"/>
      <c r="RUM40" s="116"/>
      <c r="RUN40" s="116"/>
      <c r="RUO40" s="116"/>
      <c r="RUP40" s="116"/>
      <c r="RUQ40" s="116"/>
      <c r="RUR40" s="116"/>
      <c r="RUS40" s="116"/>
      <c r="RUT40" s="116"/>
      <c r="RUU40" s="116"/>
      <c r="RUV40" s="116"/>
      <c r="RUW40" s="116"/>
      <c r="RUX40" s="116"/>
      <c r="RUY40" s="116"/>
      <c r="RUZ40" s="116"/>
      <c r="RVA40" s="116"/>
      <c r="RVB40" s="116"/>
      <c r="RVC40" s="116"/>
      <c r="RVD40" s="116"/>
      <c r="RVE40" s="116"/>
      <c r="RVF40" s="116"/>
      <c r="RVG40" s="116"/>
      <c r="RVH40" s="116"/>
      <c r="RVI40" s="116"/>
      <c r="RVJ40" s="116"/>
      <c r="RVK40" s="116"/>
      <c r="RVL40" s="116"/>
      <c r="RVM40" s="116"/>
      <c r="RVN40" s="116"/>
      <c r="RVO40" s="116"/>
      <c r="RVP40" s="116"/>
      <c r="RVQ40" s="116"/>
      <c r="RVR40" s="116"/>
      <c r="RVS40" s="116"/>
      <c r="RVT40" s="116"/>
      <c r="RVU40" s="116"/>
      <c r="RVV40" s="116"/>
      <c r="RVW40" s="116"/>
      <c r="RVX40" s="116"/>
      <c r="RVY40" s="116"/>
      <c r="RVZ40" s="116"/>
      <c r="RWA40" s="116"/>
      <c r="RWB40" s="116"/>
      <c r="RWC40" s="116"/>
      <c r="RWD40" s="116"/>
      <c r="RWE40" s="116"/>
      <c r="RWF40" s="116"/>
      <c r="RWG40" s="116"/>
      <c r="RWH40" s="116"/>
      <c r="RWI40" s="116"/>
      <c r="RWJ40" s="116"/>
      <c r="RWK40" s="116"/>
      <c r="RWL40" s="116"/>
      <c r="RWM40" s="116"/>
      <c r="RWN40" s="116"/>
      <c r="RWO40" s="116"/>
      <c r="RWP40" s="116"/>
      <c r="RWQ40" s="116"/>
      <c r="RWR40" s="116"/>
      <c r="RWS40" s="116"/>
      <c r="RWT40" s="116"/>
      <c r="RWU40" s="116"/>
      <c r="RWV40" s="116"/>
      <c r="RWW40" s="116"/>
      <c r="RWX40" s="116"/>
      <c r="RWY40" s="116"/>
      <c r="RWZ40" s="116"/>
      <c r="RXA40" s="116"/>
      <c r="RXB40" s="116"/>
      <c r="RXC40" s="116"/>
      <c r="RXD40" s="116"/>
      <c r="RXE40" s="116"/>
      <c r="RXF40" s="116"/>
      <c r="RXG40" s="116"/>
      <c r="RXH40" s="116"/>
      <c r="RXI40" s="116"/>
      <c r="RXJ40" s="116"/>
      <c r="RXK40" s="116"/>
      <c r="RXL40" s="116"/>
      <c r="RXM40" s="116"/>
      <c r="RXN40" s="116"/>
      <c r="RXO40" s="116"/>
      <c r="RXP40" s="116"/>
      <c r="RXQ40" s="116"/>
      <c r="RXR40" s="116"/>
      <c r="RXS40" s="116"/>
      <c r="RXT40" s="116"/>
      <c r="RXU40" s="116"/>
      <c r="RXV40" s="116"/>
      <c r="RXW40" s="116"/>
      <c r="RXX40" s="116"/>
      <c r="RXY40" s="116"/>
      <c r="RXZ40" s="116"/>
      <c r="RYA40" s="116"/>
      <c r="RYB40" s="116"/>
      <c r="RYC40" s="116"/>
      <c r="RYD40" s="116"/>
      <c r="RYE40" s="116"/>
      <c r="RYF40" s="116"/>
      <c r="RYG40" s="116"/>
      <c r="RYH40" s="116"/>
      <c r="RYI40" s="116"/>
      <c r="RYJ40" s="116"/>
      <c r="RYK40" s="116"/>
      <c r="RYL40" s="116"/>
      <c r="RYM40" s="116"/>
      <c r="RYN40" s="116"/>
      <c r="RYO40" s="116"/>
      <c r="RYP40" s="116"/>
      <c r="RYQ40" s="116"/>
      <c r="RYR40" s="116"/>
      <c r="RYS40" s="116"/>
      <c r="RYT40" s="116"/>
      <c r="RYU40" s="116"/>
      <c r="RYV40" s="116"/>
      <c r="RYW40" s="116"/>
      <c r="RYX40" s="116"/>
      <c r="RYY40" s="116"/>
      <c r="RYZ40" s="116"/>
      <c r="RZA40" s="116"/>
      <c r="RZB40" s="116"/>
      <c r="RZC40" s="116"/>
      <c r="RZD40" s="116"/>
      <c r="RZE40" s="116"/>
      <c r="RZF40" s="116"/>
      <c r="RZG40" s="116"/>
      <c r="RZH40" s="116"/>
      <c r="RZI40" s="116"/>
      <c r="RZJ40" s="116"/>
      <c r="RZK40" s="116"/>
      <c r="RZL40" s="116"/>
      <c r="RZM40" s="116"/>
      <c r="RZN40" s="116"/>
      <c r="RZO40" s="116"/>
      <c r="RZP40" s="116"/>
      <c r="RZQ40" s="116"/>
      <c r="RZR40" s="116"/>
      <c r="RZS40" s="116"/>
      <c r="RZT40" s="116"/>
      <c r="RZU40" s="116"/>
      <c r="RZV40" s="116"/>
      <c r="RZW40" s="116"/>
      <c r="RZX40" s="116"/>
      <c r="RZY40" s="116"/>
      <c r="RZZ40" s="116"/>
      <c r="SAA40" s="116"/>
      <c r="SAB40" s="116"/>
      <c r="SAC40" s="116"/>
      <c r="SAD40" s="116"/>
      <c r="SAE40" s="116"/>
      <c r="SAF40" s="116"/>
      <c r="SAG40" s="116"/>
      <c r="SAH40" s="116"/>
      <c r="SAI40" s="116"/>
      <c r="SAJ40" s="116"/>
      <c r="SAK40" s="116"/>
      <c r="SAL40" s="116"/>
      <c r="SAM40" s="116"/>
      <c r="SAN40" s="116"/>
      <c r="SAO40" s="116"/>
      <c r="SAP40" s="116"/>
      <c r="SAQ40" s="116"/>
      <c r="SAR40" s="116"/>
      <c r="SAS40" s="116"/>
      <c r="SAT40" s="116"/>
      <c r="SAU40" s="116"/>
      <c r="SAV40" s="116"/>
      <c r="SAW40" s="116"/>
      <c r="SAX40" s="116"/>
      <c r="SAY40" s="116"/>
      <c r="SAZ40" s="116"/>
      <c r="SBA40" s="116"/>
      <c r="SBB40" s="116"/>
      <c r="SBC40" s="116"/>
      <c r="SBD40" s="116"/>
      <c r="SBE40" s="116"/>
      <c r="SBF40" s="116"/>
      <c r="SBG40" s="116"/>
      <c r="SBH40" s="116"/>
      <c r="SBI40" s="116"/>
      <c r="SBJ40" s="116"/>
      <c r="SBK40" s="116"/>
      <c r="SBL40" s="116"/>
      <c r="SBM40" s="116"/>
      <c r="SBN40" s="116"/>
      <c r="SBO40" s="116"/>
      <c r="SBP40" s="116"/>
      <c r="SBQ40" s="116"/>
      <c r="SBR40" s="116"/>
      <c r="SBS40" s="116"/>
      <c r="SBT40" s="116"/>
      <c r="SBU40" s="116"/>
      <c r="SBV40" s="116"/>
      <c r="SBW40" s="116"/>
      <c r="SBX40" s="116"/>
      <c r="SBY40" s="116"/>
      <c r="SBZ40" s="116"/>
      <c r="SCA40" s="116"/>
      <c r="SCB40" s="116"/>
      <c r="SCC40" s="116"/>
      <c r="SCD40" s="116"/>
      <c r="SCE40" s="116"/>
      <c r="SCF40" s="116"/>
      <c r="SCG40" s="116"/>
      <c r="SCH40" s="116"/>
      <c r="SCI40" s="116"/>
      <c r="SCJ40" s="116"/>
      <c r="SCK40" s="116"/>
      <c r="SCL40" s="116"/>
      <c r="SCM40" s="116"/>
      <c r="SCN40" s="116"/>
      <c r="SCO40" s="116"/>
      <c r="SCP40" s="116"/>
      <c r="SCQ40" s="116"/>
      <c r="SCR40" s="116"/>
      <c r="SCS40" s="116"/>
      <c r="SCT40" s="116"/>
      <c r="SCU40" s="116"/>
      <c r="SCV40" s="116"/>
      <c r="SCW40" s="116"/>
      <c r="SCX40" s="116"/>
      <c r="SCY40" s="116"/>
      <c r="SCZ40" s="116"/>
      <c r="SDA40" s="116"/>
      <c r="SDB40" s="116"/>
      <c r="SDC40" s="116"/>
      <c r="SDD40" s="116"/>
      <c r="SDE40" s="116"/>
      <c r="SDF40" s="116"/>
      <c r="SDG40" s="116"/>
      <c r="SDH40" s="116"/>
      <c r="SDI40" s="116"/>
      <c r="SDJ40" s="116"/>
      <c r="SDK40" s="116"/>
      <c r="SDL40" s="116"/>
      <c r="SDM40" s="116"/>
      <c r="SDN40" s="116"/>
      <c r="SDO40" s="116"/>
      <c r="SDP40" s="116"/>
      <c r="SDQ40" s="116"/>
      <c r="SDR40" s="116"/>
      <c r="SDS40" s="116"/>
      <c r="SDT40" s="116"/>
      <c r="SDU40" s="116"/>
      <c r="SDV40" s="116"/>
      <c r="SDW40" s="116"/>
      <c r="SDX40" s="116"/>
      <c r="SDY40" s="116"/>
      <c r="SDZ40" s="116"/>
      <c r="SEA40" s="116"/>
      <c r="SEB40" s="116"/>
      <c r="SEC40" s="116"/>
      <c r="SED40" s="116"/>
      <c r="SEE40" s="116"/>
      <c r="SEF40" s="116"/>
      <c r="SEG40" s="116"/>
      <c r="SEH40" s="116"/>
      <c r="SEI40" s="116"/>
      <c r="SEJ40" s="116"/>
      <c r="SEK40" s="116"/>
      <c r="SEL40" s="116"/>
      <c r="SEM40" s="116"/>
      <c r="SEN40" s="116"/>
      <c r="SEO40" s="116"/>
      <c r="SEP40" s="116"/>
      <c r="SEQ40" s="116"/>
      <c r="SER40" s="116"/>
      <c r="SES40" s="116"/>
      <c r="SET40" s="116"/>
      <c r="SEU40" s="116"/>
      <c r="SEV40" s="116"/>
      <c r="SEW40" s="116"/>
      <c r="SEX40" s="116"/>
      <c r="SEY40" s="116"/>
      <c r="SEZ40" s="116"/>
      <c r="SFA40" s="116"/>
      <c r="SFB40" s="116"/>
      <c r="SFC40" s="116"/>
      <c r="SFD40" s="116"/>
      <c r="SFE40" s="116"/>
      <c r="SFF40" s="116"/>
      <c r="SFG40" s="116"/>
      <c r="SFH40" s="116"/>
      <c r="SFI40" s="116"/>
      <c r="SFJ40" s="116"/>
      <c r="SFK40" s="116"/>
      <c r="SFL40" s="116"/>
      <c r="SFM40" s="116"/>
      <c r="SFN40" s="116"/>
      <c r="SFO40" s="116"/>
      <c r="SFP40" s="116"/>
      <c r="SFQ40" s="116"/>
      <c r="SFR40" s="116"/>
      <c r="SFS40" s="116"/>
      <c r="SFT40" s="116"/>
      <c r="SFU40" s="116"/>
      <c r="SFV40" s="116"/>
      <c r="SFW40" s="116"/>
      <c r="SFX40" s="116"/>
      <c r="SFY40" s="116"/>
      <c r="SFZ40" s="116"/>
      <c r="SGA40" s="116"/>
      <c r="SGB40" s="116"/>
      <c r="SGC40" s="116"/>
      <c r="SGD40" s="116"/>
      <c r="SGE40" s="116"/>
      <c r="SGF40" s="116"/>
      <c r="SGG40" s="116"/>
      <c r="SGH40" s="116"/>
      <c r="SGI40" s="116"/>
      <c r="SGJ40" s="116"/>
      <c r="SGK40" s="116"/>
      <c r="SGL40" s="116"/>
      <c r="SGM40" s="116"/>
      <c r="SGN40" s="116"/>
      <c r="SGO40" s="116"/>
      <c r="SGP40" s="116"/>
      <c r="SGQ40" s="116"/>
      <c r="SGR40" s="116"/>
      <c r="SGS40" s="116"/>
      <c r="SGT40" s="116"/>
      <c r="SGU40" s="116"/>
      <c r="SGV40" s="116"/>
      <c r="SGW40" s="116"/>
      <c r="SGX40" s="116"/>
      <c r="SGY40" s="116"/>
      <c r="SGZ40" s="116"/>
      <c r="SHA40" s="116"/>
      <c r="SHB40" s="116"/>
      <c r="SHC40" s="116"/>
      <c r="SHD40" s="116"/>
      <c r="SHE40" s="116"/>
      <c r="SHF40" s="116"/>
      <c r="SHG40" s="116"/>
      <c r="SHH40" s="116"/>
      <c r="SHI40" s="116"/>
      <c r="SHJ40" s="116"/>
      <c r="SHK40" s="116"/>
      <c r="SHL40" s="116"/>
      <c r="SHM40" s="116"/>
      <c r="SHN40" s="116"/>
      <c r="SHO40" s="116"/>
      <c r="SHP40" s="116"/>
      <c r="SHQ40" s="116"/>
      <c r="SHR40" s="116"/>
      <c r="SHS40" s="116"/>
      <c r="SHT40" s="116"/>
      <c r="SHU40" s="116"/>
      <c r="SHV40" s="116"/>
      <c r="SHW40" s="116"/>
      <c r="SHX40" s="116"/>
      <c r="SHY40" s="116"/>
      <c r="SHZ40" s="116"/>
      <c r="SIA40" s="116"/>
      <c r="SIB40" s="116"/>
      <c r="SIC40" s="116"/>
      <c r="SID40" s="116"/>
      <c r="SIE40" s="116"/>
      <c r="SIF40" s="116"/>
      <c r="SIG40" s="116"/>
      <c r="SIH40" s="116"/>
      <c r="SII40" s="116"/>
      <c r="SIJ40" s="116"/>
      <c r="SIK40" s="116"/>
      <c r="SIL40" s="116"/>
      <c r="SIM40" s="116"/>
      <c r="SIN40" s="116"/>
      <c r="SIO40" s="116"/>
      <c r="SIP40" s="116"/>
      <c r="SIQ40" s="116"/>
      <c r="SIR40" s="116"/>
      <c r="SIS40" s="116"/>
      <c r="SIT40" s="116"/>
      <c r="SIU40" s="116"/>
      <c r="SIV40" s="116"/>
      <c r="SIW40" s="116"/>
      <c r="SIX40" s="116"/>
      <c r="SIY40" s="116"/>
      <c r="SIZ40" s="116"/>
      <c r="SJA40" s="116"/>
      <c r="SJB40" s="116"/>
      <c r="SJC40" s="116"/>
      <c r="SJD40" s="116"/>
      <c r="SJE40" s="116"/>
      <c r="SJF40" s="116"/>
      <c r="SJG40" s="116"/>
      <c r="SJH40" s="116"/>
      <c r="SJI40" s="116"/>
      <c r="SJJ40" s="116"/>
      <c r="SJK40" s="116"/>
      <c r="SJL40" s="116"/>
      <c r="SJM40" s="116"/>
      <c r="SJN40" s="116"/>
      <c r="SJO40" s="116"/>
      <c r="SJP40" s="116"/>
      <c r="SJQ40" s="116"/>
      <c r="SJR40" s="116"/>
      <c r="SJS40" s="116"/>
      <c r="SJT40" s="116"/>
      <c r="SJU40" s="116"/>
      <c r="SJV40" s="116"/>
      <c r="SJW40" s="116"/>
      <c r="SJX40" s="116"/>
      <c r="SJY40" s="116"/>
      <c r="SJZ40" s="116"/>
      <c r="SKA40" s="116"/>
      <c r="SKB40" s="116"/>
      <c r="SKC40" s="116"/>
      <c r="SKD40" s="116"/>
      <c r="SKE40" s="116"/>
      <c r="SKF40" s="116"/>
      <c r="SKG40" s="116"/>
      <c r="SKH40" s="116"/>
      <c r="SKI40" s="116"/>
      <c r="SKJ40" s="116"/>
      <c r="SKK40" s="116"/>
      <c r="SKL40" s="116"/>
      <c r="SKM40" s="116"/>
      <c r="SKN40" s="116"/>
      <c r="SKO40" s="116"/>
      <c r="SKP40" s="116"/>
      <c r="SKQ40" s="116"/>
      <c r="SKR40" s="116"/>
      <c r="SKS40" s="116"/>
      <c r="SKT40" s="116"/>
      <c r="SKU40" s="116"/>
      <c r="SKV40" s="116"/>
      <c r="SKW40" s="116"/>
      <c r="SKX40" s="116"/>
      <c r="SKY40" s="116"/>
      <c r="SKZ40" s="116"/>
      <c r="SLA40" s="116"/>
      <c r="SLB40" s="116"/>
      <c r="SLC40" s="116"/>
      <c r="SLD40" s="116"/>
      <c r="SLE40" s="116"/>
      <c r="SLF40" s="116"/>
      <c r="SLG40" s="116"/>
      <c r="SLH40" s="116"/>
      <c r="SLI40" s="116"/>
      <c r="SLJ40" s="116"/>
      <c r="SLK40" s="116"/>
      <c r="SLL40" s="116"/>
      <c r="SLM40" s="116"/>
      <c r="SLN40" s="116"/>
      <c r="SLO40" s="116"/>
      <c r="SLP40" s="116"/>
      <c r="SLQ40" s="116"/>
      <c r="SLR40" s="116"/>
      <c r="SLS40" s="116"/>
      <c r="SLT40" s="116"/>
      <c r="SLU40" s="116"/>
      <c r="SLV40" s="116"/>
      <c r="SLW40" s="116"/>
      <c r="SLX40" s="116"/>
      <c r="SLY40" s="116"/>
      <c r="SLZ40" s="116"/>
      <c r="SMA40" s="116"/>
      <c r="SMB40" s="116"/>
      <c r="SMC40" s="116"/>
      <c r="SMD40" s="116"/>
      <c r="SME40" s="116"/>
      <c r="SMF40" s="116"/>
      <c r="SMG40" s="116"/>
      <c r="SMH40" s="116"/>
      <c r="SMI40" s="116"/>
      <c r="SMJ40" s="116"/>
      <c r="SMK40" s="116"/>
      <c r="SML40" s="116"/>
      <c r="SMM40" s="116"/>
      <c r="SMN40" s="116"/>
      <c r="SMO40" s="116"/>
      <c r="SMP40" s="116"/>
      <c r="SMQ40" s="116"/>
      <c r="SMR40" s="116"/>
      <c r="SMS40" s="116"/>
      <c r="SMT40" s="116"/>
      <c r="SMU40" s="116"/>
      <c r="SMV40" s="116"/>
      <c r="SMW40" s="116"/>
      <c r="SMX40" s="116"/>
      <c r="SMY40" s="116"/>
      <c r="SMZ40" s="116"/>
      <c r="SNA40" s="116"/>
      <c r="SNB40" s="116"/>
      <c r="SNC40" s="116"/>
      <c r="SND40" s="116"/>
      <c r="SNE40" s="116"/>
      <c r="SNF40" s="116"/>
      <c r="SNG40" s="116"/>
      <c r="SNH40" s="116"/>
      <c r="SNI40" s="116"/>
      <c r="SNJ40" s="116"/>
      <c r="SNK40" s="116"/>
      <c r="SNL40" s="116"/>
      <c r="SNM40" s="116"/>
      <c r="SNN40" s="116"/>
      <c r="SNO40" s="116"/>
      <c r="SNP40" s="116"/>
      <c r="SNQ40" s="116"/>
      <c r="SNR40" s="116"/>
      <c r="SNS40" s="116"/>
      <c r="SNT40" s="116"/>
      <c r="SNU40" s="116"/>
      <c r="SNV40" s="116"/>
      <c r="SNW40" s="116"/>
      <c r="SNX40" s="116"/>
      <c r="SNY40" s="116"/>
      <c r="SNZ40" s="116"/>
      <c r="SOA40" s="116"/>
      <c r="SOB40" s="116"/>
      <c r="SOC40" s="116"/>
      <c r="SOD40" s="116"/>
      <c r="SOE40" s="116"/>
      <c r="SOF40" s="116"/>
      <c r="SOG40" s="116"/>
      <c r="SOH40" s="116"/>
      <c r="SOI40" s="116"/>
      <c r="SOJ40" s="116"/>
      <c r="SOK40" s="116"/>
      <c r="SOL40" s="116"/>
      <c r="SOM40" s="116"/>
      <c r="SON40" s="116"/>
      <c r="SOO40" s="116"/>
      <c r="SOP40" s="116"/>
      <c r="SOQ40" s="116"/>
      <c r="SOR40" s="116"/>
      <c r="SOS40" s="116"/>
      <c r="SOT40" s="116"/>
      <c r="SOU40" s="116"/>
      <c r="SOV40" s="116"/>
      <c r="SOW40" s="116"/>
      <c r="SOX40" s="116"/>
      <c r="SOY40" s="116"/>
      <c r="SOZ40" s="116"/>
      <c r="SPA40" s="116"/>
      <c r="SPB40" s="116"/>
      <c r="SPC40" s="116"/>
      <c r="SPD40" s="116"/>
      <c r="SPE40" s="116"/>
      <c r="SPF40" s="116"/>
      <c r="SPG40" s="116"/>
      <c r="SPH40" s="116"/>
      <c r="SPI40" s="116"/>
      <c r="SPJ40" s="116"/>
      <c r="SPK40" s="116"/>
      <c r="SPL40" s="116"/>
      <c r="SPM40" s="116"/>
      <c r="SPN40" s="116"/>
      <c r="SPO40" s="116"/>
      <c r="SPP40" s="116"/>
      <c r="SPQ40" s="116"/>
      <c r="SPR40" s="116"/>
      <c r="SPS40" s="116"/>
      <c r="SPT40" s="116"/>
      <c r="SPU40" s="116"/>
      <c r="SPV40" s="116"/>
      <c r="SPW40" s="116"/>
      <c r="SPX40" s="116"/>
      <c r="SPY40" s="116"/>
      <c r="SPZ40" s="116"/>
      <c r="SQA40" s="116"/>
      <c r="SQB40" s="116"/>
      <c r="SQC40" s="116"/>
      <c r="SQD40" s="116"/>
      <c r="SQE40" s="116"/>
      <c r="SQF40" s="116"/>
      <c r="SQG40" s="116"/>
      <c r="SQH40" s="116"/>
      <c r="SQI40" s="116"/>
      <c r="SQJ40" s="116"/>
      <c r="SQK40" s="116"/>
      <c r="SQL40" s="116"/>
      <c r="SQM40" s="116"/>
      <c r="SQN40" s="116"/>
      <c r="SQO40" s="116"/>
      <c r="SQP40" s="116"/>
      <c r="SQQ40" s="116"/>
      <c r="SQR40" s="116"/>
      <c r="SQS40" s="116"/>
      <c r="SQT40" s="116"/>
      <c r="SQU40" s="116"/>
      <c r="SQV40" s="116"/>
      <c r="SQW40" s="116"/>
      <c r="SQX40" s="116"/>
      <c r="SQY40" s="116"/>
      <c r="SQZ40" s="116"/>
      <c r="SRA40" s="116"/>
      <c r="SRB40" s="116"/>
      <c r="SRC40" s="116"/>
      <c r="SRD40" s="116"/>
      <c r="SRE40" s="116"/>
      <c r="SRF40" s="116"/>
      <c r="SRG40" s="116"/>
      <c r="SRH40" s="116"/>
      <c r="SRI40" s="116"/>
      <c r="SRJ40" s="116"/>
      <c r="SRK40" s="116"/>
      <c r="SRL40" s="116"/>
      <c r="SRM40" s="116"/>
      <c r="SRN40" s="116"/>
      <c r="SRO40" s="116"/>
      <c r="SRP40" s="116"/>
      <c r="SRQ40" s="116"/>
      <c r="SRR40" s="116"/>
      <c r="SRS40" s="116"/>
      <c r="SRT40" s="116"/>
      <c r="SRU40" s="116"/>
      <c r="SRV40" s="116"/>
      <c r="SRW40" s="116"/>
      <c r="SRX40" s="116"/>
      <c r="SRY40" s="116"/>
      <c r="SRZ40" s="116"/>
      <c r="SSA40" s="116"/>
      <c r="SSB40" s="116"/>
      <c r="SSC40" s="116"/>
      <c r="SSD40" s="116"/>
      <c r="SSE40" s="116"/>
      <c r="SSF40" s="116"/>
      <c r="SSG40" s="116"/>
      <c r="SSH40" s="116"/>
      <c r="SSI40" s="116"/>
      <c r="SSJ40" s="116"/>
      <c r="SSK40" s="116"/>
      <c r="SSL40" s="116"/>
      <c r="SSM40" s="116"/>
      <c r="SSN40" s="116"/>
      <c r="SSO40" s="116"/>
      <c r="SSP40" s="116"/>
      <c r="SSQ40" s="116"/>
      <c r="SSR40" s="116"/>
      <c r="SSS40" s="116"/>
      <c r="SST40" s="116"/>
      <c r="SSU40" s="116"/>
      <c r="SSV40" s="116"/>
      <c r="SSW40" s="116"/>
      <c r="SSX40" s="116"/>
      <c r="SSY40" s="116"/>
      <c r="SSZ40" s="116"/>
      <c r="STA40" s="116"/>
      <c r="STB40" s="116"/>
      <c r="STC40" s="116"/>
      <c r="STD40" s="116"/>
      <c r="STE40" s="116"/>
      <c r="STF40" s="116"/>
      <c r="STG40" s="116"/>
      <c r="STH40" s="116"/>
      <c r="STI40" s="116"/>
      <c r="STJ40" s="116"/>
      <c r="STK40" s="116"/>
      <c r="STL40" s="116"/>
      <c r="STM40" s="116"/>
      <c r="STN40" s="116"/>
      <c r="STO40" s="116"/>
      <c r="STP40" s="116"/>
      <c r="STQ40" s="116"/>
      <c r="STR40" s="116"/>
      <c r="STS40" s="116"/>
      <c r="STT40" s="116"/>
      <c r="STU40" s="116"/>
      <c r="STV40" s="116"/>
      <c r="STW40" s="116"/>
      <c r="STX40" s="116"/>
      <c r="STY40" s="116"/>
      <c r="STZ40" s="116"/>
      <c r="SUA40" s="116"/>
      <c r="SUB40" s="116"/>
      <c r="SUC40" s="116"/>
      <c r="SUD40" s="116"/>
      <c r="SUE40" s="116"/>
      <c r="SUF40" s="116"/>
      <c r="SUG40" s="116"/>
      <c r="SUH40" s="116"/>
      <c r="SUI40" s="116"/>
      <c r="SUJ40" s="116"/>
      <c r="SUK40" s="116"/>
      <c r="SUL40" s="116"/>
      <c r="SUM40" s="116"/>
      <c r="SUN40" s="116"/>
      <c r="SUO40" s="116"/>
      <c r="SUP40" s="116"/>
      <c r="SUQ40" s="116"/>
      <c r="SUR40" s="116"/>
      <c r="SUS40" s="116"/>
      <c r="SUT40" s="116"/>
      <c r="SUU40" s="116"/>
      <c r="SUV40" s="116"/>
      <c r="SUW40" s="116"/>
      <c r="SUX40" s="116"/>
      <c r="SUY40" s="116"/>
      <c r="SUZ40" s="116"/>
      <c r="SVA40" s="116"/>
      <c r="SVB40" s="116"/>
      <c r="SVC40" s="116"/>
      <c r="SVD40" s="116"/>
      <c r="SVE40" s="116"/>
      <c r="SVF40" s="116"/>
      <c r="SVG40" s="116"/>
      <c r="SVH40" s="116"/>
      <c r="SVI40" s="116"/>
      <c r="SVJ40" s="116"/>
      <c r="SVK40" s="116"/>
      <c r="SVL40" s="116"/>
      <c r="SVM40" s="116"/>
      <c r="SVN40" s="116"/>
      <c r="SVO40" s="116"/>
      <c r="SVP40" s="116"/>
      <c r="SVQ40" s="116"/>
      <c r="SVR40" s="116"/>
      <c r="SVS40" s="116"/>
      <c r="SVT40" s="116"/>
      <c r="SVU40" s="116"/>
      <c r="SVV40" s="116"/>
      <c r="SVW40" s="116"/>
      <c r="SVX40" s="116"/>
      <c r="SVY40" s="116"/>
      <c r="SVZ40" s="116"/>
      <c r="SWA40" s="116"/>
      <c r="SWB40" s="116"/>
      <c r="SWC40" s="116"/>
      <c r="SWD40" s="116"/>
      <c r="SWE40" s="116"/>
      <c r="SWF40" s="116"/>
      <c r="SWG40" s="116"/>
      <c r="SWH40" s="116"/>
      <c r="SWI40" s="116"/>
      <c r="SWJ40" s="116"/>
      <c r="SWK40" s="116"/>
      <c r="SWL40" s="116"/>
      <c r="SWM40" s="116"/>
      <c r="SWN40" s="116"/>
      <c r="SWO40" s="116"/>
      <c r="SWP40" s="116"/>
      <c r="SWQ40" s="116"/>
      <c r="SWR40" s="116"/>
      <c r="SWS40" s="116"/>
      <c r="SWT40" s="116"/>
      <c r="SWU40" s="116"/>
      <c r="SWV40" s="116"/>
      <c r="SWW40" s="116"/>
      <c r="SWX40" s="116"/>
      <c r="SWY40" s="116"/>
      <c r="SWZ40" s="116"/>
      <c r="SXA40" s="116"/>
      <c r="SXB40" s="116"/>
      <c r="SXC40" s="116"/>
      <c r="SXD40" s="116"/>
      <c r="SXE40" s="116"/>
      <c r="SXF40" s="116"/>
      <c r="SXG40" s="116"/>
      <c r="SXH40" s="116"/>
      <c r="SXI40" s="116"/>
      <c r="SXJ40" s="116"/>
      <c r="SXK40" s="116"/>
      <c r="SXL40" s="116"/>
      <c r="SXM40" s="116"/>
      <c r="SXN40" s="116"/>
      <c r="SXO40" s="116"/>
      <c r="SXP40" s="116"/>
      <c r="SXQ40" s="116"/>
      <c r="SXR40" s="116"/>
      <c r="SXS40" s="116"/>
      <c r="SXT40" s="116"/>
      <c r="SXU40" s="116"/>
      <c r="SXV40" s="116"/>
      <c r="SXW40" s="116"/>
      <c r="SXX40" s="116"/>
      <c r="SXY40" s="116"/>
      <c r="SXZ40" s="116"/>
      <c r="SYA40" s="116"/>
      <c r="SYB40" s="116"/>
      <c r="SYC40" s="116"/>
      <c r="SYD40" s="116"/>
      <c r="SYE40" s="116"/>
      <c r="SYF40" s="116"/>
      <c r="SYG40" s="116"/>
      <c r="SYH40" s="116"/>
      <c r="SYI40" s="116"/>
      <c r="SYJ40" s="116"/>
      <c r="SYK40" s="116"/>
      <c r="SYL40" s="116"/>
      <c r="SYM40" s="116"/>
      <c r="SYN40" s="116"/>
      <c r="SYO40" s="116"/>
      <c r="SYP40" s="116"/>
      <c r="SYQ40" s="116"/>
      <c r="SYR40" s="116"/>
      <c r="SYS40" s="116"/>
      <c r="SYT40" s="116"/>
      <c r="SYU40" s="116"/>
      <c r="SYV40" s="116"/>
      <c r="SYW40" s="116"/>
      <c r="SYX40" s="116"/>
      <c r="SYY40" s="116"/>
      <c r="SYZ40" s="116"/>
      <c r="SZA40" s="116"/>
      <c r="SZB40" s="116"/>
      <c r="SZC40" s="116"/>
      <c r="SZD40" s="116"/>
      <c r="SZE40" s="116"/>
      <c r="SZF40" s="116"/>
      <c r="SZG40" s="116"/>
      <c r="SZH40" s="116"/>
      <c r="SZI40" s="116"/>
      <c r="SZJ40" s="116"/>
      <c r="SZK40" s="116"/>
      <c r="SZL40" s="116"/>
      <c r="SZM40" s="116"/>
      <c r="SZN40" s="116"/>
      <c r="SZO40" s="116"/>
      <c r="SZP40" s="116"/>
      <c r="SZQ40" s="116"/>
      <c r="SZR40" s="116"/>
      <c r="SZS40" s="116"/>
      <c r="SZT40" s="116"/>
      <c r="SZU40" s="116"/>
      <c r="SZV40" s="116"/>
      <c r="SZW40" s="116"/>
      <c r="SZX40" s="116"/>
      <c r="SZY40" s="116"/>
      <c r="SZZ40" s="116"/>
      <c r="TAA40" s="116"/>
      <c r="TAB40" s="116"/>
      <c r="TAC40" s="116"/>
      <c r="TAD40" s="116"/>
      <c r="TAE40" s="116"/>
      <c r="TAF40" s="116"/>
      <c r="TAG40" s="116"/>
      <c r="TAH40" s="116"/>
      <c r="TAI40" s="116"/>
      <c r="TAJ40" s="116"/>
      <c r="TAK40" s="116"/>
      <c r="TAL40" s="116"/>
      <c r="TAM40" s="116"/>
      <c r="TAN40" s="116"/>
      <c r="TAO40" s="116"/>
      <c r="TAP40" s="116"/>
      <c r="TAQ40" s="116"/>
      <c r="TAR40" s="116"/>
      <c r="TAS40" s="116"/>
      <c r="TAT40" s="116"/>
      <c r="TAU40" s="116"/>
      <c r="TAV40" s="116"/>
      <c r="TAW40" s="116"/>
      <c r="TAX40" s="116"/>
      <c r="TAY40" s="116"/>
      <c r="TAZ40" s="116"/>
      <c r="TBA40" s="116"/>
      <c r="TBB40" s="116"/>
      <c r="TBC40" s="116"/>
      <c r="TBD40" s="116"/>
      <c r="TBE40" s="116"/>
      <c r="TBF40" s="116"/>
      <c r="TBG40" s="116"/>
      <c r="TBH40" s="116"/>
      <c r="TBI40" s="116"/>
      <c r="TBJ40" s="116"/>
      <c r="TBK40" s="116"/>
      <c r="TBL40" s="116"/>
      <c r="TBM40" s="116"/>
      <c r="TBN40" s="116"/>
      <c r="TBO40" s="116"/>
      <c r="TBP40" s="116"/>
      <c r="TBQ40" s="116"/>
      <c r="TBR40" s="116"/>
      <c r="TBS40" s="116"/>
      <c r="TBT40" s="116"/>
      <c r="TBU40" s="116"/>
      <c r="TBV40" s="116"/>
      <c r="TBW40" s="116"/>
      <c r="TBX40" s="116"/>
      <c r="TBY40" s="116"/>
      <c r="TBZ40" s="116"/>
      <c r="TCA40" s="116"/>
      <c r="TCB40" s="116"/>
      <c r="TCC40" s="116"/>
      <c r="TCD40" s="116"/>
      <c r="TCE40" s="116"/>
      <c r="TCF40" s="116"/>
      <c r="TCG40" s="116"/>
      <c r="TCH40" s="116"/>
      <c r="TCI40" s="116"/>
      <c r="TCJ40" s="116"/>
      <c r="TCK40" s="116"/>
      <c r="TCL40" s="116"/>
      <c r="TCM40" s="116"/>
      <c r="TCN40" s="116"/>
      <c r="TCO40" s="116"/>
      <c r="TCP40" s="116"/>
      <c r="TCQ40" s="116"/>
      <c r="TCR40" s="116"/>
      <c r="TCS40" s="116"/>
      <c r="TCT40" s="116"/>
      <c r="TCU40" s="116"/>
      <c r="TCV40" s="116"/>
      <c r="TCW40" s="116"/>
      <c r="TCX40" s="116"/>
      <c r="TCY40" s="116"/>
      <c r="TCZ40" s="116"/>
      <c r="TDA40" s="116"/>
      <c r="TDB40" s="116"/>
      <c r="TDC40" s="116"/>
      <c r="TDD40" s="116"/>
      <c r="TDE40" s="116"/>
      <c r="TDF40" s="116"/>
      <c r="TDG40" s="116"/>
      <c r="TDH40" s="116"/>
      <c r="TDI40" s="116"/>
      <c r="TDJ40" s="116"/>
      <c r="TDK40" s="116"/>
      <c r="TDL40" s="116"/>
      <c r="TDM40" s="116"/>
      <c r="TDN40" s="116"/>
      <c r="TDO40" s="116"/>
      <c r="TDP40" s="116"/>
      <c r="TDQ40" s="116"/>
      <c r="TDR40" s="116"/>
      <c r="TDS40" s="116"/>
      <c r="TDT40" s="116"/>
      <c r="TDU40" s="116"/>
      <c r="TDV40" s="116"/>
      <c r="TDW40" s="116"/>
      <c r="TDX40" s="116"/>
      <c r="TDY40" s="116"/>
      <c r="TDZ40" s="116"/>
      <c r="TEA40" s="116"/>
      <c r="TEB40" s="116"/>
      <c r="TEC40" s="116"/>
      <c r="TED40" s="116"/>
      <c r="TEE40" s="116"/>
      <c r="TEF40" s="116"/>
      <c r="TEG40" s="116"/>
      <c r="TEH40" s="116"/>
      <c r="TEI40" s="116"/>
      <c r="TEJ40" s="116"/>
      <c r="TEK40" s="116"/>
      <c r="TEL40" s="116"/>
      <c r="TEM40" s="116"/>
      <c r="TEN40" s="116"/>
      <c r="TEO40" s="116"/>
      <c r="TEP40" s="116"/>
      <c r="TEQ40" s="116"/>
      <c r="TER40" s="116"/>
      <c r="TES40" s="116"/>
      <c r="TET40" s="116"/>
      <c r="TEU40" s="116"/>
      <c r="TEV40" s="116"/>
      <c r="TEW40" s="116"/>
      <c r="TEX40" s="116"/>
      <c r="TEY40" s="116"/>
      <c r="TEZ40" s="116"/>
      <c r="TFA40" s="116"/>
      <c r="TFB40" s="116"/>
      <c r="TFC40" s="116"/>
      <c r="TFD40" s="116"/>
      <c r="TFE40" s="116"/>
      <c r="TFF40" s="116"/>
      <c r="TFG40" s="116"/>
      <c r="TFH40" s="116"/>
      <c r="TFI40" s="116"/>
      <c r="TFJ40" s="116"/>
      <c r="TFK40" s="116"/>
      <c r="TFL40" s="116"/>
      <c r="TFM40" s="116"/>
      <c r="TFN40" s="116"/>
      <c r="TFO40" s="116"/>
      <c r="TFP40" s="116"/>
      <c r="TFQ40" s="116"/>
      <c r="TFR40" s="116"/>
      <c r="TFS40" s="116"/>
      <c r="TFT40" s="116"/>
      <c r="TFU40" s="116"/>
      <c r="TFV40" s="116"/>
      <c r="TFW40" s="116"/>
      <c r="TFX40" s="116"/>
      <c r="TFY40" s="116"/>
      <c r="TFZ40" s="116"/>
      <c r="TGA40" s="116"/>
      <c r="TGB40" s="116"/>
      <c r="TGC40" s="116"/>
      <c r="TGD40" s="116"/>
      <c r="TGE40" s="116"/>
      <c r="TGF40" s="116"/>
      <c r="TGG40" s="116"/>
      <c r="TGH40" s="116"/>
      <c r="TGI40" s="116"/>
      <c r="TGJ40" s="116"/>
      <c r="TGK40" s="116"/>
      <c r="TGL40" s="116"/>
      <c r="TGM40" s="116"/>
      <c r="TGN40" s="116"/>
      <c r="TGO40" s="116"/>
      <c r="TGP40" s="116"/>
      <c r="TGQ40" s="116"/>
      <c r="TGR40" s="116"/>
      <c r="TGS40" s="116"/>
      <c r="TGT40" s="116"/>
      <c r="TGU40" s="116"/>
      <c r="TGV40" s="116"/>
      <c r="TGW40" s="116"/>
      <c r="TGX40" s="116"/>
      <c r="TGY40" s="116"/>
      <c r="TGZ40" s="116"/>
      <c r="THA40" s="116"/>
      <c r="THB40" s="116"/>
      <c r="THC40" s="116"/>
      <c r="THD40" s="116"/>
      <c r="THE40" s="116"/>
      <c r="THF40" s="116"/>
      <c r="THG40" s="116"/>
      <c r="THH40" s="116"/>
      <c r="THI40" s="116"/>
      <c r="THJ40" s="116"/>
      <c r="THK40" s="116"/>
      <c r="THL40" s="116"/>
      <c r="THM40" s="116"/>
      <c r="THN40" s="116"/>
      <c r="THO40" s="116"/>
      <c r="THP40" s="116"/>
      <c r="THQ40" s="116"/>
      <c r="THR40" s="116"/>
      <c r="THS40" s="116"/>
      <c r="THT40" s="116"/>
      <c r="THU40" s="116"/>
      <c r="THV40" s="116"/>
      <c r="THW40" s="116"/>
      <c r="THX40" s="116"/>
      <c r="THY40" s="116"/>
      <c r="THZ40" s="116"/>
      <c r="TIA40" s="116"/>
      <c r="TIB40" s="116"/>
      <c r="TIC40" s="116"/>
      <c r="TID40" s="116"/>
      <c r="TIE40" s="116"/>
      <c r="TIF40" s="116"/>
      <c r="TIG40" s="116"/>
      <c r="TIH40" s="116"/>
      <c r="TII40" s="116"/>
      <c r="TIJ40" s="116"/>
      <c r="TIK40" s="116"/>
      <c r="TIL40" s="116"/>
      <c r="TIM40" s="116"/>
      <c r="TIN40" s="116"/>
      <c r="TIO40" s="116"/>
      <c r="TIP40" s="116"/>
      <c r="TIQ40" s="116"/>
      <c r="TIR40" s="116"/>
      <c r="TIS40" s="116"/>
      <c r="TIT40" s="116"/>
      <c r="TIU40" s="116"/>
      <c r="TIV40" s="116"/>
      <c r="TIW40" s="116"/>
      <c r="TIX40" s="116"/>
      <c r="TIY40" s="116"/>
      <c r="TIZ40" s="116"/>
      <c r="TJA40" s="116"/>
      <c r="TJB40" s="116"/>
      <c r="TJC40" s="116"/>
      <c r="TJD40" s="116"/>
      <c r="TJE40" s="116"/>
      <c r="TJF40" s="116"/>
      <c r="TJG40" s="116"/>
      <c r="TJH40" s="116"/>
      <c r="TJI40" s="116"/>
      <c r="TJJ40" s="116"/>
      <c r="TJK40" s="116"/>
      <c r="TJL40" s="116"/>
      <c r="TJM40" s="116"/>
      <c r="TJN40" s="116"/>
      <c r="TJO40" s="116"/>
      <c r="TJP40" s="116"/>
      <c r="TJQ40" s="116"/>
      <c r="TJR40" s="116"/>
      <c r="TJS40" s="116"/>
      <c r="TJT40" s="116"/>
      <c r="TJU40" s="116"/>
      <c r="TJV40" s="116"/>
      <c r="TJW40" s="116"/>
      <c r="TJX40" s="116"/>
      <c r="TJY40" s="116"/>
      <c r="TJZ40" s="116"/>
      <c r="TKA40" s="116"/>
      <c r="TKB40" s="116"/>
      <c r="TKC40" s="116"/>
      <c r="TKD40" s="116"/>
      <c r="TKE40" s="116"/>
      <c r="TKF40" s="116"/>
      <c r="TKG40" s="116"/>
      <c r="TKH40" s="116"/>
      <c r="TKI40" s="116"/>
      <c r="TKJ40" s="116"/>
      <c r="TKK40" s="116"/>
      <c r="TKL40" s="116"/>
      <c r="TKM40" s="116"/>
      <c r="TKN40" s="116"/>
      <c r="TKO40" s="116"/>
      <c r="TKP40" s="116"/>
      <c r="TKQ40" s="116"/>
      <c r="TKR40" s="116"/>
      <c r="TKS40" s="116"/>
      <c r="TKT40" s="116"/>
      <c r="TKU40" s="116"/>
      <c r="TKV40" s="116"/>
      <c r="TKW40" s="116"/>
      <c r="TKX40" s="116"/>
      <c r="TKY40" s="116"/>
      <c r="TKZ40" s="116"/>
      <c r="TLA40" s="116"/>
      <c r="TLB40" s="116"/>
      <c r="TLC40" s="116"/>
      <c r="TLD40" s="116"/>
      <c r="TLE40" s="116"/>
      <c r="TLF40" s="116"/>
      <c r="TLG40" s="116"/>
      <c r="TLH40" s="116"/>
      <c r="TLI40" s="116"/>
      <c r="TLJ40" s="116"/>
      <c r="TLK40" s="116"/>
      <c r="TLL40" s="116"/>
      <c r="TLM40" s="116"/>
      <c r="TLN40" s="116"/>
      <c r="TLO40" s="116"/>
      <c r="TLP40" s="116"/>
      <c r="TLQ40" s="116"/>
      <c r="TLR40" s="116"/>
      <c r="TLS40" s="116"/>
      <c r="TLT40" s="116"/>
      <c r="TLU40" s="116"/>
      <c r="TLV40" s="116"/>
      <c r="TLW40" s="116"/>
      <c r="TLX40" s="116"/>
      <c r="TLY40" s="116"/>
      <c r="TLZ40" s="116"/>
      <c r="TMA40" s="116"/>
      <c r="TMB40" s="116"/>
      <c r="TMC40" s="116"/>
      <c r="TMD40" s="116"/>
      <c r="TME40" s="116"/>
      <c r="TMF40" s="116"/>
      <c r="TMG40" s="116"/>
      <c r="TMH40" s="116"/>
      <c r="TMI40" s="116"/>
      <c r="TMJ40" s="116"/>
      <c r="TMK40" s="116"/>
      <c r="TML40" s="116"/>
      <c r="TMM40" s="116"/>
      <c r="TMN40" s="116"/>
      <c r="TMO40" s="116"/>
      <c r="TMP40" s="116"/>
      <c r="TMQ40" s="116"/>
      <c r="TMR40" s="116"/>
      <c r="TMS40" s="116"/>
      <c r="TMT40" s="116"/>
      <c r="TMU40" s="116"/>
      <c r="TMV40" s="116"/>
      <c r="TMW40" s="116"/>
      <c r="TMX40" s="116"/>
      <c r="TMY40" s="116"/>
      <c r="TMZ40" s="116"/>
      <c r="TNA40" s="116"/>
      <c r="TNB40" s="116"/>
      <c r="TNC40" s="116"/>
      <c r="TND40" s="116"/>
      <c r="TNE40" s="116"/>
      <c r="TNF40" s="116"/>
      <c r="TNG40" s="116"/>
      <c r="TNH40" s="116"/>
      <c r="TNI40" s="116"/>
      <c r="TNJ40" s="116"/>
      <c r="TNK40" s="116"/>
      <c r="TNL40" s="116"/>
      <c r="TNM40" s="116"/>
      <c r="TNN40" s="116"/>
      <c r="TNO40" s="116"/>
      <c r="TNP40" s="116"/>
      <c r="TNQ40" s="116"/>
      <c r="TNR40" s="116"/>
      <c r="TNS40" s="116"/>
      <c r="TNT40" s="116"/>
      <c r="TNU40" s="116"/>
      <c r="TNV40" s="116"/>
      <c r="TNW40" s="116"/>
      <c r="TNX40" s="116"/>
      <c r="TNY40" s="116"/>
      <c r="TNZ40" s="116"/>
      <c r="TOA40" s="116"/>
      <c r="TOB40" s="116"/>
      <c r="TOC40" s="116"/>
      <c r="TOD40" s="116"/>
      <c r="TOE40" s="116"/>
      <c r="TOF40" s="116"/>
      <c r="TOG40" s="116"/>
      <c r="TOH40" s="116"/>
      <c r="TOI40" s="116"/>
      <c r="TOJ40" s="116"/>
      <c r="TOK40" s="116"/>
      <c r="TOL40" s="116"/>
      <c r="TOM40" s="116"/>
      <c r="TON40" s="116"/>
      <c r="TOO40" s="116"/>
      <c r="TOP40" s="116"/>
      <c r="TOQ40" s="116"/>
      <c r="TOR40" s="116"/>
      <c r="TOS40" s="116"/>
      <c r="TOT40" s="116"/>
      <c r="TOU40" s="116"/>
      <c r="TOV40" s="116"/>
      <c r="TOW40" s="116"/>
      <c r="TOX40" s="116"/>
      <c r="TOY40" s="116"/>
      <c r="TOZ40" s="116"/>
      <c r="TPA40" s="116"/>
      <c r="TPB40" s="116"/>
      <c r="TPC40" s="116"/>
      <c r="TPD40" s="116"/>
      <c r="TPE40" s="116"/>
      <c r="TPF40" s="116"/>
      <c r="TPG40" s="116"/>
      <c r="TPH40" s="116"/>
      <c r="TPI40" s="116"/>
      <c r="TPJ40" s="116"/>
      <c r="TPK40" s="116"/>
      <c r="TPL40" s="116"/>
      <c r="TPM40" s="116"/>
      <c r="TPN40" s="116"/>
      <c r="TPO40" s="116"/>
      <c r="TPP40" s="116"/>
      <c r="TPQ40" s="116"/>
      <c r="TPR40" s="116"/>
      <c r="TPS40" s="116"/>
      <c r="TPT40" s="116"/>
      <c r="TPU40" s="116"/>
      <c r="TPV40" s="116"/>
      <c r="TPW40" s="116"/>
      <c r="TPX40" s="116"/>
      <c r="TPY40" s="116"/>
      <c r="TPZ40" s="116"/>
      <c r="TQA40" s="116"/>
      <c r="TQB40" s="116"/>
      <c r="TQC40" s="116"/>
      <c r="TQD40" s="116"/>
      <c r="TQE40" s="116"/>
      <c r="TQF40" s="116"/>
      <c r="TQG40" s="116"/>
      <c r="TQH40" s="116"/>
      <c r="TQI40" s="116"/>
      <c r="TQJ40" s="116"/>
      <c r="TQK40" s="116"/>
      <c r="TQL40" s="116"/>
      <c r="TQM40" s="116"/>
      <c r="TQN40" s="116"/>
      <c r="TQO40" s="116"/>
      <c r="TQP40" s="116"/>
      <c r="TQQ40" s="116"/>
      <c r="TQR40" s="116"/>
      <c r="TQS40" s="116"/>
      <c r="TQT40" s="116"/>
      <c r="TQU40" s="116"/>
      <c r="TQV40" s="116"/>
      <c r="TQW40" s="116"/>
      <c r="TQX40" s="116"/>
      <c r="TQY40" s="116"/>
      <c r="TQZ40" s="116"/>
      <c r="TRA40" s="116"/>
      <c r="TRB40" s="116"/>
      <c r="TRC40" s="116"/>
      <c r="TRD40" s="116"/>
      <c r="TRE40" s="116"/>
      <c r="TRF40" s="116"/>
      <c r="TRG40" s="116"/>
      <c r="TRH40" s="116"/>
      <c r="TRI40" s="116"/>
      <c r="TRJ40" s="116"/>
      <c r="TRK40" s="116"/>
      <c r="TRL40" s="116"/>
      <c r="TRM40" s="116"/>
      <c r="TRN40" s="116"/>
      <c r="TRO40" s="116"/>
      <c r="TRP40" s="116"/>
      <c r="TRQ40" s="116"/>
      <c r="TRR40" s="116"/>
      <c r="TRS40" s="116"/>
      <c r="TRT40" s="116"/>
      <c r="TRU40" s="116"/>
      <c r="TRV40" s="116"/>
      <c r="TRW40" s="116"/>
      <c r="TRX40" s="116"/>
      <c r="TRY40" s="116"/>
      <c r="TRZ40" s="116"/>
      <c r="TSA40" s="116"/>
      <c r="TSB40" s="116"/>
      <c r="TSC40" s="116"/>
      <c r="TSD40" s="116"/>
      <c r="TSE40" s="116"/>
      <c r="TSF40" s="116"/>
      <c r="TSG40" s="116"/>
      <c r="TSH40" s="116"/>
      <c r="TSI40" s="116"/>
      <c r="TSJ40" s="116"/>
      <c r="TSK40" s="116"/>
      <c r="TSL40" s="116"/>
      <c r="TSM40" s="116"/>
      <c r="TSN40" s="116"/>
      <c r="TSO40" s="116"/>
      <c r="TSP40" s="116"/>
      <c r="TSQ40" s="116"/>
      <c r="TSR40" s="116"/>
      <c r="TSS40" s="116"/>
      <c r="TST40" s="116"/>
      <c r="TSU40" s="116"/>
      <c r="TSV40" s="116"/>
      <c r="TSW40" s="116"/>
      <c r="TSX40" s="116"/>
      <c r="TSY40" s="116"/>
      <c r="TSZ40" s="116"/>
      <c r="TTA40" s="116"/>
      <c r="TTB40" s="116"/>
      <c r="TTC40" s="116"/>
      <c r="TTD40" s="116"/>
      <c r="TTE40" s="116"/>
      <c r="TTF40" s="116"/>
      <c r="TTG40" s="116"/>
      <c r="TTH40" s="116"/>
      <c r="TTI40" s="116"/>
      <c r="TTJ40" s="116"/>
      <c r="TTK40" s="116"/>
      <c r="TTL40" s="116"/>
      <c r="TTM40" s="116"/>
      <c r="TTN40" s="116"/>
      <c r="TTO40" s="116"/>
      <c r="TTP40" s="116"/>
      <c r="TTQ40" s="116"/>
      <c r="TTR40" s="116"/>
      <c r="TTS40" s="116"/>
      <c r="TTT40" s="116"/>
      <c r="TTU40" s="116"/>
      <c r="TTV40" s="116"/>
      <c r="TTW40" s="116"/>
      <c r="TTX40" s="116"/>
      <c r="TTY40" s="116"/>
      <c r="TTZ40" s="116"/>
      <c r="TUA40" s="116"/>
      <c r="TUB40" s="116"/>
      <c r="TUC40" s="116"/>
      <c r="TUD40" s="116"/>
      <c r="TUE40" s="116"/>
      <c r="TUF40" s="116"/>
      <c r="TUG40" s="116"/>
      <c r="TUH40" s="116"/>
      <c r="TUI40" s="116"/>
      <c r="TUJ40" s="116"/>
      <c r="TUK40" s="116"/>
      <c r="TUL40" s="116"/>
      <c r="TUM40" s="116"/>
      <c r="TUN40" s="116"/>
      <c r="TUO40" s="116"/>
      <c r="TUP40" s="116"/>
      <c r="TUQ40" s="116"/>
      <c r="TUR40" s="116"/>
      <c r="TUS40" s="116"/>
      <c r="TUT40" s="116"/>
      <c r="TUU40" s="116"/>
      <c r="TUV40" s="116"/>
      <c r="TUW40" s="116"/>
      <c r="TUX40" s="116"/>
      <c r="TUY40" s="116"/>
      <c r="TUZ40" s="116"/>
      <c r="TVA40" s="116"/>
      <c r="TVB40" s="116"/>
      <c r="TVC40" s="116"/>
      <c r="TVD40" s="116"/>
      <c r="TVE40" s="116"/>
      <c r="TVF40" s="116"/>
      <c r="TVG40" s="116"/>
      <c r="TVH40" s="116"/>
      <c r="TVI40" s="116"/>
      <c r="TVJ40" s="116"/>
      <c r="TVK40" s="116"/>
      <c r="TVL40" s="116"/>
      <c r="TVM40" s="116"/>
      <c r="TVN40" s="116"/>
      <c r="TVO40" s="116"/>
      <c r="TVP40" s="116"/>
      <c r="TVQ40" s="116"/>
      <c r="TVR40" s="116"/>
      <c r="TVS40" s="116"/>
      <c r="TVT40" s="116"/>
      <c r="TVU40" s="116"/>
      <c r="TVV40" s="116"/>
      <c r="TVW40" s="116"/>
      <c r="TVX40" s="116"/>
      <c r="TVY40" s="116"/>
      <c r="TVZ40" s="116"/>
      <c r="TWA40" s="116"/>
      <c r="TWB40" s="116"/>
      <c r="TWC40" s="116"/>
      <c r="TWD40" s="116"/>
      <c r="TWE40" s="116"/>
      <c r="TWF40" s="116"/>
      <c r="TWG40" s="116"/>
      <c r="TWH40" s="116"/>
      <c r="TWI40" s="116"/>
      <c r="TWJ40" s="116"/>
      <c r="TWK40" s="116"/>
      <c r="TWL40" s="116"/>
      <c r="TWM40" s="116"/>
      <c r="TWN40" s="116"/>
      <c r="TWO40" s="116"/>
      <c r="TWP40" s="116"/>
      <c r="TWQ40" s="116"/>
      <c r="TWR40" s="116"/>
      <c r="TWS40" s="116"/>
      <c r="TWT40" s="116"/>
      <c r="TWU40" s="116"/>
      <c r="TWV40" s="116"/>
      <c r="TWW40" s="116"/>
      <c r="TWX40" s="116"/>
      <c r="TWY40" s="116"/>
      <c r="TWZ40" s="116"/>
      <c r="TXA40" s="116"/>
      <c r="TXB40" s="116"/>
      <c r="TXC40" s="116"/>
      <c r="TXD40" s="116"/>
      <c r="TXE40" s="116"/>
      <c r="TXF40" s="116"/>
      <c r="TXG40" s="116"/>
      <c r="TXH40" s="116"/>
      <c r="TXI40" s="116"/>
      <c r="TXJ40" s="116"/>
      <c r="TXK40" s="116"/>
      <c r="TXL40" s="116"/>
      <c r="TXM40" s="116"/>
      <c r="TXN40" s="116"/>
      <c r="TXO40" s="116"/>
      <c r="TXP40" s="116"/>
      <c r="TXQ40" s="116"/>
      <c r="TXR40" s="116"/>
      <c r="TXS40" s="116"/>
      <c r="TXT40" s="116"/>
      <c r="TXU40" s="116"/>
      <c r="TXV40" s="116"/>
      <c r="TXW40" s="116"/>
      <c r="TXX40" s="116"/>
      <c r="TXY40" s="116"/>
      <c r="TXZ40" s="116"/>
      <c r="TYA40" s="116"/>
      <c r="TYB40" s="116"/>
      <c r="TYC40" s="116"/>
      <c r="TYD40" s="116"/>
      <c r="TYE40" s="116"/>
      <c r="TYF40" s="116"/>
      <c r="TYG40" s="116"/>
      <c r="TYH40" s="116"/>
      <c r="TYI40" s="116"/>
      <c r="TYJ40" s="116"/>
      <c r="TYK40" s="116"/>
      <c r="TYL40" s="116"/>
      <c r="TYM40" s="116"/>
      <c r="TYN40" s="116"/>
      <c r="TYO40" s="116"/>
      <c r="TYP40" s="116"/>
      <c r="TYQ40" s="116"/>
      <c r="TYR40" s="116"/>
      <c r="TYS40" s="116"/>
      <c r="TYT40" s="116"/>
      <c r="TYU40" s="116"/>
      <c r="TYV40" s="116"/>
      <c r="TYW40" s="116"/>
      <c r="TYX40" s="116"/>
      <c r="TYY40" s="116"/>
      <c r="TYZ40" s="116"/>
      <c r="TZA40" s="116"/>
      <c r="TZB40" s="116"/>
      <c r="TZC40" s="116"/>
      <c r="TZD40" s="116"/>
      <c r="TZE40" s="116"/>
      <c r="TZF40" s="116"/>
      <c r="TZG40" s="116"/>
      <c r="TZH40" s="116"/>
      <c r="TZI40" s="116"/>
      <c r="TZJ40" s="116"/>
      <c r="TZK40" s="116"/>
      <c r="TZL40" s="116"/>
      <c r="TZM40" s="116"/>
      <c r="TZN40" s="116"/>
      <c r="TZO40" s="116"/>
      <c r="TZP40" s="116"/>
      <c r="TZQ40" s="116"/>
      <c r="TZR40" s="116"/>
      <c r="TZS40" s="116"/>
      <c r="TZT40" s="116"/>
      <c r="TZU40" s="116"/>
      <c r="TZV40" s="116"/>
      <c r="TZW40" s="116"/>
      <c r="TZX40" s="116"/>
      <c r="TZY40" s="116"/>
      <c r="TZZ40" s="116"/>
      <c r="UAA40" s="116"/>
      <c r="UAB40" s="116"/>
      <c r="UAC40" s="116"/>
      <c r="UAD40" s="116"/>
      <c r="UAE40" s="116"/>
      <c r="UAF40" s="116"/>
      <c r="UAG40" s="116"/>
      <c r="UAH40" s="116"/>
      <c r="UAI40" s="116"/>
      <c r="UAJ40" s="116"/>
      <c r="UAK40" s="116"/>
      <c r="UAL40" s="116"/>
      <c r="UAM40" s="116"/>
      <c r="UAN40" s="116"/>
      <c r="UAO40" s="116"/>
      <c r="UAP40" s="116"/>
      <c r="UAQ40" s="116"/>
      <c r="UAR40" s="116"/>
      <c r="UAS40" s="116"/>
      <c r="UAT40" s="116"/>
      <c r="UAU40" s="116"/>
      <c r="UAV40" s="116"/>
      <c r="UAW40" s="116"/>
      <c r="UAX40" s="116"/>
      <c r="UAY40" s="116"/>
      <c r="UAZ40" s="116"/>
      <c r="UBA40" s="116"/>
      <c r="UBB40" s="116"/>
      <c r="UBC40" s="116"/>
      <c r="UBD40" s="116"/>
      <c r="UBE40" s="116"/>
      <c r="UBF40" s="116"/>
      <c r="UBG40" s="116"/>
      <c r="UBH40" s="116"/>
      <c r="UBI40" s="116"/>
      <c r="UBJ40" s="116"/>
      <c r="UBK40" s="116"/>
      <c r="UBL40" s="116"/>
      <c r="UBM40" s="116"/>
      <c r="UBN40" s="116"/>
      <c r="UBO40" s="116"/>
      <c r="UBP40" s="116"/>
      <c r="UBQ40" s="116"/>
      <c r="UBR40" s="116"/>
      <c r="UBS40" s="116"/>
      <c r="UBT40" s="116"/>
      <c r="UBU40" s="116"/>
      <c r="UBV40" s="116"/>
      <c r="UBW40" s="116"/>
      <c r="UBX40" s="116"/>
      <c r="UBY40" s="116"/>
      <c r="UBZ40" s="116"/>
      <c r="UCA40" s="116"/>
      <c r="UCB40" s="116"/>
      <c r="UCC40" s="116"/>
      <c r="UCD40" s="116"/>
      <c r="UCE40" s="116"/>
      <c r="UCF40" s="116"/>
      <c r="UCG40" s="116"/>
      <c r="UCH40" s="116"/>
      <c r="UCI40" s="116"/>
      <c r="UCJ40" s="116"/>
      <c r="UCK40" s="116"/>
      <c r="UCL40" s="116"/>
      <c r="UCM40" s="116"/>
      <c r="UCN40" s="116"/>
      <c r="UCO40" s="116"/>
      <c r="UCP40" s="116"/>
      <c r="UCQ40" s="116"/>
      <c r="UCR40" s="116"/>
      <c r="UCS40" s="116"/>
      <c r="UCT40" s="116"/>
      <c r="UCU40" s="116"/>
      <c r="UCV40" s="116"/>
      <c r="UCW40" s="116"/>
      <c r="UCX40" s="116"/>
      <c r="UCY40" s="116"/>
      <c r="UCZ40" s="116"/>
      <c r="UDA40" s="116"/>
      <c r="UDB40" s="116"/>
      <c r="UDC40" s="116"/>
      <c r="UDD40" s="116"/>
      <c r="UDE40" s="116"/>
      <c r="UDF40" s="116"/>
      <c r="UDG40" s="116"/>
      <c r="UDH40" s="116"/>
      <c r="UDI40" s="116"/>
      <c r="UDJ40" s="116"/>
      <c r="UDK40" s="116"/>
      <c r="UDL40" s="116"/>
      <c r="UDM40" s="116"/>
      <c r="UDN40" s="116"/>
      <c r="UDO40" s="116"/>
      <c r="UDP40" s="116"/>
      <c r="UDQ40" s="116"/>
      <c r="UDR40" s="116"/>
      <c r="UDS40" s="116"/>
      <c r="UDT40" s="116"/>
      <c r="UDU40" s="116"/>
      <c r="UDV40" s="116"/>
      <c r="UDW40" s="116"/>
      <c r="UDX40" s="116"/>
      <c r="UDY40" s="116"/>
      <c r="UDZ40" s="116"/>
      <c r="UEA40" s="116"/>
      <c r="UEB40" s="116"/>
      <c r="UEC40" s="116"/>
      <c r="UED40" s="116"/>
      <c r="UEE40" s="116"/>
      <c r="UEF40" s="116"/>
      <c r="UEG40" s="116"/>
      <c r="UEH40" s="116"/>
      <c r="UEI40" s="116"/>
      <c r="UEJ40" s="116"/>
      <c r="UEK40" s="116"/>
      <c r="UEL40" s="116"/>
      <c r="UEM40" s="116"/>
      <c r="UEN40" s="116"/>
      <c r="UEO40" s="116"/>
      <c r="UEP40" s="116"/>
      <c r="UEQ40" s="116"/>
      <c r="UER40" s="116"/>
      <c r="UES40" s="116"/>
      <c r="UET40" s="116"/>
      <c r="UEU40" s="116"/>
      <c r="UEV40" s="116"/>
      <c r="UEW40" s="116"/>
      <c r="UEX40" s="116"/>
      <c r="UEY40" s="116"/>
      <c r="UEZ40" s="116"/>
      <c r="UFA40" s="116"/>
      <c r="UFB40" s="116"/>
      <c r="UFC40" s="116"/>
      <c r="UFD40" s="116"/>
      <c r="UFE40" s="116"/>
      <c r="UFF40" s="116"/>
      <c r="UFG40" s="116"/>
      <c r="UFH40" s="116"/>
      <c r="UFI40" s="116"/>
      <c r="UFJ40" s="116"/>
      <c r="UFK40" s="116"/>
      <c r="UFL40" s="116"/>
      <c r="UFM40" s="116"/>
      <c r="UFN40" s="116"/>
      <c r="UFO40" s="116"/>
      <c r="UFP40" s="116"/>
      <c r="UFQ40" s="116"/>
      <c r="UFR40" s="116"/>
      <c r="UFS40" s="116"/>
      <c r="UFT40" s="116"/>
      <c r="UFU40" s="116"/>
      <c r="UFV40" s="116"/>
      <c r="UFW40" s="116"/>
      <c r="UFX40" s="116"/>
      <c r="UFY40" s="116"/>
      <c r="UFZ40" s="116"/>
      <c r="UGA40" s="116"/>
      <c r="UGB40" s="116"/>
      <c r="UGC40" s="116"/>
      <c r="UGD40" s="116"/>
      <c r="UGE40" s="116"/>
      <c r="UGF40" s="116"/>
      <c r="UGG40" s="116"/>
      <c r="UGH40" s="116"/>
      <c r="UGI40" s="116"/>
      <c r="UGJ40" s="116"/>
      <c r="UGK40" s="116"/>
      <c r="UGL40" s="116"/>
      <c r="UGM40" s="116"/>
      <c r="UGN40" s="116"/>
      <c r="UGO40" s="116"/>
      <c r="UGP40" s="116"/>
      <c r="UGQ40" s="116"/>
      <c r="UGR40" s="116"/>
      <c r="UGS40" s="116"/>
      <c r="UGT40" s="116"/>
      <c r="UGU40" s="116"/>
      <c r="UGV40" s="116"/>
      <c r="UGW40" s="116"/>
      <c r="UGX40" s="116"/>
      <c r="UGY40" s="116"/>
      <c r="UGZ40" s="116"/>
      <c r="UHA40" s="116"/>
      <c r="UHB40" s="116"/>
      <c r="UHC40" s="116"/>
      <c r="UHD40" s="116"/>
      <c r="UHE40" s="116"/>
      <c r="UHF40" s="116"/>
      <c r="UHG40" s="116"/>
      <c r="UHH40" s="116"/>
      <c r="UHI40" s="116"/>
      <c r="UHJ40" s="116"/>
      <c r="UHK40" s="116"/>
      <c r="UHL40" s="116"/>
      <c r="UHM40" s="116"/>
      <c r="UHN40" s="116"/>
      <c r="UHO40" s="116"/>
      <c r="UHP40" s="116"/>
      <c r="UHQ40" s="116"/>
      <c r="UHR40" s="116"/>
      <c r="UHS40" s="116"/>
      <c r="UHT40" s="116"/>
      <c r="UHU40" s="116"/>
      <c r="UHV40" s="116"/>
      <c r="UHW40" s="116"/>
      <c r="UHX40" s="116"/>
      <c r="UHY40" s="116"/>
      <c r="UHZ40" s="116"/>
      <c r="UIA40" s="116"/>
      <c r="UIB40" s="116"/>
      <c r="UIC40" s="116"/>
      <c r="UID40" s="116"/>
      <c r="UIE40" s="116"/>
      <c r="UIF40" s="116"/>
      <c r="UIG40" s="116"/>
      <c r="UIH40" s="116"/>
      <c r="UII40" s="116"/>
      <c r="UIJ40" s="116"/>
      <c r="UIK40" s="116"/>
      <c r="UIL40" s="116"/>
      <c r="UIM40" s="116"/>
      <c r="UIN40" s="116"/>
      <c r="UIO40" s="116"/>
      <c r="UIP40" s="116"/>
      <c r="UIQ40" s="116"/>
      <c r="UIR40" s="116"/>
      <c r="UIS40" s="116"/>
      <c r="UIT40" s="116"/>
      <c r="UIU40" s="116"/>
      <c r="UIV40" s="116"/>
      <c r="UIW40" s="116"/>
      <c r="UIX40" s="116"/>
      <c r="UIY40" s="116"/>
      <c r="UIZ40" s="116"/>
      <c r="UJA40" s="116"/>
      <c r="UJB40" s="116"/>
      <c r="UJC40" s="116"/>
      <c r="UJD40" s="116"/>
      <c r="UJE40" s="116"/>
      <c r="UJF40" s="116"/>
      <c r="UJG40" s="116"/>
      <c r="UJH40" s="116"/>
      <c r="UJI40" s="116"/>
      <c r="UJJ40" s="116"/>
      <c r="UJK40" s="116"/>
      <c r="UJL40" s="116"/>
      <c r="UJM40" s="116"/>
      <c r="UJN40" s="116"/>
      <c r="UJO40" s="116"/>
      <c r="UJP40" s="116"/>
      <c r="UJQ40" s="116"/>
      <c r="UJR40" s="116"/>
      <c r="UJS40" s="116"/>
      <c r="UJT40" s="116"/>
      <c r="UJU40" s="116"/>
      <c r="UJV40" s="116"/>
      <c r="UJW40" s="116"/>
      <c r="UJX40" s="116"/>
      <c r="UJY40" s="116"/>
      <c r="UJZ40" s="116"/>
      <c r="UKA40" s="116"/>
      <c r="UKB40" s="116"/>
      <c r="UKC40" s="116"/>
      <c r="UKD40" s="116"/>
      <c r="UKE40" s="116"/>
      <c r="UKF40" s="116"/>
      <c r="UKG40" s="116"/>
      <c r="UKH40" s="116"/>
      <c r="UKI40" s="116"/>
      <c r="UKJ40" s="116"/>
      <c r="UKK40" s="116"/>
      <c r="UKL40" s="116"/>
      <c r="UKM40" s="116"/>
      <c r="UKN40" s="116"/>
      <c r="UKO40" s="116"/>
      <c r="UKP40" s="116"/>
      <c r="UKQ40" s="116"/>
      <c r="UKR40" s="116"/>
      <c r="UKS40" s="116"/>
      <c r="UKT40" s="116"/>
      <c r="UKU40" s="116"/>
      <c r="UKV40" s="116"/>
      <c r="UKW40" s="116"/>
      <c r="UKX40" s="116"/>
      <c r="UKY40" s="116"/>
      <c r="UKZ40" s="116"/>
      <c r="ULA40" s="116"/>
      <c r="ULB40" s="116"/>
      <c r="ULC40" s="116"/>
      <c r="ULD40" s="116"/>
      <c r="ULE40" s="116"/>
      <c r="ULF40" s="116"/>
      <c r="ULG40" s="116"/>
      <c r="ULH40" s="116"/>
      <c r="ULI40" s="116"/>
      <c r="ULJ40" s="116"/>
      <c r="ULK40" s="116"/>
      <c r="ULL40" s="116"/>
      <c r="ULM40" s="116"/>
      <c r="ULN40" s="116"/>
      <c r="ULO40" s="116"/>
      <c r="ULP40" s="116"/>
      <c r="ULQ40" s="116"/>
      <c r="ULR40" s="116"/>
      <c r="ULS40" s="116"/>
      <c r="ULT40" s="116"/>
      <c r="ULU40" s="116"/>
      <c r="ULV40" s="116"/>
      <c r="ULW40" s="116"/>
      <c r="ULX40" s="116"/>
      <c r="ULY40" s="116"/>
      <c r="ULZ40" s="116"/>
      <c r="UMA40" s="116"/>
      <c r="UMB40" s="116"/>
      <c r="UMC40" s="116"/>
      <c r="UMD40" s="116"/>
      <c r="UME40" s="116"/>
      <c r="UMF40" s="116"/>
      <c r="UMG40" s="116"/>
      <c r="UMH40" s="116"/>
      <c r="UMI40" s="116"/>
      <c r="UMJ40" s="116"/>
      <c r="UMK40" s="116"/>
      <c r="UML40" s="116"/>
      <c r="UMM40" s="116"/>
      <c r="UMN40" s="116"/>
      <c r="UMO40" s="116"/>
      <c r="UMP40" s="116"/>
      <c r="UMQ40" s="116"/>
      <c r="UMR40" s="116"/>
      <c r="UMS40" s="116"/>
      <c r="UMT40" s="116"/>
      <c r="UMU40" s="116"/>
      <c r="UMV40" s="116"/>
      <c r="UMW40" s="116"/>
      <c r="UMX40" s="116"/>
      <c r="UMY40" s="116"/>
      <c r="UMZ40" s="116"/>
      <c r="UNA40" s="116"/>
      <c r="UNB40" s="116"/>
      <c r="UNC40" s="116"/>
      <c r="UND40" s="116"/>
      <c r="UNE40" s="116"/>
      <c r="UNF40" s="116"/>
      <c r="UNG40" s="116"/>
      <c r="UNH40" s="116"/>
      <c r="UNI40" s="116"/>
      <c r="UNJ40" s="116"/>
      <c r="UNK40" s="116"/>
      <c r="UNL40" s="116"/>
      <c r="UNM40" s="116"/>
      <c r="UNN40" s="116"/>
      <c r="UNO40" s="116"/>
      <c r="UNP40" s="116"/>
      <c r="UNQ40" s="116"/>
      <c r="UNR40" s="116"/>
      <c r="UNS40" s="116"/>
      <c r="UNT40" s="116"/>
      <c r="UNU40" s="116"/>
      <c r="UNV40" s="116"/>
      <c r="UNW40" s="116"/>
      <c r="UNX40" s="116"/>
      <c r="UNY40" s="116"/>
      <c r="UNZ40" s="116"/>
      <c r="UOA40" s="116"/>
      <c r="UOB40" s="116"/>
      <c r="UOC40" s="116"/>
      <c r="UOD40" s="116"/>
      <c r="UOE40" s="116"/>
      <c r="UOF40" s="116"/>
      <c r="UOG40" s="116"/>
      <c r="UOH40" s="116"/>
      <c r="UOI40" s="116"/>
      <c r="UOJ40" s="116"/>
      <c r="UOK40" s="116"/>
      <c r="UOL40" s="116"/>
      <c r="UOM40" s="116"/>
      <c r="UON40" s="116"/>
      <c r="UOO40" s="116"/>
      <c r="UOP40" s="116"/>
      <c r="UOQ40" s="116"/>
      <c r="UOR40" s="116"/>
      <c r="UOS40" s="116"/>
      <c r="UOT40" s="116"/>
      <c r="UOU40" s="116"/>
      <c r="UOV40" s="116"/>
      <c r="UOW40" s="116"/>
      <c r="UOX40" s="116"/>
      <c r="UOY40" s="116"/>
      <c r="UOZ40" s="116"/>
      <c r="UPA40" s="116"/>
      <c r="UPB40" s="116"/>
      <c r="UPC40" s="116"/>
      <c r="UPD40" s="116"/>
      <c r="UPE40" s="116"/>
      <c r="UPF40" s="116"/>
      <c r="UPG40" s="116"/>
      <c r="UPH40" s="116"/>
      <c r="UPI40" s="116"/>
      <c r="UPJ40" s="116"/>
      <c r="UPK40" s="116"/>
      <c r="UPL40" s="116"/>
      <c r="UPM40" s="116"/>
      <c r="UPN40" s="116"/>
      <c r="UPO40" s="116"/>
      <c r="UPP40" s="116"/>
      <c r="UPQ40" s="116"/>
      <c r="UPR40" s="116"/>
      <c r="UPS40" s="116"/>
      <c r="UPT40" s="116"/>
      <c r="UPU40" s="116"/>
      <c r="UPV40" s="116"/>
      <c r="UPW40" s="116"/>
      <c r="UPX40" s="116"/>
      <c r="UPY40" s="116"/>
      <c r="UPZ40" s="116"/>
      <c r="UQA40" s="116"/>
      <c r="UQB40" s="116"/>
      <c r="UQC40" s="116"/>
      <c r="UQD40" s="116"/>
      <c r="UQE40" s="116"/>
      <c r="UQF40" s="116"/>
      <c r="UQG40" s="116"/>
      <c r="UQH40" s="116"/>
      <c r="UQI40" s="116"/>
      <c r="UQJ40" s="116"/>
      <c r="UQK40" s="116"/>
      <c r="UQL40" s="116"/>
      <c r="UQM40" s="116"/>
      <c r="UQN40" s="116"/>
      <c r="UQO40" s="116"/>
      <c r="UQP40" s="116"/>
      <c r="UQQ40" s="116"/>
      <c r="UQR40" s="116"/>
      <c r="UQS40" s="116"/>
      <c r="UQT40" s="116"/>
      <c r="UQU40" s="116"/>
      <c r="UQV40" s="116"/>
      <c r="UQW40" s="116"/>
      <c r="UQX40" s="116"/>
      <c r="UQY40" s="116"/>
      <c r="UQZ40" s="116"/>
      <c r="URA40" s="116"/>
      <c r="URB40" s="116"/>
      <c r="URC40" s="116"/>
      <c r="URD40" s="116"/>
      <c r="URE40" s="116"/>
      <c r="URF40" s="116"/>
      <c r="URG40" s="116"/>
      <c r="URH40" s="116"/>
      <c r="URI40" s="116"/>
      <c r="URJ40" s="116"/>
      <c r="URK40" s="116"/>
      <c r="URL40" s="116"/>
      <c r="URM40" s="116"/>
      <c r="URN40" s="116"/>
      <c r="URO40" s="116"/>
      <c r="URP40" s="116"/>
      <c r="URQ40" s="116"/>
      <c r="URR40" s="116"/>
      <c r="URS40" s="116"/>
      <c r="URT40" s="116"/>
      <c r="URU40" s="116"/>
      <c r="URV40" s="116"/>
      <c r="URW40" s="116"/>
      <c r="URX40" s="116"/>
      <c r="URY40" s="116"/>
      <c r="URZ40" s="116"/>
      <c r="USA40" s="116"/>
      <c r="USB40" s="116"/>
      <c r="USC40" s="116"/>
      <c r="USD40" s="116"/>
      <c r="USE40" s="116"/>
      <c r="USF40" s="116"/>
      <c r="USG40" s="116"/>
      <c r="USH40" s="116"/>
      <c r="USI40" s="116"/>
      <c r="USJ40" s="116"/>
      <c r="USK40" s="116"/>
      <c r="USL40" s="116"/>
      <c r="USM40" s="116"/>
      <c r="USN40" s="116"/>
      <c r="USO40" s="116"/>
      <c r="USP40" s="116"/>
      <c r="USQ40" s="116"/>
      <c r="USR40" s="116"/>
      <c r="USS40" s="116"/>
      <c r="UST40" s="116"/>
      <c r="USU40" s="116"/>
      <c r="USV40" s="116"/>
      <c r="USW40" s="116"/>
      <c r="USX40" s="116"/>
      <c r="USY40" s="116"/>
      <c r="USZ40" s="116"/>
      <c r="UTA40" s="116"/>
      <c r="UTB40" s="116"/>
      <c r="UTC40" s="116"/>
      <c r="UTD40" s="116"/>
      <c r="UTE40" s="116"/>
      <c r="UTF40" s="116"/>
      <c r="UTG40" s="116"/>
      <c r="UTH40" s="116"/>
      <c r="UTI40" s="116"/>
      <c r="UTJ40" s="116"/>
      <c r="UTK40" s="116"/>
      <c r="UTL40" s="116"/>
      <c r="UTM40" s="116"/>
      <c r="UTN40" s="116"/>
      <c r="UTO40" s="116"/>
      <c r="UTP40" s="116"/>
      <c r="UTQ40" s="116"/>
      <c r="UTR40" s="116"/>
      <c r="UTS40" s="116"/>
      <c r="UTT40" s="116"/>
      <c r="UTU40" s="116"/>
      <c r="UTV40" s="116"/>
      <c r="UTW40" s="116"/>
      <c r="UTX40" s="116"/>
      <c r="UTY40" s="116"/>
      <c r="UTZ40" s="116"/>
      <c r="UUA40" s="116"/>
      <c r="UUB40" s="116"/>
      <c r="UUC40" s="116"/>
      <c r="UUD40" s="116"/>
      <c r="UUE40" s="116"/>
      <c r="UUF40" s="116"/>
      <c r="UUG40" s="116"/>
      <c r="UUH40" s="116"/>
      <c r="UUI40" s="116"/>
      <c r="UUJ40" s="116"/>
      <c r="UUK40" s="116"/>
      <c r="UUL40" s="116"/>
      <c r="UUM40" s="116"/>
      <c r="UUN40" s="116"/>
      <c r="UUO40" s="116"/>
      <c r="UUP40" s="116"/>
      <c r="UUQ40" s="116"/>
      <c r="UUR40" s="116"/>
      <c r="UUS40" s="116"/>
      <c r="UUT40" s="116"/>
      <c r="UUU40" s="116"/>
      <c r="UUV40" s="116"/>
      <c r="UUW40" s="116"/>
      <c r="UUX40" s="116"/>
      <c r="UUY40" s="116"/>
      <c r="UUZ40" s="116"/>
      <c r="UVA40" s="116"/>
      <c r="UVB40" s="116"/>
      <c r="UVC40" s="116"/>
      <c r="UVD40" s="116"/>
      <c r="UVE40" s="116"/>
      <c r="UVF40" s="116"/>
      <c r="UVG40" s="116"/>
      <c r="UVH40" s="116"/>
      <c r="UVI40" s="116"/>
      <c r="UVJ40" s="116"/>
      <c r="UVK40" s="116"/>
      <c r="UVL40" s="116"/>
      <c r="UVM40" s="116"/>
      <c r="UVN40" s="116"/>
      <c r="UVO40" s="116"/>
      <c r="UVP40" s="116"/>
      <c r="UVQ40" s="116"/>
      <c r="UVR40" s="116"/>
      <c r="UVS40" s="116"/>
      <c r="UVT40" s="116"/>
      <c r="UVU40" s="116"/>
      <c r="UVV40" s="116"/>
      <c r="UVW40" s="116"/>
      <c r="UVX40" s="116"/>
      <c r="UVY40" s="116"/>
      <c r="UVZ40" s="116"/>
      <c r="UWA40" s="116"/>
      <c r="UWB40" s="116"/>
      <c r="UWC40" s="116"/>
      <c r="UWD40" s="116"/>
      <c r="UWE40" s="116"/>
      <c r="UWF40" s="116"/>
      <c r="UWG40" s="116"/>
      <c r="UWH40" s="116"/>
      <c r="UWI40" s="116"/>
      <c r="UWJ40" s="116"/>
      <c r="UWK40" s="116"/>
      <c r="UWL40" s="116"/>
      <c r="UWM40" s="116"/>
      <c r="UWN40" s="116"/>
      <c r="UWO40" s="116"/>
      <c r="UWP40" s="116"/>
      <c r="UWQ40" s="116"/>
      <c r="UWR40" s="116"/>
      <c r="UWS40" s="116"/>
      <c r="UWT40" s="116"/>
      <c r="UWU40" s="116"/>
      <c r="UWV40" s="116"/>
      <c r="UWW40" s="116"/>
      <c r="UWX40" s="116"/>
      <c r="UWY40" s="116"/>
      <c r="UWZ40" s="116"/>
      <c r="UXA40" s="116"/>
      <c r="UXB40" s="116"/>
      <c r="UXC40" s="116"/>
      <c r="UXD40" s="116"/>
      <c r="UXE40" s="116"/>
      <c r="UXF40" s="116"/>
      <c r="UXG40" s="116"/>
      <c r="UXH40" s="116"/>
      <c r="UXI40" s="116"/>
      <c r="UXJ40" s="116"/>
      <c r="UXK40" s="116"/>
      <c r="UXL40" s="116"/>
      <c r="UXM40" s="116"/>
      <c r="UXN40" s="116"/>
      <c r="UXO40" s="116"/>
      <c r="UXP40" s="116"/>
      <c r="UXQ40" s="116"/>
      <c r="UXR40" s="116"/>
      <c r="UXS40" s="116"/>
      <c r="UXT40" s="116"/>
      <c r="UXU40" s="116"/>
      <c r="UXV40" s="116"/>
      <c r="UXW40" s="116"/>
      <c r="UXX40" s="116"/>
      <c r="UXY40" s="116"/>
      <c r="UXZ40" s="116"/>
      <c r="UYA40" s="116"/>
      <c r="UYB40" s="116"/>
      <c r="UYC40" s="116"/>
      <c r="UYD40" s="116"/>
      <c r="UYE40" s="116"/>
      <c r="UYF40" s="116"/>
      <c r="UYG40" s="116"/>
      <c r="UYH40" s="116"/>
      <c r="UYI40" s="116"/>
      <c r="UYJ40" s="116"/>
      <c r="UYK40" s="116"/>
      <c r="UYL40" s="116"/>
      <c r="UYM40" s="116"/>
      <c r="UYN40" s="116"/>
      <c r="UYO40" s="116"/>
      <c r="UYP40" s="116"/>
      <c r="UYQ40" s="116"/>
      <c r="UYR40" s="116"/>
      <c r="UYS40" s="116"/>
      <c r="UYT40" s="116"/>
      <c r="UYU40" s="116"/>
      <c r="UYV40" s="116"/>
      <c r="UYW40" s="116"/>
      <c r="UYX40" s="116"/>
      <c r="UYY40" s="116"/>
      <c r="UYZ40" s="116"/>
      <c r="UZA40" s="116"/>
      <c r="UZB40" s="116"/>
      <c r="UZC40" s="116"/>
      <c r="UZD40" s="116"/>
      <c r="UZE40" s="116"/>
      <c r="UZF40" s="116"/>
      <c r="UZG40" s="116"/>
      <c r="UZH40" s="116"/>
      <c r="UZI40" s="116"/>
      <c r="UZJ40" s="116"/>
      <c r="UZK40" s="116"/>
      <c r="UZL40" s="116"/>
      <c r="UZM40" s="116"/>
      <c r="UZN40" s="116"/>
      <c r="UZO40" s="116"/>
      <c r="UZP40" s="116"/>
      <c r="UZQ40" s="116"/>
      <c r="UZR40" s="116"/>
      <c r="UZS40" s="116"/>
      <c r="UZT40" s="116"/>
      <c r="UZU40" s="116"/>
      <c r="UZV40" s="116"/>
      <c r="UZW40" s="116"/>
      <c r="UZX40" s="116"/>
      <c r="UZY40" s="116"/>
      <c r="UZZ40" s="116"/>
      <c r="VAA40" s="116"/>
      <c r="VAB40" s="116"/>
      <c r="VAC40" s="116"/>
      <c r="VAD40" s="116"/>
      <c r="VAE40" s="116"/>
      <c r="VAF40" s="116"/>
      <c r="VAG40" s="116"/>
      <c r="VAH40" s="116"/>
      <c r="VAI40" s="116"/>
      <c r="VAJ40" s="116"/>
      <c r="VAK40" s="116"/>
      <c r="VAL40" s="116"/>
      <c r="VAM40" s="116"/>
      <c r="VAN40" s="116"/>
      <c r="VAO40" s="116"/>
      <c r="VAP40" s="116"/>
      <c r="VAQ40" s="116"/>
      <c r="VAR40" s="116"/>
      <c r="VAS40" s="116"/>
      <c r="VAT40" s="116"/>
      <c r="VAU40" s="116"/>
      <c r="VAV40" s="116"/>
      <c r="VAW40" s="116"/>
      <c r="VAX40" s="116"/>
      <c r="VAY40" s="116"/>
      <c r="VAZ40" s="116"/>
      <c r="VBA40" s="116"/>
      <c r="VBB40" s="116"/>
      <c r="VBC40" s="116"/>
      <c r="VBD40" s="116"/>
      <c r="VBE40" s="116"/>
      <c r="VBF40" s="116"/>
      <c r="VBG40" s="116"/>
      <c r="VBH40" s="116"/>
      <c r="VBI40" s="116"/>
      <c r="VBJ40" s="116"/>
      <c r="VBK40" s="116"/>
      <c r="VBL40" s="116"/>
      <c r="VBM40" s="116"/>
      <c r="VBN40" s="116"/>
      <c r="VBO40" s="116"/>
      <c r="VBP40" s="116"/>
      <c r="VBQ40" s="116"/>
      <c r="VBR40" s="116"/>
      <c r="VBS40" s="116"/>
      <c r="VBT40" s="116"/>
      <c r="VBU40" s="116"/>
      <c r="VBV40" s="116"/>
      <c r="VBW40" s="116"/>
      <c r="VBX40" s="116"/>
      <c r="VBY40" s="116"/>
      <c r="VBZ40" s="116"/>
      <c r="VCA40" s="116"/>
      <c r="VCB40" s="116"/>
      <c r="VCC40" s="116"/>
      <c r="VCD40" s="116"/>
      <c r="VCE40" s="116"/>
      <c r="VCF40" s="116"/>
      <c r="VCG40" s="116"/>
      <c r="VCH40" s="116"/>
      <c r="VCI40" s="116"/>
      <c r="VCJ40" s="116"/>
      <c r="VCK40" s="116"/>
      <c r="VCL40" s="116"/>
      <c r="VCM40" s="116"/>
      <c r="VCN40" s="116"/>
      <c r="VCO40" s="116"/>
      <c r="VCP40" s="116"/>
      <c r="VCQ40" s="116"/>
      <c r="VCR40" s="116"/>
      <c r="VCS40" s="116"/>
      <c r="VCT40" s="116"/>
      <c r="VCU40" s="116"/>
      <c r="VCV40" s="116"/>
      <c r="VCW40" s="116"/>
      <c r="VCX40" s="116"/>
      <c r="VCY40" s="116"/>
      <c r="VCZ40" s="116"/>
      <c r="VDA40" s="116"/>
      <c r="VDB40" s="116"/>
      <c r="VDC40" s="116"/>
      <c r="VDD40" s="116"/>
      <c r="VDE40" s="116"/>
      <c r="VDF40" s="116"/>
      <c r="VDG40" s="116"/>
      <c r="VDH40" s="116"/>
      <c r="VDI40" s="116"/>
      <c r="VDJ40" s="116"/>
      <c r="VDK40" s="116"/>
      <c r="VDL40" s="116"/>
      <c r="VDM40" s="116"/>
      <c r="VDN40" s="116"/>
      <c r="VDO40" s="116"/>
      <c r="VDP40" s="116"/>
      <c r="VDQ40" s="116"/>
      <c r="VDR40" s="116"/>
      <c r="VDS40" s="116"/>
      <c r="VDT40" s="116"/>
      <c r="VDU40" s="116"/>
      <c r="VDV40" s="116"/>
      <c r="VDW40" s="116"/>
      <c r="VDX40" s="116"/>
      <c r="VDY40" s="116"/>
      <c r="VDZ40" s="116"/>
      <c r="VEA40" s="116"/>
      <c r="VEB40" s="116"/>
      <c r="VEC40" s="116"/>
      <c r="VED40" s="116"/>
      <c r="VEE40" s="116"/>
      <c r="VEF40" s="116"/>
      <c r="VEG40" s="116"/>
      <c r="VEH40" s="116"/>
      <c r="VEI40" s="116"/>
      <c r="VEJ40" s="116"/>
      <c r="VEK40" s="116"/>
      <c r="VEL40" s="116"/>
      <c r="VEM40" s="116"/>
      <c r="VEN40" s="116"/>
      <c r="VEO40" s="116"/>
      <c r="VEP40" s="116"/>
      <c r="VEQ40" s="116"/>
      <c r="VER40" s="116"/>
      <c r="VES40" s="116"/>
      <c r="VET40" s="116"/>
      <c r="VEU40" s="116"/>
      <c r="VEV40" s="116"/>
      <c r="VEW40" s="116"/>
      <c r="VEX40" s="116"/>
      <c r="VEY40" s="116"/>
      <c r="VEZ40" s="116"/>
      <c r="VFA40" s="116"/>
      <c r="VFB40" s="116"/>
      <c r="VFC40" s="116"/>
      <c r="VFD40" s="116"/>
      <c r="VFE40" s="116"/>
      <c r="VFF40" s="116"/>
      <c r="VFG40" s="116"/>
      <c r="VFH40" s="116"/>
      <c r="VFI40" s="116"/>
      <c r="VFJ40" s="116"/>
      <c r="VFK40" s="116"/>
      <c r="VFL40" s="116"/>
      <c r="VFM40" s="116"/>
      <c r="VFN40" s="116"/>
      <c r="VFO40" s="116"/>
      <c r="VFP40" s="116"/>
      <c r="VFQ40" s="116"/>
      <c r="VFR40" s="116"/>
      <c r="VFS40" s="116"/>
      <c r="VFT40" s="116"/>
      <c r="VFU40" s="116"/>
      <c r="VFV40" s="116"/>
      <c r="VFW40" s="116"/>
      <c r="VFX40" s="116"/>
      <c r="VFY40" s="116"/>
      <c r="VFZ40" s="116"/>
      <c r="VGA40" s="116"/>
      <c r="VGB40" s="116"/>
      <c r="VGC40" s="116"/>
      <c r="VGD40" s="116"/>
      <c r="VGE40" s="116"/>
      <c r="VGF40" s="116"/>
      <c r="VGG40" s="116"/>
      <c r="VGH40" s="116"/>
      <c r="VGI40" s="116"/>
      <c r="VGJ40" s="116"/>
      <c r="VGK40" s="116"/>
      <c r="VGL40" s="116"/>
      <c r="VGM40" s="116"/>
      <c r="VGN40" s="116"/>
      <c r="VGO40" s="116"/>
      <c r="VGP40" s="116"/>
      <c r="VGQ40" s="116"/>
      <c r="VGR40" s="116"/>
      <c r="VGS40" s="116"/>
      <c r="VGT40" s="116"/>
      <c r="VGU40" s="116"/>
      <c r="VGV40" s="116"/>
      <c r="VGW40" s="116"/>
      <c r="VGX40" s="116"/>
      <c r="VGY40" s="116"/>
      <c r="VGZ40" s="116"/>
      <c r="VHA40" s="116"/>
      <c r="VHB40" s="116"/>
      <c r="VHC40" s="116"/>
      <c r="VHD40" s="116"/>
      <c r="VHE40" s="116"/>
      <c r="VHF40" s="116"/>
      <c r="VHG40" s="116"/>
      <c r="VHH40" s="116"/>
      <c r="VHI40" s="116"/>
      <c r="VHJ40" s="116"/>
      <c r="VHK40" s="116"/>
      <c r="VHL40" s="116"/>
      <c r="VHM40" s="116"/>
      <c r="VHN40" s="116"/>
      <c r="VHO40" s="116"/>
      <c r="VHP40" s="116"/>
      <c r="VHQ40" s="116"/>
      <c r="VHR40" s="116"/>
      <c r="VHS40" s="116"/>
      <c r="VHT40" s="116"/>
      <c r="VHU40" s="116"/>
      <c r="VHV40" s="116"/>
      <c r="VHW40" s="116"/>
      <c r="VHX40" s="116"/>
      <c r="VHY40" s="116"/>
      <c r="VHZ40" s="116"/>
      <c r="VIA40" s="116"/>
      <c r="VIB40" s="116"/>
      <c r="VIC40" s="116"/>
      <c r="VID40" s="116"/>
      <c r="VIE40" s="116"/>
      <c r="VIF40" s="116"/>
      <c r="VIG40" s="116"/>
      <c r="VIH40" s="116"/>
      <c r="VII40" s="116"/>
      <c r="VIJ40" s="116"/>
      <c r="VIK40" s="116"/>
      <c r="VIL40" s="116"/>
      <c r="VIM40" s="116"/>
      <c r="VIN40" s="116"/>
      <c r="VIO40" s="116"/>
      <c r="VIP40" s="116"/>
      <c r="VIQ40" s="116"/>
      <c r="VIR40" s="116"/>
      <c r="VIS40" s="116"/>
      <c r="VIT40" s="116"/>
      <c r="VIU40" s="116"/>
      <c r="VIV40" s="116"/>
      <c r="VIW40" s="116"/>
      <c r="VIX40" s="116"/>
      <c r="VIY40" s="116"/>
      <c r="VIZ40" s="116"/>
      <c r="VJA40" s="116"/>
      <c r="VJB40" s="116"/>
      <c r="VJC40" s="116"/>
      <c r="VJD40" s="116"/>
      <c r="VJE40" s="116"/>
      <c r="VJF40" s="116"/>
      <c r="VJG40" s="116"/>
      <c r="VJH40" s="116"/>
      <c r="VJI40" s="116"/>
      <c r="VJJ40" s="116"/>
      <c r="VJK40" s="116"/>
      <c r="VJL40" s="116"/>
      <c r="VJM40" s="116"/>
      <c r="VJN40" s="116"/>
      <c r="VJO40" s="116"/>
      <c r="VJP40" s="116"/>
      <c r="VJQ40" s="116"/>
      <c r="VJR40" s="116"/>
      <c r="VJS40" s="116"/>
      <c r="VJT40" s="116"/>
      <c r="VJU40" s="116"/>
      <c r="VJV40" s="116"/>
      <c r="VJW40" s="116"/>
      <c r="VJX40" s="116"/>
      <c r="VJY40" s="116"/>
      <c r="VJZ40" s="116"/>
      <c r="VKA40" s="116"/>
      <c r="VKB40" s="116"/>
      <c r="VKC40" s="116"/>
      <c r="VKD40" s="116"/>
      <c r="VKE40" s="116"/>
      <c r="VKF40" s="116"/>
      <c r="VKG40" s="116"/>
      <c r="VKH40" s="116"/>
      <c r="VKI40" s="116"/>
      <c r="VKJ40" s="116"/>
      <c r="VKK40" s="116"/>
      <c r="VKL40" s="116"/>
      <c r="VKM40" s="116"/>
      <c r="VKN40" s="116"/>
      <c r="VKO40" s="116"/>
      <c r="VKP40" s="116"/>
      <c r="VKQ40" s="116"/>
      <c r="VKR40" s="116"/>
      <c r="VKS40" s="116"/>
      <c r="VKT40" s="116"/>
      <c r="VKU40" s="116"/>
      <c r="VKV40" s="116"/>
      <c r="VKW40" s="116"/>
      <c r="VKX40" s="116"/>
      <c r="VKY40" s="116"/>
      <c r="VKZ40" s="116"/>
      <c r="VLA40" s="116"/>
      <c r="VLB40" s="116"/>
      <c r="VLC40" s="116"/>
      <c r="VLD40" s="116"/>
      <c r="VLE40" s="116"/>
      <c r="VLF40" s="116"/>
      <c r="VLG40" s="116"/>
      <c r="VLH40" s="116"/>
      <c r="VLI40" s="116"/>
      <c r="VLJ40" s="116"/>
      <c r="VLK40" s="116"/>
      <c r="VLL40" s="116"/>
      <c r="VLM40" s="116"/>
      <c r="VLN40" s="116"/>
      <c r="VLO40" s="116"/>
      <c r="VLP40" s="116"/>
      <c r="VLQ40" s="116"/>
      <c r="VLR40" s="116"/>
      <c r="VLS40" s="116"/>
      <c r="VLT40" s="116"/>
      <c r="VLU40" s="116"/>
      <c r="VLV40" s="116"/>
      <c r="VLW40" s="116"/>
      <c r="VLX40" s="116"/>
      <c r="VLY40" s="116"/>
      <c r="VLZ40" s="116"/>
      <c r="VMA40" s="116"/>
      <c r="VMB40" s="116"/>
      <c r="VMC40" s="116"/>
      <c r="VMD40" s="116"/>
      <c r="VME40" s="116"/>
      <c r="VMF40" s="116"/>
      <c r="VMG40" s="116"/>
      <c r="VMH40" s="116"/>
      <c r="VMI40" s="116"/>
      <c r="VMJ40" s="116"/>
      <c r="VMK40" s="116"/>
      <c r="VML40" s="116"/>
      <c r="VMM40" s="116"/>
      <c r="VMN40" s="116"/>
      <c r="VMO40" s="116"/>
      <c r="VMP40" s="116"/>
      <c r="VMQ40" s="116"/>
      <c r="VMR40" s="116"/>
      <c r="VMS40" s="116"/>
      <c r="VMT40" s="116"/>
      <c r="VMU40" s="116"/>
      <c r="VMV40" s="116"/>
      <c r="VMW40" s="116"/>
      <c r="VMX40" s="116"/>
      <c r="VMY40" s="116"/>
      <c r="VMZ40" s="116"/>
      <c r="VNA40" s="116"/>
      <c r="VNB40" s="116"/>
      <c r="VNC40" s="116"/>
      <c r="VND40" s="116"/>
      <c r="VNE40" s="116"/>
      <c r="VNF40" s="116"/>
      <c r="VNG40" s="116"/>
      <c r="VNH40" s="116"/>
      <c r="VNI40" s="116"/>
      <c r="VNJ40" s="116"/>
      <c r="VNK40" s="116"/>
      <c r="VNL40" s="116"/>
      <c r="VNM40" s="116"/>
      <c r="VNN40" s="116"/>
      <c r="VNO40" s="116"/>
      <c r="VNP40" s="116"/>
      <c r="VNQ40" s="116"/>
      <c r="VNR40" s="116"/>
      <c r="VNS40" s="116"/>
      <c r="VNT40" s="116"/>
      <c r="VNU40" s="116"/>
      <c r="VNV40" s="116"/>
      <c r="VNW40" s="116"/>
      <c r="VNX40" s="116"/>
      <c r="VNY40" s="116"/>
      <c r="VNZ40" s="116"/>
      <c r="VOA40" s="116"/>
      <c r="VOB40" s="116"/>
      <c r="VOC40" s="116"/>
      <c r="VOD40" s="116"/>
      <c r="VOE40" s="116"/>
      <c r="VOF40" s="116"/>
      <c r="VOG40" s="116"/>
      <c r="VOH40" s="116"/>
      <c r="VOI40" s="116"/>
      <c r="VOJ40" s="116"/>
      <c r="VOK40" s="116"/>
      <c r="VOL40" s="116"/>
      <c r="VOM40" s="116"/>
      <c r="VON40" s="116"/>
      <c r="VOO40" s="116"/>
      <c r="VOP40" s="116"/>
      <c r="VOQ40" s="116"/>
      <c r="VOR40" s="116"/>
      <c r="VOS40" s="116"/>
      <c r="VOT40" s="116"/>
      <c r="VOU40" s="116"/>
      <c r="VOV40" s="116"/>
      <c r="VOW40" s="116"/>
      <c r="VOX40" s="116"/>
      <c r="VOY40" s="116"/>
      <c r="VOZ40" s="116"/>
      <c r="VPA40" s="116"/>
      <c r="VPB40" s="116"/>
      <c r="VPC40" s="116"/>
      <c r="VPD40" s="116"/>
      <c r="VPE40" s="116"/>
      <c r="VPF40" s="116"/>
      <c r="VPG40" s="116"/>
      <c r="VPH40" s="116"/>
      <c r="VPI40" s="116"/>
      <c r="VPJ40" s="116"/>
      <c r="VPK40" s="116"/>
      <c r="VPL40" s="116"/>
      <c r="VPM40" s="116"/>
      <c r="VPN40" s="116"/>
      <c r="VPO40" s="116"/>
      <c r="VPP40" s="116"/>
      <c r="VPQ40" s="116"/>
      <c r="VPR40" s="116"/>
      <c r="VPS40" s="116"/>
      <c r="VPT40" s="116"/>
      <c r="VPU40" s="116"/>
      <c r="VPV40" s="116"/>
      <c r="VPW40" s="116"/>
      <c r="VPX40" s="116"/>
      <c r="VPY40" s="116"/>
      <c r="VPZ40" s="116"/>
      <c r="VQA40" s="116"/>
      <c r="VQB40" s="116"/>
      <c r="VQC40" s="116"/>
      <c r="VQD40" s="116"/>
      <c r="VQE40" s="116"/>
      <c r="VQF40" s="116"/>
      <c r="VQG40" s="116"/>
      <c r="VQH40" s="116"/>
      <c r="VQI40" s="116"/>
      <c r="VQJ40" s="116"/>
      <c r="VQK40" s="116"/>
      <c r="VQL40" s="116"/>
      <c r="VQM40" s="116"/>
      <c r="VQN40" s="116"/>
      <c r="VQO40" s="116"/>
      <c r="VQP40" s="116"/>
      <c r="VQQ40" s="116"/>
      <c r="VQR40" s="116"/>
      <c r="VQS40" s="116"/>
      <c r="VQT40" s="116"/>
      <c r="VQU40" s="116"/>
      <c r="VQV40" s="116"/>
      <c r="VQW40" s="116"/>
      <c r="VQX40" s="116"/>
      <c r="VQY40" s="116"/>
      <c r="VQZ40" s="116"/>
      <c r="VRA40" s="116"/>
      <c r="VRB40" s="116"/>
      <c r="VRC40" s="116"/>
      <c r="VRD40" s="116"/>
      <c r="VRE40" s="116"/>
      <c r="VRF40" s="116"/>
      <c r="VRG40" s="116"/>
      <c r="VRH40" s="116"/>
      <c r="VRI40" s="116"/>
      <c r="VRJ40" s="116"/>
      <c r="VRK40" s="116"/>
      <c r="VRL40" s="116"/>
      <c r="VRM40" s="116"/>
      <c r="VRN40" s="116"/>
      <c r="VRO40" s="116"/>
      <c r="VRP40" s="116"/>
      <c r="VRQ40" s="116"/>
      <c r="VRR40" s="116"/>
      <c r="VRS40" s="116"/>
      <c r="VRT40" s="116"/>
      <c r="VRU40" s="116"/>
      <c r="VRV40" s="116"/>
      <c r="VRW40" s="116"/>
      <c r="VRX40" s="116"/>
      <c r="VRY40" s="116"/>
      <c r="VRZ40" s="116"/>
      <c r="VSA40" s="116"/>
      <c r="VSB40" s="116"/>
      <c r="VSC40" s="116"/>
      <c r="VSD40" s="116"/>
      <c r="VSE40" s="116"/>
      <c r="VSF40" s="116"/>
      <c r="VSG40" s="116"/>
      <c r="VSH40" s="116"/>
      <c r="VSI40" s="116"/>
      <c r="VSJ40" s="116"/>
      <c r="VSK40" s="116"/>
      <c r="VSL40" s="116"/>
      <c r="VSM40" s="116"/>
      <c r="VSN40" s="116"/>
      <c r="VSO40" s="116"/>
      <c r="VSP40" s="116"/>
      <c r="VSQ40" s="116"/>
      <c r="VSR40" s="116"/>
      <c r="VSS40" s="116"/>
      <c r="VST40" s="116"/>
      <c r="VSU40" s="116"/>
      <c r="VSV40" s="116"/>
      <c r="VSW40" s="116"/>
      <c r="VSX40" s="116"/>
      <c r="VSY40" s="116"/>
      <c r="VSZ40" s="116"/>
      <c r="VTA40" s="116"/>
      <c r="VTB40" s="116"/>
      <c r="VTC40" s="116"/>
      <c r="VTD40" s="116"/>
      <c r="VTE40" s="116"/>
      <c r="VTF40" s="116"/>
      <c r="VTG40" s="116"/>
      <c r="VTH40" s="116"/>
      <c r="VTI40" s="116"/>
      <c r="VTJ40" s="116"/>
      <c r="VTK40" s="116"/>
      <c r="VTL40" s="116"/>
      <c r="VTM40" s="116"/>
      <c r="VTN40" s="116"/>
      <c r="VTO40" s="116"/>
      <c r="VTP40" s="116"/>
      <c r="VTQ40" s="116"/>
      <c r="VTR40" s="116"/>
      <c r="VTS40" s="116"/>
      <c r="VTT40" s="116"/>
      <c r="VTU40" s="116"/>
      <c r="VTV40" s="116"/>
      <c r="VTW40" s="116"/>
      <c r="VTX40" s="116"/>
      <c r="VTY40" s="116"/>
      <c r="VTZ40" s="116"/>
      <c r="VUA40" s="116"/>
      <c r="VUB40" s="116"/>
      <c r="VUC40" s="116"/>
      <c r="VUD40" s="116"/>
      <c r="VUE40" s="116"/>
      <c r="VUF40" s="116"/>
      <c r="VUG40" s="116"/>
      <c r="VUH40" s="116"/>
      <c r="VUI40" s="116"/>
      <c r="VUJ40" s="116"/>
      <c r="VUK40" s="116"/>
      <c r="VUL40" s="116"/>
      <c r="VUM40" s="116"/>
      <c r="VUN40" s="116"/>
      <c r="VUO40" s="116"/>
      <c r="VUP40" s="116"/>
      <c r="VUQ40" s="116"/>
      <c r="VUR40" s="116"/>
      <c r="VUS40" s="116"/>
      <c r="VUT40" s="116"/>
      <c r="VUU40" s="116"/>
      <c r="VUV40" s="116"/>
      <c r="VUW40" s="116"/>
      <c r="VUX40" s="116"/>
      <c r="VUY40" s="116"/>
      <c r="VUZ40" s="116"/>
      <c r="VVA40" s="116"/>
      <c r="VVB40" s="116"/>
      <c r="VVC40" s="116"/>
      <c r="VVD40" s="116"/>
      <c r="VVE40" s="116"/>
      <c r="VVF40" s="116"/>
      <c r="VVG40" s="116"/>
      <c r="VVH40" s="116"/>
      <c r="VVI40" s="116"/>
      <c r="VVJ40" s="116"/>
      <c r="VVK40" s="116"/>
      <c r="VVL40" s="116"/>
      <c r="VVM40" s="116"/>
      <c r="VVN40" s="116"/>
      <c r="VVO40" s="116"/>
      <c r="VVP40" s="116"/>
      <c r="VVQ40" s="116"/>
      <c r="VVR40" s="116"/>
      <c r="VVS40" s="116"/>
      <c r="VVT40" s="116"/>
      <c r="VVU40" s="116"/>
      <c r="VVV40" s="116"/>
      <c r="VVW40" s="116"/>
      <c r="VVX40" s="116"/>
      <c r="VVY40" s="116"/>
      <c r="VVZ40" s="116"/>
      <c r="VWA40" s="116"/>
      <c r="VWB40" s="116"/>
      <c r="VWC40" s="116"/>
      <c r="VWD40" s="116"/>
      <c r="VWE40" s="116"/>
      <c r="VWF40" s="116"/>
      <c r="VWG40" s="116"/>
      <c r="VWH40" s="116"/>
      <c r="VWI40" s="116"/>
      <c r="VWJ40" s="116"/>
      <c r="VWK40" s="116"/>
      <c r="VWL40" s="116"/>
      <c r="VWM40" s="116"/>
      <c r="VWN40" s="116"/>
      <c r="VWO40" s="116"/>
      <c r="VWP40" s="116"/>
      <c r="VWQ40" s="116"/>
      <c r="VWR40" s="116"/>
      <c r="VWS40" s="116"/>
      <c r="VWT40" s="116"/>
      <c r="VWU40" s="116"/>
      <c r="VWV40" s="116"/>
      <c r="VWW40" s="116"/>
      <c r="VWX40" s="116"/>
      <c r="VWY40" s="116"/>
      <c r="VWZ40" s="116"/>
      <c r="VXA40" s="116"/>
      <c r="VXB40" s="116"/>
      <c r="VXC40" s="116"/>
      <c r="VXD40" s="116"/>
      <c r="VXE40" s="116"/>
      <c r="VXF40" s="116"/>
      <c r="VXG40" s="116"/>
      <c r="VXH40" s="116"/>
      <c r="VXI40" s="116"/>
      <c r="VXJ40" s="116"/>
      <c r="VXK40" s="116"/>
      <c r="VXL40" s="116"/>
      <c r="VXM40" s="116"/>
      <c r="VXN40" s="116"/>
      <c r="VXO40" s="116"/>
      <c r="VXP40" s="116"/>
      <c r="VXQ40" s="116"/>
      <c r="VXR40" s="116"/>
      <c r="VXS40" s="116"/>
      <c r="VXT40" s="116"/>
      <c r="VXU40" s="116"/>
      <c r="VXV40" s="116"/>
      <c r="VXW40" s="116"/>
      <c r="VXX40" s="116"/>
      <c r="VXY40" s="116"/>
      <c r="VXZ40" s="116"/>
      <c r="VYA40" s="116"/>
      <c r="VYB40" s="116"/>
      <c r="VYC40" s="116"/>
      <c r="VYD40" s="116"/>
      <c r="VYE40" s="116"/>
      <c r="VYF40" s="116"/>
      <c r="VYG40" s="116"/>
      <c r="VYH40" s="116"/>
      <c r="VYI40" s="116"/>
      <c r="VYJ40" s="116"/>
      <c r="VYK40" s="116"/>
      <c r="VYL40" s="116"/>
      <c r="VYM40" s="116"/>
      <c r="VYN40" s="116"/>
      <c r="VYO40" s="116"/>
      <c r="VYP40" s="116"/>
      <c r="VYQ40" s="116"/>
      <c r="VYR40" s="116"/>
      <c r="VYS40" s="116"/>
      <c r="VYT40" s="116"/>
      <c r="VYU40" s="116"/>
      <c r="VYV40" s="116"/>
      <c r="VYW40" s="116"/>
      <c r="VYX40" s="116"/>
      <c r="VYY40" s="116"/>
      <c r="VYZ40" s="116"/>
      <c r="VZA40" s="116"/>
      <c r="VZB40" s="116"/>
      <c r="VZC40" s="116"/>
      <c r="VZD40" s="116"/>
      <c r="VZE40" s="116"/>
      <c r="VZF40" s="116"/>
      <c r="VZG40" s="116"/>
      <c r="VZH40" s="116"/>
      <c r="VZI40" s="116"/>
      <c r="VZJ40" s="116"/>
      <c r="VZK40" s="116"/>
      <c r="VZL40" s="116"/>
      <c r="VZM40" s="116"/>
      <c r="VZN40" s="116"/>
      <c r="VZO40" s="116"/>
      <c r="VZP40" s="116"/>
      <c r="VZQ40" s="116"/>
      <c r="VZR40" s="116"/>
      <c r="VZS40" s="116"/>
      <c r="VZT40" s="116"/>
      <c r="VZU40" s="116"/>
      <c r="VZV40" s="116"/>
      <c r="VZW40" s="116"/>
      <c r="VZX40" s="116"/>
      <c r="VZY40" s="116"/>
      <c r="VZZ40" s="116"/>
      <c r="WAA40" s="116"/>
      <c r="WAB40" s="116"/>
      <c r="WAC40" s="116"/>
      <c r="WAD40" s="116"/>
      <c r="WAE40" s="116"/>
      <c r="WAF40" s="116"/>
      <c r="WAG40" s="116"/>
      <c r="WAH40" s="116"/>
      <c r="WAI40" s="116"/>
      <c r="WAJ40" s="116"/>
      <c r="WAK40" s="116"/>
      <c r="WAL40" s="116"/>
      <c r="WAM40" s="116"/>
      <c r="WAN40" s="116"/>
      <c r="WAO40" s="116"/>
      <c r="WAP40" s="116"/>
      <c r="WAQ40" s="116"/>
      <c r="WAR40" s="116"/>
      <c r="WAS40" s="116"/>
      <c r="WAT40" s="116"/>
      <c r="WAU40" s="116"/>
      <c r="WAV40" s="116"/>
      <c r="WAW40" s="116"/>
      <c r="WAX40" s="116"/>
      <c r="WAY40" s="116"/>
      <c r="WAZ40" s="116"/>
      <c r="WBA40" s="116"/>
      <c r="WBB40" s="116"/>
      <c r="WBC40" s="116"/>
      <c r="WBD40" s="116"/>
      <c r="WBE40" s="116"/>
      <c r="WBF40" s="116"/>
      <c r="WBG40" s="116"/>
      <c r="WBH40" s="116"/>
      <c r="WBI40" s="116"/>
      <c r="WBJ40" s="116"/>
      <c r="WBK40" s="116"/>
      <c r="WBL40" s="116"/>
      <c r="WBM40" s="116"/>
      <c r="WBN40" s="116"/>
      <c r="WBO40" s="116"/>
      <c r="WBP40" s="116"/>
      <c r="WBQ40" s="116"/>
      <c r="WBR40" s="116"/>
      <c r="WBS40" s="116"/>
      <c r="WBT40" s="116"/>
      <c r="WBU40" s="116"/>
      <c r="WBV40" s="116"/>
      <c r="WBW40" s="116"/>
      <c r="WBX40" s="116"/>
      <c r="WBY40" s="116"/>
      <c r="WBZ40" s="116"/>
      <c r="WCA40" s="116"/>
      <c r="WCB40" s="116"/>
      <c r="WCC40" s="116"/>
      <c r="WCD40" s="116"/>
      <c r="WCE40" s="116"/>
      <c r="WCF40" s="116"/>
      <c r="WCG40" s="116"/>
      <c r="WCH40" s="116"/>
      <c r="WCI40" s="116"/>
      <c r="WCJ40" s="116"/>
      <c r="WCK40" s="116"/>
      <c r="WCL40" s="116"/>
      <c r="WCM40" s="116"/>
      <c r="WCN40" s="116"/>
      <c r="WCO40" s="116"/>
      <c r="WCP40" s="116"/>
      <c r="WCQ40" s="116"/>
      <c r="WCR40" s="116"/>
      <c r="WCS40" s="116"/>
      <c r="WCT40" s="116"/>
      <c r="WCU40" s="116"/>
      <c r="WCV40" s="116"/>
      <c r="WCW40" s="116"/>
      <c r="WCX40" s="116"/>
      <c r="WCY40" s="116"/>
      <c r="WCZ40" s="116"/>
      <c r="WDA40" s="116"/>
      <c r="WDB40" s="116"/>
      <c r="WDC40" s="116"/>
      <c r="WDD40" s="116"/>
      <c r="WDE40" s="116"/>
      <c r="WDF40" s="116"/>
      <c r="WDG40" s="116"/>
      <c r="WDH40" s="116"/>
      <c r="WDI40" s="116"/>
      <c r="WDJ40" s="116"/>
      <c r="WDK40" s="116"/>
      <c r="WDL40" s="116"/>
      <c r="WDM40" s="116"/>
      <c r="WDN40" s="116"/>
      <c r="WDO40" s="116"/>
      <c r="WDP40" s="116"/>
      <c r="WDQ40" s="116"/>
      <c r="WDR40" s="116"/>
      <c r="WDS40" s="116"/>
      <c r="WDT40" s="116"/>
      <c r="WDU40" s="116"/>
      <c r="WDV40" s="116"/>
      <c r="WDW40" s="116"/>
      <c r="WDX40" s="116"/>
      <c r="WDY40" s="116"/>
      <c r="WDZ40" s="116"/>
      <c r="WEA40" s="116"/>
      <c r="WEB40" s="116"/>
      <c r="WEC40" s="116"/>
      <c r="WED40" s="116"/>
      <c r="WEE40" s="116"/>
      <c r="WEF40" s="116"/>
      <c r="WEG40" s="116"/>
      <c r="WEH40" s="116"/>
      <c r="WEI40" s="116"/>
      <c r="WEJ40" s="116"/>
      <c r="WEK40" s="116"/>
      <c r="WEL40" s="116"/>
      <c r="WEM40" s="116"/>
      <c r="WEN40" s="116"/>
      <c r="WEO40" s="116"/>
      <c r="WEP40" s="116"/>
      <c r="WEQ40" s="116"/>
      <c r="WER40" s="116"/>
      <c r="WES40" s="116"/>
      <c r="WET40" s="116"/>
      <c r="WEU40" s="116"/>
      <c r="WEV40" s="116"/>
      <c r="WEW40" s="116"/>
      <c r="WEX40" s="116"/>
      <c r="WEY40" s="116"/>
      <c r="WEZ40" s="116"/>
      <c r="WFA40" s="116"/>
      <c r="WFB40" s="116"/>
      <c r="WFC40" s="116"/>
      <c r="WFD40" s="116"/>
      <c r="WFE40" s="116"/>
      <c r="WFF40" s="116"/>
      <c r="WFG40" s="116"/>
      <c r="WFH40" s="116"/>
      <c r="WFI40" s="116"/>
      <c r="WFJ40" s="116"/>
      <c r="WFK40" s="116"/>
      <c r="WFL40" s="116"/>
      <c r="WFM40" s="116"/>
      <c r="WFN40" s="116"/>
      <c r="WFO40" s="116"/>
      <c r="WFP40" s="116"/>
      <c r="WFQ40" s="116"/>
      <c r="WFR40" s="116"/>
      <c r="WFS40" s="116"/>
      <c r="WFT40" s="116"/>
      <c r="WFU40" s="116"/>
      <c r="WFV40" s="116"/>
      <c r="WFW40" s="116"/>
      <c r="WFX40" s="116"/>
      <c r="WFY40" s="116"/>
      <c r="WFZ40" s="116"/>
      <c r="WGA40" s="116"/>
      <c r="WGB40" s="116"/>
      <c r="WGC40" s="116"/>
      <c r="WGD40" s="116"/>
      <c r="WGE40" s="116"/>
      <c r="WGF40" s="116"/>
      <c r="WGG40" s="116"/>
      <c r="WGH40" s="116"/>
      <c r="WGI40" s="116"/>
      <c r="WGJ40" s="116"/>
      <c r="WGK40" s="116"/>
      <c r="WGL40" s="116"/>
      <c r="WGM40" s="116"/>
      <c r="WGN40" s="116"/>
      <c r="WGO40" s="116"/>
      <c r="WGP40" s="116"/>
      <c r="WGQ40" s="116"/>
      <c r="WGR40" s="116"/>
      <c r="WGS40" s="116"/>
      <c r="WGT40" s="116"/>
      <c r="WGU40" s="116"/>
      <c r="WGV40" s="116"/>
      <c r="WGW40" s="116"/>
      <c r="WGX40" s="116"/>
      <c r="WGY40" s="116"/>
      <c r="WGZ40" s="116"/>
      <c r="WHA40" s="116"/>
      <c r="WHB40" s="116"/>
      <c r="WHC40" s="116"/>
      <c r="WHD40" s="116"/>
      <c r="WHE40" s="116"/>
      <c r="WHF40" s="116"/>
      <c r="WHG40" s="116"/>
      <c r="WHH40" s="116"/>
      <c r="WHI40" s="116"/>
      <c r="WHJ40" s="116"/>
      <c r="WHK40" s="116"/>
      <c r="WHL40" s="116"/>
      <c r="WHM40" s="116"/>
      <c r="WHN40" s="116"/>
      <c r="WHO40" s="116"/>
      <c r="WHP40" s="116"/>
      <c r="WHQ40" s="116"/>
      <c r="WHR40" s="116"/>
      <c r="WHS40" s="116"/>
      <c r="WHT40" s="116"/>
      <c r="WHU40" s="116"/>
      <c r="WHV40" s="116"/>
      <c r="WHW40" s="116"/>
      <c r="WHX40" s="116"/>
      <c r="WHY40" s="116"/>
      <c r="WHZ40" s="116"/>
      <c r="WIA40" s="116"/>
      <c r="WIB40" s="116"/>
      <c r="WIC40" s="116"/>
      <c r="WID40" s="116"/>
      <c r="WIE40" s="116"/>
      <c r="WIF40" s="116"/>
      <c r="WIG40" s="116"/>
      <c r="WIH40" s="116"/>
      <c r="WII40" s="116"/>
      <c r="WIJ40" s="116"/>
      <c r="WIK40" s="116"/>
      <c r="WIL40" s="116"/>
      <c r="WIM40" s="116"/>
      <c r="WIN40" s="116"/>
      <c r="WIO40" s="116"/>
      <c r="WIP40" s="116"/>
      <c r="WIQ40" s="116"/>
      <c r="WIR40" s="116"/>
      <c r="WIS40" s="116"/>
      <c r="WIT40" s="116"/>
      <c r="WIU40" s="116"/>
      <c r="WIV40" s="116"/>
      <c r="WIW40" s="116"/>
      <c r="WIX40" s="116"/>
      <c r="WIY40" s="116"/>
      <c r="WIZ40" s="116"/>
      <c r="WJA40" s="116"/>
      <c r="WJB40" s="116"/>
      <c r="WJC40" s="116"/>
      <c r="WJD40" s="116"/>
      <c r="WJE40" s="116"/>
      <c r="WJF40" s="116"/>
      <c r="WJG40" s="116"/>
      <c r="WJH40" s="116"/>
      <c r="WJI40" s="116"/>
      <c r="WJJ40" s="116"/>
      <c r="WJK40" s="116"/>
      <c r="WJL40" s="116"/>
      <c r="WJM40" s="116"/>
      <c r="WJN40" s="116"/>
      <c r="WJO40" s="116"/>
      <c r="WJP40" s="116"/>
      <c r="WJQ40" s="116"/>
      <c r="WJR40" s="116"/>
      <c r="WJS40" s="116"/>
      <c r="WJT40" s="116"/>
      <c r="WJU40" s="116"/>
      <c r="WJV40" s="116"/>
      <c r="WJW40" s="116"/>
      <c r="WJX40" s="116"/>
      <c r="WJY40" s="116"/>
      <c r="WJZ40" s="116"/>
      <c r="WKA40" s="116"/>
      <c r="WKB40" s="116"/>
      <c r="WKC40" s="116"/>
      <c r="WKD40" s="116"/>
      <c r="WKE40" s="116"/>
      <c r="WKF40" s="116"/>
      <c r="WKG40" s="116"/>
      <c r="WKH40" s="116"/>
      <c r="WKI40" s="116"/>
      <c r="WKJ40" s="116"/>
      <c r="WKK40" s="116"/>
      <c r="WKL40" s="116"/>
      <c r="WKM40" s="116"/>
      <c r="WKN40" s="116"/>
      <c r="WKO40" s="116"/>
      <c r="WKP40" s="116"/>
      <c r="WKQ40" s="116"/>
      <c r="WKR40" s="116"/>
      <c r="WKS40" s="116"/>
      <c r="WKT40" s="116"/>
      <c r="WKU40" s="116"/>
      <c r="WKV40" s="116"/>
      <c r="WKW40" s="116"/>
      <c r="WKX40" s="116"/>
      <c r="WKY40" s="116"/>
      <c r="WKZ40" s="116"/>
      <c r="WLA40" s="116"/>
      <c r="WLB40" s="116"/>
      <c r="WLC40" s="116"/>
      <c r="WLD40" s="116"/>
      <c r="WLE40" s="116"/>
      <c r="WLF40" s="116"/>
      <c r="WLG40" s="116"/>
      <c r="WLH40" s="116"/>
      <c r="WLI40" s="116"/>
      <c r="WLJ40" s="116"/>
      <c r="WLK40" s="116"/>
      <c r="WLL40" s="116"/>
      <c r="WLM40" s="116"/>
      <c r="WLN40" s="116"/>
      <c r="WLO40" s="116"/>
      <c r="WLP40" s="116"/>
      <c r="WLQ40" s="116"/>
      <c r="WLR40" s="116"/>
      <c r="WLS40" s="116"/>
      <c r="WLT40" s="116"/>
      <c r="WLU40" s="116"/>
      <c r="WLV40" s="116"/>
      <c r="WLW40" s="116"/>
      <c r="WLX40" s="116"/>
      <c r="WLY40" s="116"/>
      <c r="WLZ40" s="116"/>
      <c r="WMA40" s="116"/>
      <c r="WMB40" s="116"/>
      <c r="WMC40" s="116"/>
      <c r="WMD40" s="116"/>
      <c r="WME40" s="116"/>
      <c r="WMF40" s="116"/>
      <c r="WMG40" s="116"/>
      <c r="WMH40" s="116"/>
      <c r="WMI40" s="116"/>
      <c r="WMJ40" s="116"/>
      <c r="WMK40" s="116"/>
      <c r="WML40" s="116"/>
      <c r="WMM40" s="116"/>
      <c r="WMN40" s="116"/>
      <c r="WMO40" s="116"/>
      <c r="WMP40" s="116"/>
      <c r="WMQ40" s="116"/>
      <c r="WMR40" s="116"/>
      <c r="WMS40" s="116"/>
      <c r="WMT40" s="116"/>
      <c r="WMU40" s="116"/>
      <c r="WMV40" s="116"/>
      <c r="WMW40" s="116"/>
      <c r="WMX40" s="116"/>
      <c r="WMY40" s="116"/>
      <c r="WMZ40" s="116"/>
      <c r="WNA40" s="116"/>
      <c r="WNB40" s="116"/>
      <c r="WNC40" s="116"/>
      <c r="WND40" s="116"/>
      <c r="WNE40" s="116"/>
      <c r="WNF40" s="116"/>
      <c r="WNG40" s="116"/>
      <c r="WNH40" s="116"/>
      <c r="WNI40" s="116"/>
      <c r="WNJ40" s="116"/>
      <c r="WNK40" s="116"/>
      <c r="WNL40" s="116"/>
      <c r="WNM40" s="116"/>
      <c r="WNN40" s="116"/>
      <c r="WNO40" s="116"/>
      <c r="WNP40" s="116"/>
      <c r="WNQ40" s="116"/>
      <c r="WNR40" s="116"/>
      <c r="WNS40" s="116"/>
      <c r="WNT40" s="116"/>
      <c r="WNU40" s="116"/>
      <c r="WNV40" s="116"/>
      <c r="WNW40" s="116"/>
      <c r="WNX40" s="116"/>
      <c r="WNY40" s="116"/>
      <c r="WNZ40" s="116"/>
      <c r="WOA40" s="116"/>
      <c r="WOB40" s="116"/>
      <c r="WOC40" s="116"/>
      <c r="WOD40" s="116"/>
      <c r="WOE40" s="116"/>
      <c r="WOF40" s="116"/>
      <c r="WOG40" s="116"/>
      <c r="WOH40" s="116"/>
      <c r="WOI40" s="116"/>
      <c r="WOJ40" s="116"/>
      <c r="WOK40" s="116"/>
      <c r="WOL40" s="116"/>
      <c r="WOM40" s="116"/>
      <c r="WON40" s="116"/>
      <c r="WOO40" s="116"/>
      <c r="WOP40" s="116"/>
      <c r="WOQ40" s="116"/>
      <c r="WOR40" s="116"/>
      <c r="WOS40" s="116"/>
      <c r="WOT40" s="116"/>
      <c r="WOU40" s="116"/>
      <c r="WOV40" s="116"/>
      <c r="WOW40" s="116"/>
      <c r="WOX40" s="116"/>
      <c r="WOY40" s="116"/>
      <c r="WOZ40" s="116"/>
      <c r="WPA40" s="116"/>
      <c r="WPB40" s="116"/>
      <c r="WPC40" s="116"/>
      <c r="WPD40" s="116"/>
      <c r="WPE40" s="116"/>
      <c r="WPF40" s="116"/>
      <c r="WPG40" s="116"/>
      <c r="WPH40" s="116"/>
      <c r="WPI40" s="116"/>
      <c r="WPJ40" s="116"/>
      <c r="WPK40" s="116"/>
      <c r="WPL40" s="116"/>
      <c r="WPM40" s="116"/>
      <c r="WPN40" s="116"/>
      <c r="WPO40" s="116"/>
      <c r="WPP40" s="116"/>
      <c r="WPQ40" s="116"/>
      <c r="WPR40" s="116"/>
      <c r="WPS40" s="116"/>
      <c r="WPT40" s="116"/>
      <c r="WPU40" s="116"/>
      <c r="WPV40" s="116"/>
      <c r="WPW40" s="116"/>
      <c r="WPX40" s="116"/>
      <c r="WPY40" s="116"/>
      <c r="WPZ40" s="116"/>
      <c r="WQA40" s="116"/>
      <c r="WQB40" s="116"/>
      <c r="WQC40" s="116"/>
      <c r="WQD40" s="116"/>
      <c r="WQE40" s="116"/>
      <c r="WQF40" s="116"/>
      <c r="WQG40" s="116"/>
      <c r="WQH40" s="116"/>
      <c r="WQI40" s="116"/>
      <c r="WQJ40" s="116"/>
      <c r="WQK40" s="116"/>
      <c r="WQL40" s="116"/>
      <c r="WQM40" s="116"/>
      <c r="WQN40" s="116"/>
      <c r="WQO40" s="116"/>
      <c r="WQP40" s="116"/>
      <c r="WQQ40" s="116"/>
      <c r="WQR40" s="116"/>
      <c r="WQS40" s="116"/>
      <c r="WQT40" s="116"/>
      <c r="WQU40" s="116"/>
      <c r="WQV40" s="116"/>
      <c r="WQW40" s="116"/>
      <c r="WQX40" s="116"/>
      <c r="WQY40" s="116"/>
      <c r="WQZ40" s="116"/>
      <c r="WRA40" s="116"/>
      <c r="WRB40" s="116"/>
      <c r="WRC40" s="116"/>
      <c r="WRD40" s="116"/>
      <c r="WRE40" s="116"/>
      <c r="WRF40" s="116"/>
      <c r="WRG40" s="116"/>
      <c r="WRH40" s="116"/>
      <c r="WRI40" s="116"/>
      <c r="WRJ40" s="116"/>
      <c r="WRK40" s="116"/>
      <c r="WRL40" s="116"/>
      <c r="WRM40" s="116"/>
      <c r="WRN40" s="116"/>
      <c r="WRO40" s="116"/>
      <c r="WRP40" s="116"/>
      <c r="WRQ40" s="116"/>
      <c r="WRR40" s="116"/>
      <c r="WRS40" s="116"/>
      <c r="WRT40" s="116"/>
      <c r="WRU40" s="116"/>
      <c r="WRV40" s="116"/>
      <c r="WRW40" s="116"/>
      <c r="WRX40" s="116"/>
      <c r="WRY40" s="116"/>
      <c r="WRZ40" s="116"/>
      <c r="WSA40" s="116"/>
      <c r="WSB40" s="116"/>
      <c r="WSC40" s="116"/>
      <c r="WSD40" s="116"/>
      <c r="WSE40" s="116"/>
      <c r="WSF40" s="116"/>
      <c r="WSG40" s="116"/>
      <c r="WSH40" s="116"/>
      <c r="WSI40" s="116"/>
      <c r="WSJ40" s="116"/>
      <c r="WSK40" s="116"/>
      <c r="WSL40" s="116"/>
      <c r="WSM40" s="116"/>
      <c r="WSN40" s="116"/>
      <c r="WSO40" s="116"/>
      <c r="WSP40" s="116"/>
      <c r="WSQ40" s="116"/>
      <c r="WSR40" s="116"/>
      <c r="WSS40" s="116"/>
      <c r="WST40" s="116"/>
      <c r="WSU40" s="116"/>
      <c r="WSV40" s="116"/>
      <c r="WSW40" s="116"/>
      <c r="WSX40" s="116"/>
      <c r="WSY40" s="116"/>
      <c r="WSZ40" s="116"/>
      <c r="WTA40" s="116"/>
      <c r="WTB40" s="116"/>
      <c r="WTC40" s="116"/>
      <c r="WTD40" s="116"/>
      <c r="WTE40" s="116"/>
      <c r="WTF40" s="116"/>
      <c r="WTG40" s="116"/>
      <c r="WTH40" s="116"/>
      <c r="WTI40" s="116"/>
      <c r="WTJ40" s="116"/>
      <c r="WTK40" s="116"/>
      <c r="WTL40" s="116"/>
      <c r="WTM40" s="116"/>
      <c r="WTN40" s="116"/>
      <c r="WTO40" s="116"/>
      <c r="WTP40" s="116"/>
      <c r="WTQ40" s="116"/>
      <c r="WTR40" s="116"/>
      <c r="WTS40" s="116"/>
      <c r="WTT40" s="116"/>
      <c r="WTU40" s="116"/>
      <c r="WTV40" s="116"/>
      <c r="WTW40" s="116"/>
      <c r="WTX40" s="116"/>
      <c r="WTY40" s="116"/>
      <c r="WTZ40" s="116"/>
      <c r="WUA40" s="116"/>
      <c r="WUB40" s="116"/>
      <c r="WUC40" s="116"/>
      <c r="WUD40" s="116"/>
      <c r="WUE40" s="116"/>
      <c r="WUF40" s="116"/>
      <c r="WUG40" s="116"/>
      <c r="WUH40" s="116"/>
      <c r="WUI40" s="116"/>
      <c r="WUJ40" s="116"/>
      <c r="WUK40" s="116"/>
      <c r="WUL40" s="116"/>
      <c r="WUM40" s="116"/>
      <c r="WUN40" s="116"/>
      <c r="WUO40" s="116"/>
      <c r="WUP40" s="116"/>
      <c r="WUQ40" s="116"/>
      <c r="WUR40" s="116"/>
      <c r="WUS40" s="116"/>
      <c r="WUT40" s="116"/>
      <c r="WUU40" s="116"/>
      <c r="WUV40" s="116"/>
      <c r="WUW40" s="116"/>
      <c r="WUX40" s="116"/>
      <c r="WUY40" s="116"/>
      <c r="WUZ40" s="116"/>
      <c r="WVA40" s="116"/>
      <c r="WVB40" s="116"/>
      <c r="WVC40" s="116"/>
      <c r="WVD40" s="116"/>
      <c r="WVE40" s="116"/>
      <c r="WVF40" s="116"/>
      <c r="WVG40" s="116"/>
      <c r="WVH40" s="116"/>
      <c r="WVI40" s="116"/>
      <c r="WVJ40" s="116"/>
      <c r="WVK40" s="116"/>
      <c r="WVL40" s="116"/>
      <c r="WVM40" s="116"/>
      <c r="WVN40" s="116"/>
      <c r="WVO40" s="116"/>
      <c r="WVP40" s="116"/>
      <c r="WVQ40" s="116"/>
      <c r="WVR40" s="116"/>
      <c r="WVS40" s="116"/>
      <c r="WVT40" s="116"/>
      <c r="WVU40" s="116"/>
      <c r="WVV40" s="116"/>
      <c r="WVW40" s="116"/>
      <c r="WVX40" s="116"/>
      <c r="WVY40" s="116"/>
      <c r="WVZ40" s="116"/>
      <c r="WWA40" s="116"/>
      <c r="WWB40" s="116"/>
      <c r="WWC40" s="116"/>
      <c r="WWD40" s="116"/>
      <c r="WWE40" s="116"/>
      <c r="WWF40" s="116"/>
      <c r="WWG40" s="116"/>
      <c r="WWH40" s="116"/>
      <c r="WWI40" s="116"/>
      <c r="WWJ40" s="116"/>
      <c r="WWK40" s="116"/>
      <c r="WWL40" s="116"/>
      <c r="WWM40" s="116"/>
      <c r="WWN40" s="116"/>
      <c r="WWO40" s="116"/>
      <c r="WWP40" s="116"/>
      <c r="WWQ40" s="116"/>
      <c r="WWR40" s="116"/>
      <c r="WWS40" s="116"/>
      <c r="WWT40" s="116"/>
      <c r="WWU40" s="116"/>
      <c r="WWV40" s="116"/>
      <c r="WWW40" s="116"/>
      <c r="WWX40" s="116"/>
      <c r="WWY40" s="116"/>
      <c r="WWZ40" s="116"/>
      <c r="WXA40" s="116"/>
      <c r="WXB40" s="116"/>
      <c r="WXC40" s="116"/>
      <c r="WXD40" s="116"/>
      <c r="WXE40" s="116"/>
      <c r="WXF40" s="116"/>
      <c r="WXG40" s="116"/>
      <c r="WXH40" s="116"/>
      <c r="WXI40" s="116"/>
      <c r="WXJ40" s="116"/>
      <c r="WXK40" s="116"/>
      <c r="WXL40" s="116"/>
      <c r="WXM40" s="116"/>
      <c r="WXN40" s="116"/>
      <c r="WXO40" s="116"/>
      <c r="WXP40" s="116"/>
      <c r="WXQ40" s="116"/>
      <c r="WXR40" s="116"/>
      <c r="WXS40" s="116"/>
      <c r="WXT40" s="116"/>
      <c r="WXU40" s="116"/>
      <c r="WXV40" s="116"/>
      <c r="WXW40" s="116"/>
      <c r="WXX40" s="116"/>
      <c r="WXY40" s="116"/>
      <c r="WXZ40" s="116"/>
      <c r="WYA40" s="116"/>
      <c r="WYB40" s="116"/>
      <c r="WYC40" s="116"/>
      <c r="WYD40" s="116"/>
      <c r="WYE40" s="116"/>
      <c r="WYF40" s="116"/>
      <c r="WYG40" s="116"/>
      <c r="WYH40" s="116"/>
      <c r="WYI40" s="116"/>
      <c r="WYJ40" s="116"/>
      <c r="WYK40" s="116"/>
      <c r="WYL40" s="116"/>
      <c r="WYM40" s="116"/>
      <c r="WYN40" s="116"/>
      <c r="WYO40" s="116"/>
      <c r="WYP40" s="116"/>
      <c r="WYQ40" s="116"/>
      <c r="WYR40" s="116"/>
      <c r="WYS40" s="116"/>
      <c r="WYT40" s="116"/>
      <c r="WYU40" s="116"/>
      <c r="WYV40" s="116"/>
      <c r="WYW40" s="116"/>
      <c r="WYX40" s="116"/>
      <c r="WYY40" s="116"/>
      <c r="WYZ40" s="116"/>
      <c r="WZA40" s="116"/>
      <c r="WZB40" s="116"/>
      <c r="WZC40" s="116"/>
      <c r="WZD40" s="116"/>
      <c r="WZE40" s="116"/>
      <c r="WZF40" s="116"/>
      <c r="WZG40" s="116"/>
      <c r="WZH40" s="116"/>
      <c r="WZI40" s="116"/>
      <c r="WZJ40" s="116"/>
      <c r="WZK40" s="116"/>
      <c r="WZL40" s="116"/>
      <c r="WZM40" s="116"/>
      <c r="WZN40" s="116"/>
      <c r="WZO40" s="116"/>
      <c r="WZP40" s="116"/>
      <c r="WZQ40" s="116"/>
      <c r="WZR40" s="116"/>
      <c r="WZS40" s="116"/>
      <c r="WZT40" s="116"/>
      <c r="WZU40" s="116"/>
      <c r="WZV40" s="116"/>
      <c r="WZW40" s="116"/>
      <c r="WZX40" s="116"/>
      <c r="WZY40" s="116"/>
      <c r="WZZ40" s="116"/>
      <c r="XAA40" s="116"/>
      <c r="XAB40" s="116"/>
      <c r="XAC40" s="116"/>
      <c r="XAD40" s="116"/>
      <c r="XAE40" s="116"/>
      <c r="XAF40" s="116"/>
      <c r="XAG40" s="116"/>
      <c r="XAH40" s="116"/>
      <c r="XAI40" s="116"/>
      <c r="XAJ40" s="116"/>
      <c r="XAK40" s="116"/>
      <c r="XAL40" s="116"/>
      <c r="XAM40" s="116"/>
      <c r="XAN40" s="116"/>
      <c r="XAO40" s="116"/>
      <c r="XAP40" s="116"/>
      <c r="XAQ40" s="116"/>
      <c r="XAR40" s="116"/>
      <c r="XAS40" s="116"/>
      <c r="XAT40" s="116"/>
      <c r="XAU40" s="116"/>
      <c r="XAV40" s="116"/>
      <c r="XAW40" s="116"/>
      <c r="XAX40" s="116"/>
      <c r="XAY40" s="116"/>
      <c r="XAZ40" s="116"/>
      <c r="XBA40" s="116"/>
      <c r="XBB40" s="116"/>
      <c r="XBC40" s="116"/>
      <c r="XBD40" s="116"/>
      <c r="XBE40" s="116"/>
      <c r="XBF40" s="116"/>
      <c r="XBG40" s="116"/>
      <c r="XBH40" s="116"/>
      <c r="XBI40" s="116"/>
      <c r="XBJ40" s="116"/>
      <c r="XBK40" s="116"/>
      <c r="XBL40" s="116"/>
      <c r="XBM40" s="116"/>
      <c r="XBN40" s="116"/>
      <c r="XBO40" s="116"/>
      <c r="XBP40" s="116"/>
      <c r="XBQ40" s="116"/>
      <c r="XBR40" s="116"/>
      <c r="XBS40" s="116"/>
      <c r="XBT40" s="116"/>
      <c r="XBU40" s="116"/>
      <c r="XBV40" s="116"/>
      <c r="XBW40" s="116"/>
      <c r="XBX40" s="116"/>
      <c r="XBY40" s="116"/>
      <c r="XBZ40" s="116"/>
      <c r="XCA40" s="116"/>
      <c r="XCB40" s="116"/>
      <c r="XCC40" s="116"/>
      <c r="XCD40" s="116"/>
      <c r="XCE40" s="116"/>
      <c r="XCF40" s="116"/>
      <c r="XCG40" s="116"/>
      <c r="XCH40" s="116"/>
      <c r="XCI40" s="116"/>
      <c r="XCJ40" s="116"/>
      <c r="XCK40" s="116"/>
      <c r="XCL40" s="116"/>
      <c r="XCM40" s="116"/>
      <c r="XCN40" s="116"/>
      <c r="XCO40" s="116"/>
      <c r="XCP40" s="116"/>
      <c r="XCQ40" s="116"/>
      <c r="XCR40" s="116"/>
      <c r="XCS40" s="116"/>
      <c r="XCT40" s="116"/>
      <c r="XCU40" s="116"/>
      <c r="XCV40" s="116"/>
      <c r="XCW40" s="116"/>
      <c r="XCX40" s="116"/>
      <c r="XCY40" s="116"/>
      <c r="XCZ40" s="116"/>
      <c r="XDA40" s="116"/>
      <c r="XDB40" s="116"/>
      <c r="XDC40" s="116"/>
      <c r="XDD40" s="116"/>
      <c r="XDE40" s="116"/>
      <c r="XDF40" s="116"/>
      <c r="XDG40" s="116"/>
      <c r="XDH40" s="116"/>
      <c r="XDI40" s="116"/>
      <c r="XDJ40" s="116"/>
      <c r="XDK40" s="116"/>
      <c r="XDL40" s="116"/>
      <c r="XDM40" s="116"/>
      <c r="XDN40" s="116"/>
      <c r="XDO40" s="116"/>
      <c r="XDP40" s="116"/>
      <c r="XDQ40" s="116"/>
      <c r="XDR40" s="116"/>
      <c r="XDS40" s="116"/>
      <c r="XDT40" s="116"/>
      <c r="XDU40" s="116"/>
      <c r="XDV40" s="116"/>
      <c r="XDW40" s="116"/>
      <c r="XDX40" s="116"/>
      <c r="XDY40" s="116"/>
      <c r="XDZ40" s="116"/>
      <c r="XEA40" s="116"/>
      <c r="XEB40" s="116"/>
      <c r="XEC40" s="116"/>
      <c r="XED40" s="116"/>
      <c r="XEE40" s="116"/>
      <c r="XEF40" s="116"/>
      <c r="XEG40" s="116"/>
      <c r="XEH40" s="116"/>
      <c r="XEI40" s="116"/>
      <c r="XEJ40" s="116"/>
      <c r="XEK40" s="116"/>
      <c r="XEL40" s="116"/>
      <c r="XEM40" s="116"/>
      <c r="XEN40" s="116"/>
      <c r="XEO40" s="116"/>
      <c r="XEP40" s="116"/>
      <c r="XEQ40" s="116"/>
      <c r="XER40" s="116"/>
      <c r="XES40" s="116"/>
      <c r="XET40" s="116"/>
      <c r="XEU40" s="116"/>
      <c r="XEV40" s="116"/>
      <c r="XEW40" s="116"/>
      <c r="XEX40" s="116"/>
      <c r="XEY40" s="116"/>
      <c r="XEZ40" s="116"/>
      <c r="XFA40" s="116"/>
      <c r="XFB40" s="116"/>
      <c r="XFC40" s="116"/>
      <c r="XFD40" s="116"/>
    </row>
    <row r="41" spans="1:16384" x14ac:dyDescent="0.35">
      <c r="B41" s="121" t="s">
        <v>125</v>
      </c>
      <c r="C41" s="119"/>
      <c r="D41" s="119"/>
      <c r="E41" s="119"/>
      <c r="F41" s="119"/>
      <c r="G41" s="119"/>
      <c r="H41" s="119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18"/>
      <c r="T41" s="118"/>
      <c r="U41" s="118"/>
      <c r="V41" s="118"/>
      <c r="W41" s="113"/>
      <c r="X41" s="113"/>
      <c r="Y41" s="113"/>
      <c r="Z41" s="113"/>
      <c r="AA41" s="113"/>
      <c r="AB41" s="113"/>
      <c r="AC41" s="113"/>
      <c r="AD41" s="113"/>
      <c r="AE41" s="113"/>
      <c r="AM41" s="22"/>
      <c r="AN41" s="109"/>
      <c r="AO41" s="109"/>
      <c r="AP41" s="109"/>
      <c r="AQ41" s="109"/>
      <c r="AR41" s="113"/>
      <c r="AV41" s="164"/>
      <c r="AW41" s="164"/>
      <c r="AY41" s="112"/>
    </row>
    <row r="42" spans="1:16384" x14ac:dyDescent="0.35">
      <c r="B42" s="123" t="s">
        <v>182</v>
      </c>
      <c r="C42" s="119"/>
      <c r="D42" s="119"/>
      <c r="E42" s="119"/>
      <c r="F42" s="119"/>
      <c r="G42" s="119"/>
      <c r="H42" s="119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4"/>
      <c r="T42" s="124"/>
      <c r="U42" s="124"/>
      <c r="V42" s="124"/>
      <c r="W42" s="113"/>
      <c r="X42" s="113"/>
      <c r="Y42" s="113"/>
      <c r="Z42" s="113"/>
      <c r="AA42" s="113"/>
      <c r="AB42" s="113"/>
      <c r="AC42" s="113"/>
      <c r="AD42" s="113"/>
      <c r="AE42" s="113"/>
      <c r="AM42" s="114"/>
      <c r="AN42" s="114"/>
      <c r="AO42" s="114"/>
      <c r="AP42" s="114"/>
      <c r="AQ42" s="114"/>
      <c r="AR42" s="114"/>
      <c r="AS42" s="115"/>
      <c r="AV42" s="112"/>
      <c r="AW42" s="108"/>
      <c r="AX42" s="108"/>
      <c r="AY42" s="108"/>
    </row>
    <row r="43" spans="1:16384" x14ac:dyDescent="0.35">
      <c r="B43" s="138" t="s">
        <v>126</v>
      </c>
      <c r="C43" s="119"/>
      <c r="D43" s="119"/>
      <c r="E43" s="129"/>
      <c r="F43" s="129"/>
      <c r="G43" s="129"/>
      <c r="H43" s="119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4"/>
      <c r="T43" s="124"/>
      <c r="U43" s="124"/>
      <c r="V43" s="124"/>
      <c r="W43" s="113"/>
      <c r="X43" s="113"/>
      <c r="Y43" s="113"/>
      <c r="Z43" s="113"/>
      <c r="AA43" s="113"/>
      <c r="AB43" s="113"/>
      <c r="AC43" s="113"/>
      <c r="AD43" s="113"/>
      <c r="AE43" s="113"/>
      <c r="AM43" s="114"/>
      <c r="AN43" s="114"/>
      <c r="AO43" s="114"/>
      <c r="AP43" s="114"/>
      <c r="AQ43" s="114"/>
      <c r="AR43" s="114"/>
      <c r="AS43" s="115"/>
      <c r="AV43" s="112"/>
      <c r="AW43" s="108"/>
      <c r="AX43" s="108"/>
      <c r="AY43" s="108"/>
    </row>
    <row r="44" spans="1:16384" x14ac:dyDescent="0.35">
      <c r="B44" s="125" t="s">
        <v>162</v>
      </c>
      <c r="C44" s="119"/>
      <c r="D44" s="119"/>
      <c r="E44" s="119"/>
      <c r="F44" s="119"/>
      <c r="G44" s="119"/>
      <c r="H44" s="119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4"/>
      <c r="T44" s="124"/>
      <c r="U44" s="124"/>
      <c r="V44" s="124"/>
      <c r="W44" s="113"/>
      <c r="X44" s="113"/>
      <c r="Y44" s="113"/>
      <c r="Z44" s="113"/>
      <c r="AA44" s="113"/>
      <c r="AB44" s="113"/>
      <c r="AC44" s="113"/>
      <c r="AD44" s="113"/>
      <c r="AE44" s="113"/>
      <c r="AM44" s="114"/>
      <c r="AN44" s="114"/>
      <c r="AO44" s="114"/>
      <c r="AP44" s="114"/>
      <c r="AQ44" s="114"/>
      <c r="AR44" s="114"/>
      <c r="AS44" s="115"/>
      <c r="AV44" s="112"/>
      <c r="AW44" s="108"/>
      <c r="AX44" s="108"/>
      <c r="AY44" s="108"/>
    </row>
    <row r="45" spans="1:16384" x14ac:dyDescent="0.35">
      <c r="B45" s="138" t="s">
        <v>127</v>
      </c>
      <c r="C45" s="119"/>
      <c r="D45" s="119"/>
      <c r="E45" s="119"/>
      <c r="F45" s="119"/>
      <c r="G45" s="119"/>
      <c r="H45" s="119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4"/>
      <c r="T45" s="124"/>
      <c r="U45" s="124"/>
      <c r="V45" s="124"/>
      <c r="W45" s="113"/>
      <c r="X45" s="113"/>
      <c r="Y45" s="113"/>
      <c r="Z45" s="113"/>
      <c r="AA45" s="113"/>
      <c r="AB45" s="113"/>
      <c r="AC45" s="113"/>
      <c r="AD45" s="113"/>
      <c r="AE45" s="113"/>
      <c r="AM45" s="114"/>
      <c r="AN45" s="114"/>
      <c r="AO45" s="114"/>
      <c r="AP45" s="114"/>
      <c r="AQ45" s="114"/>
      <c r="AR45" s="114"/>
      <c r="AS45" s="115"/>
      <c r="AV45" s="112"/>
      <c r="AW45" s="108"/>
      <c r="AX45" s="108"/>
      <c r="AY45" s="108"/>
    </row>
    <row r="46" spans="1:16384" x14ac:dyDescent="0.35">
      <c r="B46" s="122" t="s">
        <v>128</v>
      </c>
      <c r="C46" s="119"/>
      <c r="D46" s="119"/>
      <c r="E46" s="119"/>
      <c r="F46" s="119"/>
      <c r="G46" s="119"/>
      <c r="H46" s="119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4"/>
      <c r="T46" s="124"/>
      <c r="U46" s="124"/>
      <c r="V46" s="124"/>
      <c r="W46" s="113"/>
      <c r="X46" s="113"/>
      <c r="Y46" s="113"/>
      <c r="Z46" s="113"/>
      <c r="AA46" s="113"/>
      <c r="AB46" s="113"/>
      <c r="AC46" s="113"/>
      <c r="AD46" s="113"/>
      <c r="AE46" s="113"/>
      <c r="AM46" s="114"/>
      <c r="AN46" s="114"/>
      <c r="AO46" s="114"/>
      <c r="AP46" s="114"/>
      <c r="AQ46" s="114"/>
      <c r="AR46" s="114"/>
      <c r="AS46" s="115"/>
      <c r="AV46" s="112"/>
      <c r="AW46" s="108"/>
      <c r="AX46" s="108"/>
      <c r="AY46" s="108"/>
    </row>
    <row r="47" spans="1:16384" x14ac:dyDescent="0.35">
      <c r="B47" s="122" t="s">
        <v>145</v>
      </c>
      <c r="C47" s="119"/>
      <c r="D47" s="119"/>
      <c r="E47" s="119"/>
      <c r="F47" s="119"/>
      <c r="G47" s="119"/>
      <c r="H47" s="119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4"/>
      <c r="T47" s="124"/>
      <c r="U47" s="124"/>
      <c r="V47" s="124"/>
      <c r="W47" s="113"/>
      <c r="X47" s="113"/>
      <c r="Y47" s="113"/>
      <c r="Z47" s="113"/>
      <c r="AA47" s="113"/>
      <c r="AB47" s="113"/>
      <c r="AC47" s="113"/>
      <c r="AD47" s="113"/>
      <c r="AE47" s="113"/>
      <c r="AM47" s="114"/>
      <c r="AN47" s="114"/>
      <c r="AO47" s="114"/>
      <c r="AP47" s="114"/>
      <c r="AQ47" s="114"/>
      <c r="AR47" s="114"/>
      <c r="AS47" s="115"/>
      <c r="AV47" s="112"/>
      <c r="AW47" s="108"/>
      <c r="AX47" s="108"/>
      <c r="AY47" s="108"/>
    </row>
    <row r="48" spans="1:16384" x14ac:dyDescent="0.35">
      <c r="B48" s="138" t="s">
        <v>179</v>
      </c>
      <c r="C48" s="119"/>
      <c r="D48" s="119"/>
      <c r="E48" s="119"/>
      <c r="F48" s="119"/>
      <c r="G48" s="119"/>
      <c r="H48" s="119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4"/>
      <c r="U48" s="124"/>
      <c r="V48" s="124"/>
      <c r="W48" s="113"/>
      <c r="X48" s="113"/>
      <c r="Y48" s="113"/>
      <c r="Z48" s="113"/>
      <c r="AA48" s="113"/>
      <c r="AB48" s="113"/>
      <c r="AC48" s="113"/>
      <c r="AD48" s="113"/>
      <c r="AE48" s="113"/>
      <c r="AM48" s="114"/>
      <c r="AN48" s="114"/>
      <c r="AO48" s="114"/>
      <c r="AP48" s="114"/>
      <c r="AQ48" s="114"/>
      <c r="AR48" s="114"/>
      <c r="AS48" s="115"/>
      <c r="AV48" s="112"/>
      <c r="AW48" s="108"/>
      <c r="AX48" s="108"/>
      <c r="AY48" s="108"/>
    </row>
    <row r="49" spans="2:51" x14ac:dyDescent="0.35">
      <c r="B49" s="138" t="s">
        <v>137</v>
      </c>
      <c r="C49" s="119"/>
      <c r="D49" s="119"/>
      <c r="E49" s="119"/>
      <c r="F49" s="119"/>
      <c r="G49" s="119"/>
      <c r="H49" s="119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6"/>
      <c r="T49" s="124"/>
      <c r="U49" s="124"/>
      <c r="V49" s="124"/>
      <c r="W49" s="113"/>
      <c r="X49" s="113"/>
      <c r="Y49" s="113"/>
      <c r="Z49" s="113"/>
      <c r="AA49" s="113"/>
      <c r="AB49" s="113"/>
      <c r="AC49" s="113"/>
      <c r="AD49" s="113"/>
      <c r="AE49" s="113"/>
      <c r="AM49" s="114"/>
      <c r="AN49" s="114"/>
      <c r="AO49" s="114"/>
      <c r="AP49" s="114"/>
      <c r="AQ49" s="114"/>
      <c r="AR49" s="114"/>
      <c r="AS49" s="115"/>
      <c r="AV49" s="112"/>
      <c r="AW49" s="108"/>
      <c r="AX49" s="108"/>
      <c r="AY49" s="108"/>
    </row>
    <row r="50" spans="2:51" s="177" customFormat="1" x14ac:dyDescent="0.35">
      <c r="B50" s="166" t="s">
        <v>191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T50" s="284"/>
      <c r="AU50" s="284"/>
      <c r="AV50" s="287"/>
    </row>
    <row r="51" spans="2:51" s="168" customFormat="1" x14ac:dyDescent="0.35">
      <c r="B51" s="312" t="s">
        <v>185</v>
      </c>
      <c r="C51" s="294"/>
      <c r="D51" s="294"/>
      <c r="E51" s="294"/>
      <c r="F51" s="294"/>
      <c r="G51" s="294"/>
      <c r="H51" s="294"/>
      <c r="I51" s="295"/>
      <c r="J51" s="174"/>
      <c r="K51" s="174"/>
      <c r="L51" s="174"/>
      <c r="M51" s="174"/>
      <c r="N51" s="174"/>
      <c r="O51" s="174"/>
      <c r="P51" s="174"/>
      <c r="Q51" s="174"/>
      <c r="R51" s="174"/>
      <c r="S51" s="176"/>
      <c r="T51" s="175"/>
      <c r="U51" s="175"/>
      <c r="V51" s="175"/>
      <c r="W51" s="171"/>
      <c r="X51" s="171"/>
      <c r="Y51" s="171"/>
      <c r="Z51" s="171"/>
      <c r="AA51" s="171"/>
      <c r="AB51" s="171"/>
      <c r="AC51" s="171"/>
      <c r="AD51" s="171"/>
      <c r="AE51" s="171"/>
      <c r="AM51" s="172"/>
      <c r="AN51" s="172"/>
      <c r="AO51" s="172"/>
      <c r="AP51" s="172"/>
      <c r="AQ51" s="172"/>
      <c r="AR51" s="172"/>
      <c r="AS51" s="173"/>
      <c r="AT51" s="169"/>
      <c r="AU51" s="169"/>
      <c r="AV51" s="170"/>
    </row>
    <row r="52" spans="2:51" x14ac:dyDescent="0.35">
      <c r="B52" s="312" t="s">
        <v>186</v>
      </c>
      <c r="C52" s="294"/>
      <c r="D52" s="294"/>
      <c r="E52" s="294"/>
      <c r="F52" s="294"/>
      <c r="G52" s="294"/>
      <c r="H52" s="294"/>
      <c r="I52" s="295"/>
      <c r="J52" s="120"/>
      <c r="K52" s="120"/>
      <c r="L52" s="120"/>
      <c r="M52" s="120"/>
      <c r="N52" s="120"/>
      <c r="O52" s="120"/>
      <c r="P52" s="120"/>
      <c r="Q52" s="120"/>
      <c r="R52" s="120"/>
      <c r="S52" s="126"/>
      <c r="T52" s="124"/>
      <c r="U52" s="124"/>
      <c r="V52" s="124"/>
      <c r="W52" s="113"/>
      <c r="X52" s="113"/>
      <c r="Y52" s="113"/>
      <c r="Z52" s="113"/>
      <c r="AA52" s="113"/>
      <c r="AB52" s="113"/>
      <c r="AC52" s="113"/>
      <c r="AD52" s="113"/>
      <c r="AE52" s="113"/>
      <c r="AM52" s="114"/>
      <c r="AN52" s="114"/>
      <c r="AO52" s="114"/>
      <c r="AP52" s="114"/>
      <c r="AQ52" s="114"/>
      <c r="AR52" s="114"/>
      <c r="AS52" s="115"/>
      <c r="AV52" s="112"/>
      <c r="AW52" s="108"/>
      <c r="AX52" s="108"/>
      <c r="AY52" s="108"/>
    </row>
    <row r="53" spans="2:51" x14ac:dyDescent="0.35">
      <c r="B53" s="125" t="s">
        <v>187</v>
      </c>
      <c r="C53" s="119"/>
      <c r="D53" s="119"/>
      <c r="E53" s="119"/>
      <c r="F53" s="119"/>
      <c r="G53" s="119"/>
      <c r="H53" s="119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6"/>
      <c r="T53" s="124"/>
      <c r="U53" s="124"/>
      <c r="V53" s="124"/>
      <c r="W53" s="113"/>
      <c r="X53" s="113"/>
      <c r="Y53" s="113"/>
      <c r="Z53" s="113"/>
      <c r="AA53" s="113"/>
      <c r="AB53" s="113"/>
      <c r="AC53" s="113"/>
      <c r="AD53" s="113"/>
      <c r="AE53" s="113"/>
      <c r="AM53" s="114"/>
      <c r="AN53" s="114"/>
      <c r="AO53" s="114"/>
      <c r="AP53" s="114"/>
      <c r="AQ53" s="114"/>
      <c r="AR53" s="114"/>
      <c r="AS53" s="115"/>
      <c r="AV53" s="112"/>
      <c r="AW53" s="108"/>
      <c r="AX53" s="108"/>
      <c r="AY53" s="108"/>
    </row>
    <row r="54" spans="2:51" s="177" customFormat="1" x14ac:dyDescent="0.35">
      <c r="B54" s="300" t="s">
        <v>188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301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T54" s="284"/>
      <c r="AU54" s="284"/>
      <c r="AV54" s="287"/>
    </row>
    <row r="55" spans="2:51" x14ac:dyDescent="0.35">
      <c r="B55" s="127" t="s">
        <v>138</v>
      </c>
      <c r="C55" s="119"/>
      <c r="D55" s="119"/>
      <c r="E55" s="119"/>
      <c r="F55" s="119"/>
      <c r="G55" s="119"/>
      <c r="H55" s="119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6"/>
      <c r="T55" s="124"/>
      <c r="U55" s="124"/>
      <c r="V55" s="124"/>
      <c r="W55" s="113"/>
      <c r="X55" s="113"/>
      <c r="Y55" s="113"/>
      <c r="Z55" s="113"/>
      <c r="AA55" s="113"/>
      <c r="AB55" s="113"/>
      <c r="AC55" s="113"/>
      <c r="AD55" s="113"/>
      <c r="AE55" s="113"/>
      <c r="AM55" s="114"/>
      <c r="AN55" s="114"/>
      <c r="AO55" s="114"/>
      <c r="AP55" s="114"/>
      <c r="AQ55" s="114"/>
      <c r="AR55" s="114"/>
      <c r="AS55" s="115"/>
      <c r="AV55" s="112"/>
      <c r="AW55" s="108"/>
      <c r="AX55" s="108"/>
      <c r="AY55" s="108"/>
    </row>
    <row r="56" spans="2:51" x14ac:dyDescent="0.35">
      <c r="B56" s="138" t="s">
        <v>139</v>
      </c>
      <c r="C56" s="119"/>
      <c r="D56" s="119"/>
      <c r="E56" s="119"/>
      <c r="F56" s="119"/>
      <c r="G56" s="119"/>
      <c r="H56" s="119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6"/>
      <c r="T56" s="124"/>
      <c r="U56" s="124"/>
      <c r="V56" s="124"/>
      <c r="W56" s="113"/>
      <c r="X56" s="113"/>
      <c r="Y56" s="113"/>
      <c r="Z56" s="113"/>
      <c r="AA56" s="113"/>
      <c r="AB56" s="113"/>
      <c r="AC56" s="113"/>
      <c r="AD56" s="113"/>
      <c r="AE56" s="113"/>
      <c r="AM56" s="114"/>
      <c r="AN56" s="114"/>
      <c r="AO56" s="114"/>
      <c r="AP56" s="114"/>
      <c r="AQ56" s="114"/>
      <c r="AR56" s="114"/>
      <c r="AS56" s="115"/>
      <c r="AV56" s="112"/>
      <c r="AW56" s="108"/>
      <c r="AX56" s="108"/>
      <c r="AY56" s="108"/>
    </row>
    <row r="57" spans="2:51" x14ac:dyDescent="0.35">
      <c r="B57" s="297" t="s">
        <v>189</v>
      </c>
      <c r="C57" s="119"/>
      <c r="D57" s="119"/>
      <c r="E57" s="119"/>
      <c r="F57" s="119"/>
      <c r="G57" s="119"/>
      <c r="H57" s="119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4"/>
      <c r="U57" s="124"/>
      <c r="V57" s="124"/>
      <c r="W57" s="113"/>
      <c r="X57" s="113"/>
      <c r="Y57" s="113"/>
      <c r="Z57" s="113"/>
      <c r="AA57" s="113"/>
      <c r="AB57" s="113"/>
      <c r="AC57" s="113"/>
      <c r="AD57" s="113"/>
      <c r="AE57" s="113"/>
      <c r="AM57" s="114"/>
      <c r="AN57" s="114"/>
      <c r="AO57" s="114"/>
      <c r="AP57" s="114"/>
      <c r="AQ57" s="114"/>
      <c r="AR57" s="114"/>
      <c r="AS57" s="115"/>
      <c r="AV57" s="112"/>
      <c r="AW57" s="108"/>
      <c r="AX57" s="108"/>
      <c r="AY57" s="108"/>
    </row>
    <row r="58" spans="2:51" x14ac:dyDescent="0.35">
      <c r="B58" s="311" t="s">
        <v>194</v>
      </c>
      <c r="C58" s="119"/>
      <c r="D58" s="119"/>
      <c r="E58" s="119"/>
      <c r="F58" s="119"/>
      <c r="G58" s="119"/>
      <c r="H58" s="119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4"/>
      <c r="U58" s="124"/>
      <c r="V58" s="124"/>
      <c r="W58" s="113"/>
      <c r="X58" s="113"/>
      <c r="Y58" s="113"/>
      <c r="Z58" s="113"/>
      <c r="AA58" s="113"/>
      <c r="AB58" s="113"/>
      <c r="AC58" s="113"/>
      <c r="AD58" s="113"/>
      <c r="AE58" s="113"/>
      <c r="AM58" s="114"/>
      <c r="AN58" s="114"/>
      <c r="AO58" s="114"/>
      <c r="AP58" s="114"/>
      <c r="AQ58" s="114"/>
      <c r="AR58" s="114"/>
      <c r="AS58" s="115"/>
      <c r="AV58" s="112"/>
      <c r="AW58" s="108"/>
      <c r="AX58" s="108"/>
      <c r="AY58" s="108"/>
    </row>
    <row r="59" spans="2:51" x14ac:dyDescent="0.35">
      <c r="B59" s="311" t="s">
        <v>140</v>
      </c>
      <c r="C59" s="119"/>
      <c r="D59" s="119"/>
      <c r="E59" s="119"/>
      <c r="F59" s="119"/>
      <c r="G59" s="119"/>
      <c r="H59" s="119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4"/>
      <c r="U59" s="124"/>
      <c r="V59" s="124"/>
      <c r="W59" s="113"/>
      <c r="X59" s="113"/>
      <c r="Y59" s="113"/>
      <c r="Z59" s="113"/>
      <c r="AA59" s="113"/>
      <c r="AB59" s="113"/>
      <c r="AC59" s="113"/>
      <c r="AD59" s="113"/>
      <c r="AE59" s="113"/>
      <c r="AM59" s="114"/>
      <c r="AN59" s="114"/>
      <c r="AO59" s="114"/>
      <c r="AP59" s="114"/>
      <c r="AQ59" s="114"/>
      <c r="AR59" s="114"/>
      <c r="AS59" s="115"/>
      <c r="AV59" s="112"/>
      <c r="AW59" s="108"/>
      <c r="AX59" s="108"/>
      <c r="AY59" s="108"/>
    </row>
    <row r="60" spans="2:51" x14ac:dyDescent="0.35">
      <c r="B60" s="167" t="s">
        <v>129</v>
      </c>
      <c r="C60" s="122"/>
      <c r="D60" s="119"/>
      <c r="E60" s="119"/>
      <c r="F60" s="119"/>
      <c r="G60" s="119"/>
      <c r="H60" s="119"/>
      <c r="I60" s="119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6"/>
      <c r="U60" s="126"/>
      <c r="V60" s="126"/>
      <c r="W60" s="113"/>
      <c r="X60" s="113"/>
      <c r="Y60" s="113"/>
      <c r="Z60" s="113"/>
      <c r="AA60" s="113"/>
      <c r="AB60" s="113"/>
      <c r="AC60" s="113"/>
      <c r="AD60" s="113"/>
      <c r="AE60" s="113"/>
      <c r="AM60" s="114"/>
      <c r="AN60" s="114"/>
      <c r="AO60" s="114"/>
      <c r="AP60" s="114"/>
      <c r="AQ60" s="114"/>
      <c r="AR60" s="114"/>
      <c r="AS60" s="115"/>
      <c r="AV60" s="112"/>
      <c r="AW60" s="108"/>
      <c r="AX60" s="108"/>
      <c r="AY60" s="108"/>
    </row>
    <row r="61" spans="2:51" x14ac:dyDescent="0.35">
      <c r="B61" s="167" t="s">
        <v>174</v>
      </c>
      <c r="C61" s="122"/>
      <c r="D61" s="119"/>
      <c r="E61" s="119"/>
      <c r="F61" s="119"/>
      <c r="G61" s="119"/>
      <c r="H61" s="119"/>
      <c r="I61" s="119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6"/>
      <c r="U61" s="103"/>
      <c r="V61" s="103"/>
      <c r="W61" s="113"/>
      <c r="X61" s="113"/>
      <c r="Y61" s="113"/>
      <c r="Z61" s="113"/>
      <c r="AA61" s="113"/>
      <c r="AB61" s="113"/>
      <c r="AC61" s="113"/>
      <c r="AD61" s="113"/>
      <c r="AE61" s="113"/>
      <c r="AM61" s="114"/>
      <c r="AN61" s="114"/>
      <c r="AO61" s="114"/>
      <c r="AP61" s="114"/>
      <c r="AQ61" s="114"/>
      <c r="AR61" s="114"/>
      <c r="AS61" s="115"/>
      <c r="AV61" s="112"/>
      <c r="AW61" s="108"/>
      <c r="AX61" s="108"/>
      <c r="AY61" s="108"/>
    </row>
    <row r="62" spans="2:51" x14ac:dyDescent="0.35">
      <c r="B62" s="167" t="s">
        <v>130</v>
      </c>
      <c r="C62" s="116"/>
      <c r="D62" s="119"/>
      <c r="E62" s="119"/>
      <c r="F62" s="119"/>
      <c r="G62" s="119"/>
      <c r="H62" s="119"/>
      <c r="I62" s="119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6"/>
      <c r="U62" s="103"/>
      <c r="V62" s="103"/>
      <c r="W62" s="113"/>
      <c r="X62" s="113"/>
      <c r="Y62" s="113"/>
      <c r="Z62" s="113"/>
      <c r="AA62" s="113"/>
      <c r="AB62" s="113"/>
      <c r="AC62" s="113"/>
      <c r="AD62" s="113"/>
      <c r="AE62" s="113"/>
      <c r="AM62" s="114"/>
      <c r="AN62" s="114"/>
      <c r="AO62" s="114"/>
      <c r="AP62" s="114"/>
      <c r="AQ62" s="114"/>
      <c r="AR62" s="114"/>
      <c r="AS62" s="115"/>
      <c r="AV62" s="112"/>
      <c r="AW62" s="108"/>
      <c r="AX62" s="108"/>
      <c r="AY62" s="108"/>
    </row>
    <row r="63" spans="2:51" x14ac:dyDescent="0.35">
      <c r="B63" s="102"/>
      <c r="C63" s="116"/>
      <c r="D63" s="101"/>
      <c r="E63" s="119"/>
      <c r="F63" s="119"/>
      <c r="G63" s="119"/>
      <c r="H63" s="119"/>
      <c r="I63" s="119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6"/>
      <c r="U63" s="103"/>
      <c r="V63" s="103"/>
      <c r="W63" s="113"/>
      <c r="X63" s="113"/>
      <c r="Y63" s="113"/>
      <c r="Z63" s="113"/>
      <c r="AA63" s="113"/>
      <c r="AB63" s="113"/>
      <c r="AC63" s="113"/>
      <c r="AD63" s="113"/>
      <c r="AE63" s="113"/>
      <c r="AM63" s="114"/>
      <c r="AN63" s="114"/>
      <c r="AO63" s="114"/>
      <c r="AP63" s="114"/>
      <c r="AQ63" s="114"/>
      <c r="AR63" s="114"/>
      <c r="AS63" s="115"/>
      <c r="AV63" s="112"/>
      <c r="AW63" s="108"/>
      <c r="AX63" s="108"/>
      <c r="AY63" s="108"/>
    </row>
    <row r="64" spans="2:51" x14ac:dyDescent="0.35">
      <c r="B64" s="102"/>
      <c r="C64" s="138"/>
      <c r="D64" s="101"/>
      <c r="E64" s="119"/>
      <c r="F64" s="119"/>
      <c r="G64" s="119"/>
      <c r="H64" s="119"/>
      <c r="I64" s="101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6"/>
      <c r="U64" s="103"/>
      <c r="V64" s="103"/>
      <c r="W64" s="113"/>
      <c r="X64" s="113"/>
      <c r="Y64" s="113"/>
      <c r="Z64" s="113"/>
      <c r="AA64" s="113"/>
      <c r="AB64" s="113"/>
      <c r="AC64" s="113"/>
      <c r="AD64" s="113"/>
      <c r="AE64" s="113"/>
      <c r="AM64" s="114"/>
      <c r="AN64" s="114"/>
      <c r="AO64" s="114"/>
      <c r="AP64" s="114"/>
      <c r="AQ64" s="114"/>
      <c r="AR64" s="114"/>
      <c r="AS64" s="115"/>
      <c r="AV64" s="112"/>
      <c r="AW64" s="108"/>
      <c r="AX64" s="108"/>
      <c r="AY64" s="108"/>
    </row>
    <row r="65" spans="1:51" x14ac:dyDescent="0.35">
      <c r="B65" s="102"/>
      <c r="C65" s="138"/>
      <c r="D65" s="119"/>
      <c r="E65" s="101"/>
      <c r="F65" s="119"/>
      <c r="G65" s="101"/>
      <c r="H65" s="101"/>
      <c r="I65" s="101"/>
      <c r="J65" s="105"/>
      <c r="K65" s="105"/>
      <c r="L65" s="105"/>
      <c r="M65" s="105"/>
      <c r="N65" s="105"/>
      <c r="O65" s="105"/>
      <c r="P65" s="105"/>
      <c r="Q65" s="105"/>
      <c r="R65" s="120"/>
      <c r="S65" s="120"/>
      <c r="T65" s="126"/>
      <c r="U65" s="103"/>
      <c r="V65" s="103"/>
      <c r="W65" s="113"/>
      <c r="X65" s="113"/>
      <c r="Y65" s="113"/>
      <c r="Z65" s="105"/>
      <c r="AA65" s="113"/>
      <c r="AB65" s="113"/>
      <c r="AC65" s="113"/>
      <c r="AD65" s="113"/>
      <c r="AE65" s="113"/>
      <c r="AM65" s="114"/>
      <c r="AN65" s="114"/>
      <c r="AO65" s="114"/>
      <c r="AP65" s="114"/>
      <c r="AQ65" s="114"/>
      <c r="AR65" s="114"/>
      <c r="AS65" s="115"/>
      <c r="AV65" s="112"/>
      <c r="AW65" s="108"/>
      <c r="AX65" s="108"/>
      <c r="AY65" s="108"/>
    </row>
    <row r="66" spans="1:51" x14ac:dyDescent="0.35">
      <c r="B66" s="102"/>
      <c r="C66" s="122"/>
      <c r="D66" s="119"/>
      <c r="E66" s="101"/>
      <c r="F66" s="101"/>
      <c r="G66" s="101"/>
      <c r="H66" s="101"/>
      <c r="I66" s="119"/>
      <c r="J66" s="105"/>
      <c r="K66" s="105"/>
      <c r="L66" s="105"/>
      <c r="M66" s="105"/>
      <c r="N66" s="105"/>
      <c r="O66" s="105"/>
      <c r="P66" s="105"/>
      <c r="Q66" s="105"/>
      <c r="R66" s="120"/>
      <c r="S66" s="105"/>
      <c r="T66" s="105"/>
      <c r="U66" s="105"/>
      <c r="V66" s="105"/>
      <c r="W66" s="105"/>
      <c r="X66" s="105"/>
      <c r="Y66" s="105"/>
      <c r="Z66" s="104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12"/>
      <c r="AW66" s="108"/>
      <c r="AX66" s="108"/>
      <c r="AY66" s="108"/>
    </row>
    <row r="67" spans="1:51" x14ac:dyDescent="0.35">
      <c r="B67" s="105"/>
      <c r="C67" s="122"/>
      <c r="D67" s="119"/>
      <c r="E67" s="119"/>
      <c r="F67" s="101"/>
      <c r="G67" s="119"/>
      <c r="H67" s="119"/>
      <c r="I67" s="119"/>
      <c r="J67" s="120"/>
      <c r="K67" s="120"/>
      <c r="L67" s="120"/>
      <c r="M67" s="120"/>
      <c r="N67" s="120"/>
      <c r="O67" s="120"/>
      <c r="P67" s="120"/>
      <c r="Q67" s="120"/>
      <c r="R67" s="105"/>
      <c r="S67" s="105"/>
      <c r="T67" s="105"/>
      <c r="U67" s="105"/>
      <c r="V67" s="105"/>
      <c r="W67" s="104"/>
      <c r="X67" s="104"/>
      <c r="Y67" s="104"/>
      <c r="Z67" s="113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12"/>
      <c r="AW67" s="108"/>
      <c r="AX67" s="108"/>
      <c r="AY67" s="108"/>
    </row>
    <row r="68" spans="1:51" x14ac:dyDescent="0.35">
      <c r="B68" s="105"/>
      <c r="C68" s="105"/>
      <c r="D68" s="119"/>
      <c r="E68" s="119"/>
      <c r="F68" s="119"/>
      <c r="G68" s="119"/>
      <c r="H68" s="119"/>
      <c r="I68" s="119"/>
      <c r="J68" s="120"/>
      <c r="K68" s="120"/>
      <c r="L68" s="120"/>
      <c r="M68" s="120"/>
      <c r="N68" s="120"/>
      <c r="O68" s="120"/>
      <c r="P68" s="120"/>
      <c r="Q68" s="120"/>
      <c r="R68" s="105"/>
      <c r="S68" s="120"/>
      <c r="T68" s="126"/>
      <c r="U68" s="103"/>
      <c r="V68" s="103"/>
      <c r="W68" s="113"/>
      <c r="X68" s="113"/>
      <c r="Y68" s="113"/>
      <c r="Z68" s="113"/>
      <c r="AA68" s="113"/>
      <c r="AB68" s="113"/>
      <c r="AC68" s="113"/>
      <c r="AD68" s="113"/>
      <c r="AE68" s="113"/>
      <c r="AM68" s="114"/>
      <c r="AN68" s="114"/>
      <c r="AO68" s="114"/>
      <c r="AP68" s="114"/>
      <c r="AQ68" s="114"/>
      <c r="AR68" s="114"/>
      <c r="AS68" s="115"/>
      <c r="AV68" s="112"/>
      <c r="AW68" s="108"/>
      <c r="AX68" s="108"/>
      <c r="AY68" s="108"/>
    </row>
    <row r="69" spans="1:51" x14ac:dyDescent="0.35">
      <c r="B69" s="102"/>
      <c r="C69" s="138"/>
      <c r="D69" s="105"/>
      <c r="E69" s="119"/>
      <c r="F69" s="119"/>
      <c r="G69" s="119"/>
      <c r="H69" s="119"/>
      <c r="I69" s="119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6"/>
      <c r="U69" s="103"/>
      <c r="V69" s="103"/>
      <c r="W69" s="113"/>
      <c r="X69" s="113"/>
      <c r="Y69" s="113"/>
      <c r="Z69" s="113"/>
      <c r="AA69" s="113"/>
      <c r="AB69" s="113"/>
      <c r="AC69" s="113"/>
      <c r="AD69" s="113"/>
      <c r="AE69" s="113"/>
      <c r="AM69" s="114"/>
      <c r="AN69" s="114"/>
      <c r="AO69" s="114"/>
      <c r="AP69" s="114"/>
      <c r="AQ69" s="114"/>
      <c r="AR69" s="114"/>
      <c r="AS69" s="115"/>
      <c r="AV69" s="112"/>
      <c r="AW69" s="108"/>
      <c r="AX69" s="108"/>
      <c r="AY69" s="108"/>
    </row>
    <row r="70" spans="1:51" x14ac:dyDescent="0.35">
      <c r="C70" s="122"/>
      <c r="D70" s="105"/>
      <c r="E70" s="119"/>
      <c r="F70" s="119"/>
      <c r="G70" s="119"/>
      <c r="H70" s="119"/>
      <c r="I70" s="105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6"/>
      <c r="U70" s="103"/>
      <c r="V70" s="103"/>
      <c r="W70" s="113"/>
      <c r="X70" s="113"/>
      <c r="Y70" s="113"/>
      <c r="Z70" s="113"/>
      <c r="AA70" s="113"/>
      <c r="AB70" s="113"/>
      <c r="AC70" s="113"/>
      <c r="AD70" s="113"/>
      <c r="AE70" s="113"/>
      <c r="AM70" s="114"/>
      <c r="AN70" s="114"/>
      <c r="AO70" s="114"/>
      <c r="AP70" s="114"/>
      <c r="AQ70" s="114"/>
      <c r="AR70" s="114"/>
      <c r="AS70" s="115"/>
      <c r="AV70" s="112"/>
      <c r="AW70" s="108"/>
      <c r="AX70" s="108"/>
      <c r="AY70" s="108"/>
    </row>
    <row r="71" spans="1:51" x14ac:dyDescent="0.35">
      <c r="C71" s="138"/>
      <c r="D71" s="119"/>
      <c r="E71" s="105"/>
      <c r="F71" s="119"/>
      <c r="G71" s="105"/>
      <c r="H71" s="105"/>
      <c r="I71" s="105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6"/>
      <c r="U71" s="103"/>
      <c r="V71" s="103"/>
      <c r="W71" s="113"/>
      <c r="X71" s="113"/>
      <c r="Y71" s="113"/>
      <c r="Z71" s="113"/>
      <c r="AA71" s="113"/>
      <c r="AB71" s="113"/>
      <c r="AC71" s="113"/>
      <c r="AD71" s="113"/>
      <c r="AE71" s="113"/>
      <c r="AM71" s="114"/>
      <c r="AN71" s="114"/>
      <c r="AO71" s="114"/>
      <c r="AP71" s="114"/>
      <c r="AQ71" s="114"/>
      <c r="AR71" s="114"/>
      <c r="AS71" s="115"/>
      <c r="AV71" s="112"/>
      <c r="AW71" s="108"/>
      <c r="AX71" s="108"/>
      <c r="AY71" s="108"/>
    </row>
    <row r="72" spans="1:51" x14ac:dyDescent="0.35">
      <c r="C72" s="125"/>
      <c r="D72" s="119"/>
      <c r="E72" s="105"/>
      <c r="F72" s="105"/>
      <c r="G72" s="105"/>
      <c r="H72" s="105"/>
      <c r="I72" s="119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6"/>
      <c r="U72" s="103"/>
      <c r="V72" s="103"/>
      <c r="W72" s="113"/>
      <c r="X72" s="113"/>
      <c r="Y72" s="113"/>
      <c r="Z72" s="113"/>
      <c r="AA72" s="113"/>
      <c r="AB72" s="113"/>
      <c r="AC72" s="113"/>
      <c r="AD72" s="113"/>
      <c r="AE72" s="113"/>
      <c r="AM72" s="114"/>
      <c r="AN72" s="114"/>
      <c r="AO72" s="114"/>
      <c r="AP72" s="114"/>
      <c r="AQ72" s="114"/>
      <c r="AR72" s="114"/>
      <c r="AS72" s="115"/>
      <c r="AV72" s="112"/>
      <c r="AW72" s="108"/>
      <c r="AX72" s="108"/>
      <c r="AY72" s="108"/>
    </row>
    <row r="73" spans="1:51" x14ac:dyDescent="0.35">
      <c r="I73" s="114"/>
      <c r="J73" s="114"/>
      <c r="K73" s="114"/>
      <c r="L73" s="114"/>
      <c r="M73" s="114"/>
      <c r="N73" s="114"/>
      <c r="O73" s="115"/>
      <c r="P73" s="109"/>
      <c r="R73" s="120"/>
      <c r="S73" s="120"/>
      <c r="T73" s="126"/>
      <c r="U73" s="103"/>
      <c r="V73" s="103"/>
      <c r="W73" s="113"/>
      <c r="X73" s="113"/>
      <c r="Y73" s="113"/>
      <c r="Z73" s="113"/>
      <c r="AA73" s="113"/>
      <c r="AB73" s="113"/>
      <c r="AC73" s="113"/>
      <c r="AD73" s="113"/>
      <c r="AE73" s="113"/>
      <c r="AM73" s="114"/>
      <c r="AN73" s="114"/>
      <c r="AO73" s="114"/>
      <c r="AP73" s="114"/>
      <c r="AQ73" s="114"/>
      <c r="AR73" s="114"/>
      <c r="AS73" s="115"/>
      <c r="AU73" s="108"/>
      <c r="AV73" s="112"/>
      <c r="AW73" s="108"/>
      <c r="AX73" s="108"/>
      <c r="AY73" s="108"/>
    </row>
    <row r="74" spans="1:51" x14ac:dyDescent="0.35">
      <c r="I74" s="114"/>
      <c r="J74" s="114"/>
      <c r="K74" s="114"/>
      <c r="L74" s="114"/>
      <c r="M74" s="114"/>
      <c r="N74" s="114"/>
      <c r="O74" s="115"/>
      <c r="P74" s="109"/>
      <c r="R74" s="120"/>
      <c r="S74" s="120"/>
      <c r="T74" s="126"/>
      <c r="U74" s="103"/>
      <c r="V74" s="103"/>
      <c r="W74" s="113"/>
      <c r="X74" s="113"/>
      <c r="Y74" s="113"/>
      <c r="Z74" s="113"/>
      <c r="AA74" s="113"/>
      <c r="AB74" s="113"/>
      <c r="AC74" s="113"/>
      <c r="AD74" s="113"/>
      <c r="AE74" s="113"/>
      <c r="AM74" s="114"/>
      <c r="AN74" s="114"/>
      <c r="AO74" s="114"/>
      <c r="AP74" s="114"/>
      <c r="AQ74" s="114"/>
      <c r="AR74" s="114"/>
      <c r="AS74" s="115"/>
      <c r="AU74" s="108"/>
      <c r="AV74" s="112"/>
      <c r="AW74" s="108"/>
      <c r="AX74" s="108"/>
      <c r="AY74" s="108"/>
    </row>
    <row r="75" spans="1:51" x14ac:dyDescent="0.35">
      <c r="A75" s="113"/>
      <c r="I75" s="114"/>
      <c r="J75" s="114"/>
      <c r="K75" s="114"/>
      <c r="L75" s="114"/>
      <c r="M75" s="114"/>
      <c r="N75" s="114"/>
      <c r="O75" s="115"/>
      <c r="P75" s="109"/>
      <c r="R75" s="112"/>
      <c r="AS75" s="108"/>
      <c r="AT75" s="108"/>
      <c r="AU75" s="108"/>
      <c r="AV75" s="108"/>
      <c r="AW75" s="108"/>
      <c r="AX75" s="108"/>
      <c r="AY75" s="108"/>
    </row>
    <row r="76" spans="1:51" x14ac:dyDescent="0.35">
      <c r="A76" s="113"/>
      <c r="I76" s="114"/>
      <c r="J76" s="114"/>
      <c r="K76" s="114"/>
      <c r="L76" s="114"/>
      <c r="M76" s="114"/>
      <c r="N76" s="114"/>
      <c r="O76" s="115"/>
      <c r="P76" s="109"/>
      <c r="R76" s="109"/>
      <c r="AS76" s="108"/>
      <c r="AT76" s="108"/>
      <c r="AU76" s="108"/>
      <c r="AV76" s="108"/>
      <c r="AW76" s="108"/>
      <c r="AX76" s="108"/>
      <c r="AY76" s="108"/>
    </row>
    <row r="77" spans="1:51" x14ac:dyDescent="0.35">
      <c r="A77" s="113"/>
      <c r="I77" s="114"/>
      <c r="J77" s="114"/>
      <c r="K77" s="114"/>
      <c r="L77" s="114"/>
      <c r="M77" s="114"/>
      <c r="N77" s="114"/>
      <c r="O77" s="115"/>
      <c r="P77" s="109"/>
      <c r="R77" s="109"/>
      <c r="AS77" s="108"/>
      <c r="AT77" s="108"/>
      <c r="AU77" s="108"/>
      <c r="AV77" s="108"/>
      <c r="AW77" s="108"/>
      <c r="AX77" s="108"/>
      <c r="AY77" s="108"/>
    </row>
    <row r="78" spans="1:51" x14ac:dyDescent="0.35">
      <c r="A78" s="113"/>
      <c r="I78" s="114"/>
      <c r="J78" s="114"/>
      <c r="K78" s="114"/>
      <c r="L78" s="114"/>
      <c r="M78" s="114"/>
      <c r="N78" s="114"/>
      <c r="O78" s="115"/>
      <c r="P78" s="109"/>
      <c r="R78" s="109"/>
      <c r="AS78" s="108"/>
      <c r="AT78" s="108"/>
      <c r="AU78" s="108"/>
      <c r="AV78" s="108"/>
      <c r="AW78" s="108"/>
      <c r="AX78" s="108"/>
      <c r="AY78" s="108"/>
    </row>
    <row r="79" spans="1:51" x14ac:dyDescent="0.35">
      <c r="A79" s="113"/>
      <c r="I79" s="114"/>
      <c r="J79" s="114"/>
      <c r="K79" s="114"/>
      <c r="L79" s="114"/>
      <c r="M79" s="114"/>
      <c r="N79" s="114"/>
      <c r="O79" s="115"/>
      <c r="P79" s="109"/>
      <c r="R79" s="109"/>
      <c r="AS79" s="108"/>
      <c r="AT79" s="108"/>
      <c r="AU79" s="108"/>
      <c r="AV79" s="108"/>
      <c r="AW79" s="108"/>
      <c r="AX79" s="108"/>
      <c r="AY79" s="108"/>
    </row>
    <row r="80" spans="1:51" x14ac:dyDescent="0.35">
      <c r="A80" s="113"/>
      <c r="I80" s="114"/>
      <c r="J80" s="114"/>
      <c r="K80" s="114"/>
      <c r="L80" s="114"/>
      <c r="M80" s="114"/>
      <c r="N80" s="114"/>
      <c r="O80" s="115"/>
      <c r="R80" s="109"/>
      <c r="AS80" s="108"/>
      <c r="AT80" s="108"/>
      <c r="AU80" s="108"/>
      <c r="AV80" s="108"/>
      <c r="AW80" s="108"/>
      <c r="AX80" s="108"/>
      <c r="AY80" s="108"/>
    </row>
    <row r="81" spans="1:51" x14ac:dyDescent="0.35">
      <c r="A81" s="113"/>
      <c r="O81" s="115"/>
      <c r="R81" s="104"/>
      <c r="AS81" s="108"/>
      <c r="AT81" s="108"/>
      <c r="AU81" s="108"/>
      <c r="AV81" s="108"/>
      <c r="AW81" s="108"/>
      <c r="AX81" s="108"/>
      <c r="AY81" s="108"/>
    </row>
    <row r="82" spans="1:51" x14ac:dyDescent="0.35">
      <c r="A82" s="113"/>
      <c r="O82" s="115"/>
      <c r="R82" s="109"/>
      <c r="AS82" s="108"/>
      <c r="AT82" s="108"/>
      <c r="AU82" s="108"/>
      <c r="AV82" s="108"/>
      <c r="AW82" s="108"/>
      <c r="AX82" s="108"/>
      <c r="AY82" s="108"/>
    </row>
    <row r="83" spans="1:51" x14ac:dyDescent="0.35">
      <c r="O83" s="115"/>
      <c r="R83" s="109"/>
      <c r="AS83" s="108"/>
      <c r="AT83" s="108"/>
      <c r="AU83" s="108"/>
      <c r="AV83" s="108"/>
      <c r="AW83" s="108"/>
      <c r="AX83" s="108"/>
      <c r="AY83" s="108"/>
    </row>
    <row r="84" spans="1:51" x14ac:dyDescent="0.35">
      <c r="O84" s="115"/>
      <c r="R84" s="109"/>
      <c r="AS84" s="108"/>
      <c r="AT84" s="108"/>
      <c r="AU84" s="108"/>
      <c r="AV84" s="108"/>
      <c r="AW84" s="108"/>
      <c r="AX84" s="108"/>
      <c r="AY84" s="108"/>
    </row>
    <row r="85" spans="1:51" x14ac:dyDescent="0.35">
      <c r="O85" s="115"/>
      <c r="R85" s="109"/>
      <c r="AS85" s="108"/>
      <c r="AT85" s="108"/>
      <c r="AU85" s="108"/>
      <c r="AV85" s="108"/>
      <c r="AW85" s="108"/>
      <c r="AX85" s="108"/>
      <c r="AY85" s="108"/>
    </row>
    <row r="86" spans="1:51" x14ac:dyDescent="0.35">
      <c r="O86" s="115"/>
      <c r="R86" s="109"/>
      <c r="AS86" s="108"/>
      <c r="AT86" s="108"/>
      <c r="AU86" s="108"/>
      <c r="AV86" s="108"/>
      <c r="AW86" s="108"/>
      <c r="AX86" s="108"/>
      <c r="AY86" s="108"/>
    </row>
    <row r="87" spans="1:51" x14ac:dyDescent="0.35">
      <c r="O87" s="115"/>
      <c r="AS87" s="108"/>
      <c r="AT87" s="108"/>
      <c r="AU87" s="108"/>
      <c r="AV87" s="108"/>
      <c r="AW87" s="108"/>
      <c r="AX87" s="108"/>
      <c r="AY87" s="108"/>
    </row>
    <row r="88" spans="1:51" x14ac:dyDescent="0.35">
      <c r="O88" s="115"/>
      <c r="AS88" s="108"/>
      <c r="AT88" s="108"/>
      <c r="AU88" s="108"/>
      <c r="AV88" s="108"/>
      <c r="AW88" s="108"/>
      <c r="AX88" s="108"/>
      <c r="AY88" s="108"/>
    </row>
    <row r="89" spans="1:51" x14ac:dyDescent="0.35">
      <c r="O89" s="115"/>
      <c r="AS89" s="108"/>
      <c r="AT89" s="108"/>
      <c r="AU89" s="108"/>
      <c r="AV89" s="108"/>
      <c r="AW89" s="108"/>
      <c r="AX89" s="108"/>
      <c r="AY89" s="108"/>
    </row>
    <row r="90" spans="1:51" x14ac:dyDescent="0.35">
      <c r="O90" s="115"/>
      <c r="AS90" s="108"/>
      <c r="AT90" s="108"/>
      <c r="AU90" s="108"/>
      <c r="AV90" s="108"/>
      <c r="AW90" s="108"/>
      <c r="AX90" s="108"/>
      <c r="AY90" s="108"/>
    </row>
    <row r="91" spans="1:51" x14ac:dyDescent="0.35">
      <c r="O91" s="115"/>
      <c r="Q91" s="109"/>
      <c r="AS91" s="108"/>
      <c r="AT91" s="108"/>
      <c r="AU91" s="108"/>
      <c r="AV91" s="108"/>
      <c r="AW91" s="108"/>
      <c r="AX91" s="108"/>
      <c r="AY91" s="108"/>
    </row>
    <row r="92" spans="1:51" x14ac:dyDescent="0.35">
      <c r="O92" s="14"/>
      <c r="P92" s="109"/>
      <c r="Q92" s="109"/>
      <c r="AS92" s="108"/>
      <c r="AT92" s="108"/>
      <c r="AU92" s="108"/>
      <c r="AV92" s="108"/>
      <c r="AW92" s="108"/>
      <c r="AX92" s="108"/>
      <c r="AY92" s="108"/>
    </row>
    <row r="93" spans="1:51" x14ac:dyDescent="0.35">
      <c r="O93" s="14"/>
      <c r="P93" s="109"/>
      <c r="Q93" s="109"/>
      <c r="AS93" s="108"/>
      <c r="AT93" s="108"/>
      <c r="AU93" s="108"/>
      <c r="AV93" s="108"/>
      <c r="AW93" s="108"/>
      <c r="AX93" s="108"/>
      <c r="AY93" s="108"/>
    </row>
    <row r="94" spans="1:51" x14ac:dyDescent="0.35">
      <c r="O94" s="14"/>
      <c r="P94" s="109"/>
      <c r="Q94" s="109"/>
      <c r="AS94" s="108"/>
      <c r="AT94" s="108"/>
      <c r="AU94" s="108"/>
      <c r="AV94" s="108"/>
      <c r="AW94" s="108"/>
      <c r="AX94" s="108"/>
      <c r="AY94" s="108"/>
    </row>
    <row r="95" spans="1:51" x14ac:dyDescent="0.35">
      <c r="O95" s="14"/>
      <c r="P95" s="109"/>
      <c r="Q95" s="109"/>
      <c r="AS95" s="108"/>
      <c r="AT95" s="108"/>
      <c r="AU95" s="108"/>
      <c r="AV95" s="108"/>
      <c r="AW95" s="108"/>
      <c r="AX95" s="108"/>
      <c r="AY95" s="108"/>
    </row>
    <row r="96" spans="1:51" x14ac:dyDescent="0.35">
      <c r="O96" s="14"/>
      <c r="P96" s="109"/>
      <c r="Q96" s="109"/>
      <c r="AS96" s="108"/>
      <c r="AT96" s="108"/>
      <c r="AU96" s="108"/>
      <c r="AV96" s="108"/>
      <c r="AW96" s="108"/>
      <c r="AX96" s="108"/>
      <c r="AY96" s="108"/>
    </row>
    <row r="97" spans="15:51" x14ac:dyDescent="0.35">
      <c r="O97" s="14"/>
      <c r="P97" s="109"/>
      <c r="Q97" s="109"/>
      <c r="AS97" s="108"/>
      <c r="AT97" s="108"/>
      <c r="AU97" s="108"/>
      <c r="AV97" s="108"/>
      <c r="AW97" s="108"/>
      <c r="AX97" s="108"/>
      <c r="AY97" s="108"/>
    </row>
    <row r="98" spans="15:51" x14ac:dyDescent="0.35">
      <c r="O98" s="14"/>
      <c r="P98" s="109"/>
      <c r="Q98" s="109"/>
      <c r="AS98" s="108"/>
      <c r="AT98" s="108"/>
      <c r="AU98" s="108"/>
      <c r="AV98" s="108"/>
      <c r="AW98" s="108"/>
      <c r="AX98" s="108"/>
      <c r="AY98" s="108"/>
    </row>
    <row r="99" spans="15:51" x14ac:dyDescent="0.35">
      <c r="O99" s="14"/>
      <c r="P99" s="109"/>
      <c r="Q99" s="109"/>
      <c r="AS99" s="108"/>
      <c r="AT99" s="108"/>
      <c r="AU99" s="108"/>
      <c r="AV99" s="108"/>
      <c r="AW99" s="108"/>
      <c r="AX99" s="108"/>
      <c r="AY99" s="108"/>
    </row>
    <row r="100" spans="15:51" x14ac:dyDescent="0.35">
      <c r="O100" s="14"/>
      <c r="P100" s="109"/>
      <c r="Q100" s="109"/>
      <c r="AS100" s="108"/>
      <c r="AT100" s="108"/>
      <c r="AU100" s="108"/>
      <c r="AV100" s="108"/>
      <c r="AW100" s="108"/>
      <c r="AX100" s="108"/>
      <c r="AY100" s="108"/>
    </row>
    <row r="101" spans="15:51" x14ac:dyDescent="0.35">
      <c r="O101" s="14"/>
      <c r="P101" s="109"/>
      <c r="Q101" s="109"/>
      <c r="AS101" s="108"/>
      <c r="AT101" s="108"/>
      <c r="AU101" s="108"/>
      <c r="AV101" s="108"/>
      <c r="AW101" s="108"/>
      <c r="AX101" s="108"/>
      <c r="AY101" s="108"/>
    </row>
    <row r="102" spans="15:51" x14ac:dyDescent="0.35">
      <c r="O102" s="14"/>
      <c r="P102" s="109"/>
      <c r="Q102" s="109"/>
      <c r="AS102" s="108"/>
      <c r="AT102" s="108"/>
      <c r="AU102" s="108"/>
      <c r="AV102" s="108"/>
      <c r="AW102" s="108"/>
      <c r="AX102" s="108"/>
      <c r="AY102" s="108"/>
    </row>
    <row r="103" spans="15:51" x14ac:dyDescent="0.35">
      <c r="O103" s="14"/>
      <c r="P103" s="109"/>
      <c r="Q103" s="109"/>
      <c r="R103" s="109"/>
      <c r="S103" s="109"/>
      <c r="AS103" s="108"/>
      <c r="AT103" s="108"/>
      <c r="AU103" s="108"/>
      <c r="AV103" s="108"/>
      <c r="AW103" s="108"/>
      <c r="AX103" s="108"/>
      <c r="AY103" s="108"/>
    </row>
    <row r="104" spans="15:51" x14ac:dyDescent="0.35">
      <c r="O104" s="14"/>
      <c r="P104" s="109"/>
      <c r="R104" s="109"/>
      <c r="S104" s="109"/>
      <c r="T104" s="109"/>
      <c r="AS104" s="108"/>
      <c r="AT104" s="108"/>
      <c r="AU104" s="108"/>
      <c r="AV104" s="108"/>
      <c r="AW104" s="108"/>
      <c r="AX104" s="108"/>
      <c r="AY104" s="108"/>
    </row>
    <row r="105" spans="15:51" x14ac:dyDescent="0.35">
      <c r="O105" s="109"/>
      <c r="Q105" s="109"/>
      <c r="R105" s="109"/>
      <c r="S105" s="109"/>
      <c r="T105" s="109"/>
      <c r="AS105" s="108"/>
      <c r="AT105" s="108"/>
      <c r="AU105" s="108"/>
      <c r="AV105" s="108"/>
      <c r="AW105" s="108"/>
      <c r="AX105" s="108"/>
      <c r="AY105" s="108"/>
    </row>
    <row r="106" spans="15:51" x14ac:dyDescent="0.35">
      <c r="O106" s="14"/>
      <c r="P106" s="109"/>
      <c r="Q106" s="109"/>
      <c r="T106" s="109"/>
      <c r="AS106" s="108"/>
      <c r="AT106" s="108"/>
      <c r="AU106" s="108"/>
      <c r="AV106" s="108"/>
      <c r="AW106" s="108"/>
      <c r="AX106" s="108"/>
      <c r="AY106" s="108"/>
    </row>
    <row r="107" spans="15:51" x14ac:dyDescent="0.35">
      <c r="O107" s="14"/>
      <c r="P107" s="109"/>
      <c r="Q107" s="109"/>
      <c r="R107" s="109"/>
      <c r="S107" s="109"/>
      <c r="AS107" s="108"/>
      <c r="AT107" s="108"/>
      <c r="AU107" s="108"/>
      <c r="AV107" s="108"/>
      <c r="AW107" s="108"/>
      <c r="AX107" s="108"/>
      <c r="AY107" s="108"/>
    </row>
    <row r="108" spans="15:51" x14ac:dyDescent="0.35">
      <c r="O108" s="14"/>
      <c r="P108" s="109"/>
      <c r="R108" s="109"/>
      <c r="S108" s="109"/>
      <c r="T108" s="109"/>
      <c r="AS108" s="108"/>
      <c r="AT108" s="108"/>
      <c r="AU108" s="108"/>
      <c r="AV108" s="108"/>
      <c r="AW108" s="108"/>
      <c r="AX108" s="108"/>
      <c r="AY108" s="108"/>
    </row>
    <row r="109" spans="15:51" x14ac:dyDescent="0.35">
      <c r="R109" s="109"/>
      <c r="S109" s="109"/>
      <c r="T109" s="109"/>
      <c r="U109" s="109"/>
      <c r="AS109" s="108"/>
      <c r="AT109" s="108"/>
      <c r="AU109" s="108"/>
      <c r="AV109" s="108"/>
      <c r="AW109" s="108"/>
      <c r="AX109" s="108"/>
      <c r="AY109" s="108"/>
    </row>
    <row r="110" spans="15:51" x14ac:dyDescent="0.35">
      <c r="T110" s="109"/>
      <c r="U110" s="109"/>
      <c r="AS110" s="108"/>
      <c r="AT110" s="108"/>
      <c r="AU110" s="108"/>
      <c r="AV110" s="108"/>
      <c r="AW110" s="108"/>
      <c r="AX110" s="108"/>
      <c r="AY110" s="108"/>
    </row>
    <row r="122" spans="45:51" x14ac:dyDescent="0.35">
      <c r="AS122" s="108"/>
      <c r="AT122" s="108"/>
      <c r="AU122" s="108"/>
      <c r="AV122" s="108"/>
      <c r="AW122" s="108"/>
      <c r="AX122" s="108"/>
      <c r="AY122" s="108"/>
    </row>
  </sheetData>
  <protectedRanges>
    <protectedRange sqref="N64:Q64 B69 S68:T74 B60:B66 S62:T65 N67:Q72 T43 T59:T61 R69:R74 R66" name="Range2_12_5_1_1"/>
    <protectedRange sqref="N10 L10 L6 D6 D8 AD8 AF8 O8:U8 AJ8:AR8 AF10 AR11:AR34 L24:N31 E23:E34 G23:G34 N12:N23 N32:N34 E11:G22 N11:AG11 O12:AG34" name="Range1_16_3_1_1"/>
    <protectedRange sqref="I69 J67:M72 J64:M64 I72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70:H70 F71 E70" name="Range2_2_2_9_2_1_1"/>
    <protectedRange sqref="D68 D71:D72" name="Range2_1_1_1_1_1_9_2_1_1"/>
    <protectedRange sqref="Q10" name="Range1_17_1_1_1"/>
    <protectedRange sqref="AG10" name="Range1_18_1_1_1"/>
    <protectedRange sqref="C69 C71" name="Range2_4_1_1_1"/>
    <protectedRange sqref="AS16:AS34" name="Range1_1_1_1"/>
    <protectedRange sqref="P3:U5" name="Range1_16_1_1_1_1"/>
    <protectedRange sqref="C72 C70 C67" name="Range2_1_3_1_1"/>
    <protectedRange sqref="H11:H34" name="Range1_1_1_1_1_1_1"/>
    <protectedRange sqref="B67:B68 J65:Q66 D69:D70 I70:I71 Z65:Z66 S66:Y67 AA66:AU67 E71:E72 G71:H72 F72 R67:R68" name="Range2_2_1_10_1_1_1_2"/>
    <protectedRange sqref="C68" name="Range2_2_1_10_2_1_1_1"/>
    <protectedRange sqref="N60:Q63 G67:H67 D65 F68 E67 R62:R65" name="Range2_12_1_6_1_1"/>
    <protectedRange sqref="D60:D61 I66:I68 I60:M63 G68:H69 G61:H63 E68:E69 F69:F70 F62:F64 E61:E63" name="Range2_2_12_1_7_1_1"/>
    <protectedRange sqref="D66:D67" name="Range2_1_1_1_1_11_1_2_1_1"/>
    <protectedRange sqref="E64 G64:H64 F65" name="Range2_2_2_9_1_1_1_1"/>
    <protectedRange sqref="D62" name="Range2_1_1_1_1_1_9_1_1_1_1"/>
    <protectedRange sqref="C66 C61" name="Range2_1_1_2_1_1"/>
    <protectedRange sqref="C65" name="Range2_1_2_2_1_1"/>
    <protectedRange sqref="C64" name="Range2_3_2_1_1"/>
    <protectedRange sqref="F60:F61 E60 G60:H60" name="Range2_2_12_1_1_1_1_1"/>
    <protectedRange sqref="C60" name="Range2_1_4_2_1_1_1"/>
    <protectedRange sqref="C62:C63" name="Range2_5_1_1_1"/>
    <protectedRange sqref="E65:E66 F66:F67 G65:H66 I64:I65" name="Range2_2_1_1_1_1"/>
    <protectedRange sqref="D63:D64" name="Range2_1_1_1_1_1_1_1_1"/>
    <protectedRange sqref="AS11:AS15" name="Range1_4_1_1_1_1"/>
    <protectedRange sqref="J11:J15 J26:J34" name="Range1_1_2_1_10_1_1_1_1"/>
    <protectedRange sqref="R81" name="Range2_2_1_10_1_1_1_1_1"/>
    <protectedRange sqref="T42" name="Range2_12_5_1_1_4"/>
    <protectedRange sqref="B42:B43" name="Range2_12_5_1_1_1"/>
    <protectedRange sqref="E42:H42" name="Range2_2_12_1_7_1_1_1"/>
    <protectedRange sqref="D42" name="Range2_3_2_1_3_1_1_2_10_1_1_1_1_1"/>
    <protectedRange sqref="C42" name="Range2_1_1_1_1_11_1_2_1_1_1"/>
    <protectedRange sqref="S38:S39 S41" name="Range2_12_3_1_1_1_1"/>
    <protectedRange sqref="D38:H38 N38:R39 N41:R41" name="Range2_12_1_3_1_1_1_1"/>
    <protectedRange sqref="I38:M38 E39:M39 E41:M41" name="Range2_2_12_1_6_1_1_1_1"/>
    <protectedRange sqref="D39 D41" name="Range2_1_1_1_1_11_1_1_1_1_1_1"/>
    <protectedRange sqref="C39 C41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G43:H43" name="Range2_2_12_1_3_1_1_1_1_1_4_1_1"/>
    <protectedRange sqref="E43:F43" name="Range2_2_12_1_7_1_1_3_1_1"/>
    <protectedRange sqref="I42:J42" name="Range2_2_12_1_4_2_1_1_1_2_1_1"/>
    <protectedRange sqref="S43" name="Range2_12_5_1_1_2_3_1"/>
    <protectedRange sqref="Q43:R43" name="Range2_12_1_6_1_1_1_1_2_1"/>
    <protectedRange sqref="N43:P43" name="Range2_12_1_2_3_1_1_1_1_2_1"/>
    <protectedRange sqref="I43:M43" name="Range2_2_12_1_4_3_1_1_1_1_2_1"/>
    <protectedRange sqref="D43" name="Range2_2_12_1_3_1_2_1_1_1_2_1_2_1"/>
    <protectedRange sqref="S61" name="Range2_12_5_1_1_5_1_1"/>
    <protectedRange sqref="S59:S60" name="Range2_12_2_1_1_1_2_1_1"/>
    <protectedRange sqref="N59:Q59 R61" name="Range2_12_1_6_1_1_4_1_1_1_1_1_1_1_1_1_1"/>
    <protectedRange sqref="J59:M59" name="Range2_2_12_1_7_1_1_6_1_1_1_1_1_1_1_1_1_1"/>
    <protectedRange sqref="I59" name="Range2_2_12_1_4_3_1_1_1_5_1_1_1_1_1_1_1_1_1_1_1"/>
    <protectedRange sqref="G59:H59" name="Range2_2_12_1_3_1_2_1_1_1_2_1_1_1_1_1_1_2_1_1_1_1"/>
    <protectedRange sqref="Q58 R60" name="Range2_12_1_4_1_1_1_1_1_1_1_1_1_1_1_1_1_1"/>
    <protectedRange sqref="N58:P58" name="Range2_12_1_2_1_1_1_1_1_1_1_1_1_1_1_1_1_1_1"/>
    <protectedRange sqref="J58:M58" name="Range2_2_12_1_4_1_1_1_1_1_1_1_1_1_1_1_1_1_1_1"/>
    <protectedRange sqref="Q57 R59" name="Range2_12_1_6_1_1_1_2_3_1_1_3_1_1_1_1_1_1"/>
    <protectedRange sqref="N57:P57" name="Range2_12_1_2_3_1_1_1_2_3_1_1_3_1_1_1_1_1_1"/>
    <protectedRange sqref="I58 J57:M57" name="Range2_2_12_1_4_3_1_1_1_3_3_1_1_3_1_1_1_1_1_1"/>
    <protectedRange sqref="D58:E58 G58:H58" name="Range2_2_12_1_3_1_2_1_1_1_3_1_1_1_1_1_1_1_2_1_1"/>
    <protectedRange sqref="I57" name="Range2_2_12_1_7_1_1_5_2_1_1_1_1_1_1_1_1_1_1_1"/>
    <protectedRange sqref="D57:E57 G57:H57 F58" name="Range2_2_12_1_3_3_1_1_1_2_1_1_1_1_1_1_1_1_1_1_1"/>
    <protectedRange sqref="F57" name="Range2_2_12_1_3_1_2_1_1_1_2_1_3_1_1_3_1_1_1_1_1_1"/>
    <protectedRange sqref="B59" name="Range2_12_5_1_1_2_2_1_3_1_1_1_1_1_1_1_1_1_1_1_1"/>
    <protectedRange sqref="D59:E59" name="Range2_2_12_1_3_1_2_1_1_1_2_1_1_1_1_3_1_1_1_1_1_1"/>
    <protectedRange sqref="F59" name="Range2_2_12_1_3_1_2_1_1_1_3_1_1_1_1_1_3_1_1_1_1_1_1"/>
    <protectedRange sqref="B57:B58" name="Range2_12_5_1_1_2_2_1_3_1_1_1_1_2_1_1_1_1_1_1"/>
    <protectedRange sqref="B41" name="Range2_12_5_1_1_1_1"/>
    <protectedRange sqref="A40 C40:XFD40" name="Range2_12_5_1_1_2_2_1_3_1_1_1_1_2_1_1_1_1_1_1_1"/>
    <protectedRange sqref="B40" name="Range2_12_5_1_1_2_2_1_3_1_1_1_1_2_1_1_1_1_1_1_3"/>
    <protectedRange sqref="T49:T52" name="Range2_12_5_1_1_2_1"/>
    <protectedRange sqref="T44:T46" name="Range2_12_5_1_1_3_1_1_1_1"/>
    <protectedRange sqref="S44:S46" name="Range2_12_5_1_1_2_3_1_1_1_1_1_1"/>
    <protectedRange sqref="Q44:R46" name="Range2_12_1_6_1_1_1_1_2_1_1_1_1_1"/>
    <protectedRange sqref="N44:P46" name="Range2_12_1_2_3_1_1_1_1_2_1_1_1_1_1"/>
    <protectedRange sqref="I44:M46" name="Range2_2_12_1_4_3_1_1_1_1_2_1_1_1_1_1"/>
    <protectedRange sqref="E44:H46" name="Range2_2_12_1_3_1_2_1_1_1_1_2_1_1_1_1_1"/>
    <protectedRange sqref="D44:D46" name="Range2_2_12_1_3_1_2_1_1_1_2_1_2_3_1_1_1"/>
    <protectedRange sqref="T47" name="Range2_12_5_1_1_2_1_1_1_1_1_1"/>
    <protectedRange sqref="S47" name="Range2_12_4_1_1_1_4_2_1_1_1_1_1"/>
    <protectedRange sqref="Q47:R47" name="Range2_12_1_6_1_1_1_2_3_2_1_1_1_1_1"/>
    <protectedRange sqref="N47:P47" name="Range2_12_1_2_3_1_1_1_2_3_2_1_1_1_1_1"/>
    <protectedRange sqref="J47:M47" name="Range2_2_12_1_4_3_1_1_1_3_3_2_1_1_1_1_1"/>
    <protectedRange sqref="I47" name="Range2_2_12_1_4_3_1_1_1_2_1_2_2_1_1_1_1"/>
    <protectedRange sqref="G47:H47 D47:E47" name="Range2_2_12_1_3_1_2_1_1_1_2_1_3_2_1_1_1_1"/>
    <protectedRange sqref="F47" name="Range2_2_12_1_3_1_2_1_1_1_1_1_2_2_1_1_1_1"/>
    <protectedRange sqref="T48" name="Range2_12_5_1_1_6_1_1_1_1_1_1"/>
    <protectedRange sqref="S48" name="Range2_12_5_1_1_5_3_1_1_1_1_1_1"/>
    <protectedRange sqref="Q48:R48" name="Range2_12_1_6_1_1_1_2_3_2_1_1_2_1_1_1_1"/>
    <protectedRange sqref="N48:P48" name="Range2_12_1_2_3_1_1_1_2_3_2_1_1_2_1_1_1_1"/>
    <protectedRange sqref="J48:M48" name="Range2_2_12_1_4_3_1_1_1_3_3_2_1_1_2_1_1_1_1"/>
    <protectedRange sqref="I48" name="Range2_2_12_1_4_3_1_1_1_2_1_2_2_1_2_1_1_1_1"/>
    <protectedRange sqref="G48:H48 D48:E48" name="Range2_2_12_1_3_1_2_1_1_1_2_1_3_2_1_2_1_1_1_1"/>
    <protectedRange sqref="F48" name="Range2_2_12_1_3_1_2_1_1_1_1_1_2_2_1_2_1_1_1_1"/>
    <protectedRange sqref="B44:B46" name="Range2_12_5_1_1_1_2_2_1_1_1_1_1_1_1"/>
    <protectedRange sqref="B47" name="Range2_12_5_1_1_1_3_1_1_1_1_1_1_1_1"/>
    <protectedRange sqref="S49:S52" name="Range2_12_4_1_1_1_4_2_2_1"/>
    <protectedRange sqref="Q49:R52" name="Range2_12_1_6_1_1_1_2_3_2_1_1_1"/>
    <protectedRange sqref="N49:P52" name="Range2_12_1_2_3_1_1_1_2_3_2_1_1_1"/>
    <protectedRange sqref="K49:M52" name="Range2_2_12_1_4_3_1_1_1_3_3_2_1_1_1"/>
    <protectedRange sqref="J49:J52" name="Range2_2_12_1_4_3_1_1_1_3_2_1_2_1"/>
    <protectedRange sqref="D49:E52" name="Range2_2_12_1_3_1_2_1_1_1_2_1_2_3_2_1"/>
    <protectedRange sqref="I49:I52" name="Range2_2_12_1_4_2_1_1_1_4_1_2_1_1_1_2_1"/>
    <protectedRange sqref="F49:H52" name="Range2_2_12_1_3_1_1_1_1_1_4_1_2_1_2_1_2_1"/>
    <protectedRange sqref="T55:T58" name="Range2_12_5_1_1_3"/>
    <protectedRange sqref="T53:T54" name="Range2_12_5_1_1_2_2"/>
    <protectedRange sqref="S53:S56" name="Range2_12_4_1_1_1_4_2_2_2"/>
    <protectedRange sqref="Q53:R56" name="Range2_12_1_6_1_1_1_2_3_2_1_1_3"/>
    <protectedRange sqref="N53:P56" name="Range2_12_1_2_3_1_1_1_2_3_2_1_1_3"/>
    <protectedRange sqref="K53:M56" name="Range2_2_12_1_4_3_1_1_1_3_3_2_1_1_3"/>
    <protectedRange sqref="J53:J56" name="Range2_2_12_1_4_3_1_1_1_3_2_1_2_2"/>
    <protectedRange sqref="D53:E56" name="Range2_2_12_1_3_1_2_1_1_1_2_1_2_3_2_2"/>
    <protectedRange sqref="I53:I56" name="Range2_2_12_1_4_2_1_1_1_4_1_2_1_1_1_2_2"/>
    <protectedRange sqref="F53:H56" name="Range2_2_12_1_3_1_1_1_1_1_4_1_2_1_2_1_2_2"/>
    <protectedRange sqref="B53:B54" name="Range2_12_5_1_1_1_2_1_1_1_1_1"/>
    <protectedRange sqref="B55" name="Range2_12_5_1_1_2_2_2_1_1_1_1"/>
    <protectedRange sqref="S57" name="Range2_12_2_1_1_1_2_1"/>
    <protectedRange sqref="S58" name="Range2_12_2_1_1_1_2_1_1_1"/>
    <protectedRange sqref="R57" name="Range2_12_1_6_1_1_4_1_1_1_1_1_1_1_1"/>
    <protectedRange sqref="R58" name="Range2_12_1_6_1_1_1_2_3_1_1_3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606" priority="9" operator="containsText" text="N/A">
      <formula>NOT(ISERROR(SEARCH("N/A",X11)))</formula>
    </cfRule>
    <cfRule type="cellIs" dxfId="605" priority="27" operator="equal">
      <formula>0</formula>
    </cfRule>
  </conditionalFormatting>
  <conditionalFormatting sqref="X11:AE34">
    <cfRule type="cellIs" dxfId="604" priority="26" operator="greaterThanOrEqual">
      <formula>1185</formula>
    </cfRule>
  </conditionalFormatting>
  <conditionalFormatting sqref="X11:AE34">
    <cfRule type="cellIs" dxfId="603" priority="25" operator="between">
      <formula>0.1</formula>
      <formula>1184</formula>
    </cfRule>
  </conditionalFormatting>
  <conditionalFormatting sqref="X8">
    <cfRule type="cellIs" dxfId="602" priority="24" operator="equal">
      <formula>0</formula>
    </cfRule>
  </conditionalFormatting>
  <conditionalFormatting sqref="X8">
    <cfRule type="cellIs" dxfId="601" priority="23" operator="greaterThan">
      <formula>1179</formula>
    </cfRule>
  </conditionalFormatting>
  <conditionalFormatting sqref="X8">
    <cfRule type="cellIs" dxfId="600" priority="22" operator="greaterThan">
      <formula>99</formula>
    </cfRule>
  </conditionalFormatting>
  <conditionalFormatting sqref="X8">
    <cfRule type="cellIs" dxfId="599" priority="21" operator="greaterThan">
      <formula>0.99</formula>
    </cfRule>
  </conditionalFormatting>
  <conditionalFormatting sqref="AB8">
    <cfRule type="cellIs" dxfId="598" priority="20" operator="equal">
      <formula>0</formula>
    </cfRule>
  </conditionalFormatting>
  <conditionalFormatting sqref="AB8">
    <cfRule type="cellIs" dxfId="597" priority="19" operator="greaterThan">
      <formula>1179</formula>
    </cfRule>
  </conditionalFormatting>
  <conditionalFormatting sqref="AB8">
    <cfRule type="cellIs" dxfId="596" priority="18" operator="greaterThan">
      <formula>99</formula>
    </cfRule>
  </conditionalFormatting>
  <conditionalFormatting sqref="AB8">
    <cfRule type="cellIs" dxfId="595" priority="17" operator="greaterThan">
      <formula>0.99</formula>
    </cfRule>
  </conditionalFormatting>
  <conditionalFormatting sqref="AQ11:AQ34 AJ11:AO15 AJ16:AJ34 AK16:AN23 AO16:AO34 AK24:AK33 AL24:AN34">
    <cfRule type="cellIs" dxfId="594" priority="16" operator="equal">
      <formula>0</formula>
    </cfRule>
  </conditionalFormatting>
  <conditionalFormatting sqref="AQ11:AQ34 AJ11:AO15 AJ16:AJ34 AK16:AN23 AO16:AO34 AK24:AK33 AL24:AN34">
    <cfRule type="cellIs" dxfId="593" priority="15" operator="greaterThan">
      <formula>1179</formula>
    </cfRule>
  </conditionalFormatting>
  <conditionalFormatting sqref="AQ11:AQ34 AJ11:AO15 AJ16:AJ34 AK16:AN23 AO16:AO34 AK24:AK33 AL24:AN34">
    <cfRule type="cellIs" dxfId="592" priority="14" operator="greaterThan">
      <formula>99</formula>
    </cfRule>
  </conditionalFormatting>
  <conditionalFormatting sqref="AQ11:AQ34 AJ11:AO15 AJ16:AJ34 AK16:AN23 AO16:AO34 AK24:AK33 AL24:AN34">
    <cfRule type="cellIs" dxfId="591" priority="13" operator="greaterThan">
      <formula>0.99</formula>
    </cfRule>
  </conditionalFormatting>
  <conditionalFormatting sqref="AI11:AI34">
    <cfRule type="cellIs" dxfId="590" priority="12" operator="greaterThan">
      <formula>$AI$8</formula>
    </cfRule>
  </conditionalFormatting>
  <conditionalFormatting sqref="AH11:AH34">
    <cfRule type="cellIs" dxfId="589" priority="10" operator="greaterThan">
      <formula>$AH$8</formula>
    </cfRule>
    <cfRule type="cellIs" dxfId="588" priority="11" operator="greaterThan">
      <formula>$AH$8</formula>
    </cfRule>
  </conditionalFormatting>
  <conditionalFormatting sqref="AP11:AP34">
    <cfRule type="cellIs" dxfId="587" priority="8" operator="equal">
      <formula>0</formula>
    </cfRule>
  </conditionalFormatting>
  <conditionalFormatting sqref="AP11:AP34">
    <cfRule type="cellIs" dxfId="586" priority="7" operator="greaterThan">
      <formula>1179</formula>
    </cfRule>
  </conditionalFormatting>
  <conditionalFormatting sqref="AP11:AP34">
    <cfRule type="cellIs" dxfId="585" priority="6" operator="greaterThan">
      <formula>99</formula>
    </cfRule>
  </conditionalFormatting>
  <conditionalFormatting sqref="AP11:AP34">
    <cfRule type="cellIs" dxfId="584" priority="5" operator="greaterThan">
      <formula>0.99</formula>
    </cfRule>
  </conditionalFormatting>
  <conditionalFormatting sqref="AK34">
    <cfRule type="cellIs" dxfId="583" priority="4" operator="equal">
      <formula>0</formula>
    </cfRule>
  </conditionalFormatting>
  <conditionalFormatting sqref="AK34">
    <cfRule type="cellIs" dxfId="582" priority="3" operator="greaterThan">
      <formula>1179</formula>
    </cfRule>
  </conditionalFormatting>
  <conditionalFormatting sqref="AK34">
    <cfRule type="cellIs" dxfId="581" priority="2" operator="greaterThan">
      <formula>99</formula>
    </cfRule>
  </conditionalFormatting>
  <conditionalFormatting sqref="AK34">
    <cfRule type="cellIs" dxfId="580" priority="1" operator="greaterThan">
      <formula>0.99</formula>
    </cfRule>
  </conditionalFormatting>
  <dataValidations count="4">
    <dataValidation type="list" allowBlank="1" showInputMessage="1" showErrorMessage="1" sqref="P3:P5" xr:uid="{00000000-0002-0000-0600-000000000000}">
      <formula1>$AY$10:$AY$39</formula1>
    </dataValidation>
    <dataValidation type="list" allowBlank="1" showInputMessage="1" showErrorMessage="1" sqref="AP8:AQ8 N10 L10 D8 O8:T8" xr:uid="{00000000-0002-0000-0600-000001000000}">
      <formula1>#REF!</formula1>
    </dataValidation>
    <dataValidation type="list" allowBlank="1" showInputMessage="1" showErrorMessage="1" sqref="H11:H34" xr:uid="{00000000-0002-0000-0600-000002000000}">
      <formula1>$AV$10:$AV$19</formula1>
    </dataValidation>
    <dataValidation type="list" allowBlank="1" showInputMessage="1" showErrorMessage="1" sqref="AV31:AW31" xr:uid="{00000000-0002-0000-0600-000003000000}">
      <formula1>$AV$24:$AV$28</formula1>
    </dataValidation>
  </dataValidations>
  <hyperlinks>
    <hyperlink ref="H9:H10" location="'1'!AH8" display="Plant Status" xr:uid="{00000000-0004-0000-06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2:AY118"/>
  <sheetViews>
    <sheetView showGridLines="0" topLeftCell="Y22" zoomScaleNormal="100" workbookViewId="0">
      <selection activeCell="B56" sqref="B56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/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10" t="s">
        <v>11</v>
      </c>
      <c r="I7" s="309" t="s">
        <v>12</v>
      </c>
      <c r="J7" s="309" t="s">
        <v>13</v>
      </c>
      <c r="K7" s="309" t="s">
        <v>14</v>
      </c>
      <c r="L7" s="191"/>
      <c r="M7" s="191"/>
      <c r="N7" s="191"/>
      <c r="O7" s="310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09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09" t="s">
        <v>23</v>
      </c>
      <c r="AG7" s="309" t="s">
        <v>24</v>
      </c>
      <c r="AH7" s="309" t="s">
        <v>25</v>
      </c>
      <c r="AI7" s="309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09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41920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23776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09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07" t="s">
        <v>52</v>
      </c>
      <c r="V9" s="307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06" t="s">
        <v>56</v>
      </c>
      <c r="AG9" s="306" t="s">
        <v>57</v>
      </c>
      <c r="AH9" s="373" t="s">
        <v>58</v>
      </c>
      <c r="AI9" s="388" t="s">
        <v>59</v>
      </c>
      <c r="AJ9" s="307" t="s">
        <v>60</v>
      </c>
      <c r="AK9" s="307" t="s">
        <v>61</v>
      </c>
      <c r="AL9" s="307" t="s">
        <v>62</v>
      </c>
      <c r="AM9" s="307" t="s">
        <v>63</v>
      </c>
      <c r="AN9" s="307" t="s">
        <v>64</v>
      </c>
      <c r="AO9" s="307" t="s">
        <v>65</v>
      </c>
      <c r="AP9" s="307" t="s">
        <v>66</v>
      </c>
      <c r="AQ9" s="390" t="s">
        <v>67</v>
      </c>
      <c r="AR9" s="307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07" t="s">
        <v>73</v>
      </c>
      <c r="C10" s="307" t="s">
        <v>74</v>
      </c>
      <c r="D10" s="307" t="s">
        <v>75</v>
      </c>
      <c r="E10" s="307" t="s">
        <v>76</v>
      </c>
      <c r="F10" s="307" t="s">
        <v>75</v>
      </c>
      <c r="G10" s="307" t="s">
        <v>76</v>
      </c>
      <c r="H10" s="399"/>
      <c r="I10" s="307" t="s">
        <v>76</v>
      </c>
      <c r="J10" s="307" t="s">
        <v>76</v>
      </c>
      <c r="K10" s="307" t="s">
        <v>76</v>
      </c>
      <c r="L10" s="207" t="s">
        <v>30</v>
      </c>
      <c r="M10" s="400"/>
      <c r="N10" s="207" t="s">
        <v>30</v>
      </c>
      <c r="O10" s="391"/>
      <c r="P10" s="391"/>
      <c r="Q10" s="180">
        <v>9494153</v>
      </c>
      <c r="R10" s="381"/>
      <c r="S10" s="382"/>
      <c r="T10" s="383"/>
      <c r="U10" s="307" t="s">
        <v>76</v>
      </c>
      <c r="V10" s="307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31447724</v>
      </c>
      <c r="AH10" s="373"/>
      <c r="AI10" s="389"/>
      <c r="AJ10" s="307" t="s">
        <v>85</v>
      </c>
      <c r="AK10" s="307" t="s">
        <v>85</v>
      </c>
      <c r="AL10" s="307" t="s">
        <v>85</v>
      </c>
      <c r="AM10" s="307" t="s">
        <v>85</v>
      </c>
      <c r="AN10" s="307" t="s">
        <v>85</v>
      </c>
      <c r="AO10" s="307" t="s">
        <v>85</v>
      </c>
      <c r="AP10" s="179">
        <v>6927411</v>
      </c>
      <c r="AQ10" s="391"/>
      <c r="AR10" s="308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18</v>
      </c>
      <c r="E11" s="222">
        <f>D11/1.42</f>
        <v>12.67605633802817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113</v>
      </c>
      <c r="P11" s="227"/>
      <c r="Q11" s="227">
        <v>9497566</v>
      </c>
      <c r="R11" s="228">
        <f>Q11-Q10</f>
        <v>3413</v>
      </c>
      <c r="S11" s="229">
        <f>R11*24/1000</f>
        <v>81.912000000000006</v>
      </c>
      <c r="T11" s="229">
        <f>R11/1000</f>
        <v>3.4129999999999998</v>
      </c>
      <c r="U11" s="230">
        <v>5.4</v>
      </c>
      <c r="V11" s="230">
        <f t="shared" ref="V11:V34" si="0">U11</f>
        <v>5.4</v>
      </c>
      <c r="W11" s="292" t="s">
        <v>132</v>
      </c>
      <c r="X11" s="286">
        <v>0</v>
      </c>
      <c r="Y11" s="286">
        <v>0</v>
      </c>
      <c r="Z11" s="286">
        <v>1016</v>
      </c>
      <c r="AA11" s="286">
        <v>0</v>
      </c>
      <c r="AB11" s="286">
        <v>1018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31448282</v>
      </c>
      <c r="AH11" s="233">
        <f>IF(ISBLANK(AG11),"-",AG11-AG10)</f>
        <v>558</v>
      </c>
      <c r="AI11" s="234">
        <f>AH11/T11</f>
        <v>163.49252856724291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6928415</v>
      </c>
      <c r="AQ11" s="286">
        <f t="shared" ref="AQ11:AQ34" si="1">AP11-AP10</f>
        <v>1004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20</v>
      </c>
      <c r="E12" s="222">
        <f t="shared" ref="E12:E34" si="2">D12/1.42</f>
        <v>14.084507042253522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109</v>
      </c>
      <c r="P12" s="227"/>
      <c r="Q12" s="227">
        <v>9501107</v>
      </c>
      <c r="R12" s="228">
        <f t="shared" ref="R12:R34" si="5">Q12-Q11</f>
        <v>3541</v>
      </c>
      <c r="S12" s="229">
        <f t="shared" ref="S12:S34" si="6">R12*24/1000</f>
        <v>84.983999999999995</v>
      </c>
      <c r="T12" s="229">
        <f t="shared" ref="T12:T34" si="7">R12/1000</f>
        <v>3.5409999999999999</v>
      </c>
      <c r="U12" s="230">
        <v>6.5</v>
      </c>
      <c r="V12" s="230">
        <f t="shared" si="0"/>
        <v>6.5</v>
      </c>
      <c r="W12" s="292" t="s">
        <v>132</v>
      </c>
      <c r="X12" s="286">
        <v>0</v>
      </c>
      <c r="Y12" s="286">
        <v>0</v>
      </c>
      <c r="Z12" s="286">
        <v>989</v>
      </c>
      <c r="AA12" s="286">
        <v>0</v>
      </c>
      <c r="AB12" s="286">
        <v>988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31448814</v>
      </c>
      <c r="AH12" s="233">
        <f>IF(ISBLANK(AG12),"-",AG12-AG11)</f>
        <v>532</v>
      </c>
      <c r="AI12" s="234">
        <f t="shared" ref="AI12:AI34" si="8">AH12/T12</f>
        <v>150.240045184976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6929781</v>
      </c>
      <c r="AQ12" s="286">
        <f t="shared" si="1"/>
        <v>1366</v>
      </c>
      <c r="AR12" s="238">
        <v>0.92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23</v>
      </c>
      <c r="E13" s="222">
        <f t="shared" si="2"/>
        <v>16.197183098591552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98</v>
      </c>
      <c r="P13" s="227"/>
      <c r="Q13" s="227">
        <v>9504664</v>
      </c>
      <c r="R13" s="228">
        <f t="shared" si="5"/>
        <v>3557</v>
      </c>
      <c r="S13" s="229">
        <f t="shared" si="6"/>
        <v>85.367999999999995</v>
      </c>
      <c r="T13" s="229">
        <f t="shared" si="7"/>
        <v>3.5569999999999999</v>
      </c>
      <c r="U13" s="230">
        <v>7.8</v>
      </c>
      <c r="V13" s="230">
        <f t="shared" si="0"/>
        <v>7.8</v>
      </c>
      <c r="W13" s="292" t="s">
        <v>132</v>
      </c>
      <c r="X13" s="286">
        <v>0</v>
      </c>
      <c r="Y13" s="286">
        <v>0</v>
      </c>
      <c r="Z13" s="286">
        <v>986</v>
      </c>
      <c r="AA13" s="286">
        <v>0</v>
      </c>
      <c r="AB13" s="286">
        <v>988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31449341</v>
      </c>
      <c r="AH13" s="233">
        <f>IF(ISBLANK(AG13),"-",AG13-AG12)</f>
        <v>527</v>
      </c>
      <c r="AI13" s="234">
        <f t="shared" si="8"/>
        <v>148.15856058476245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6931147</v>
      </c>
      <c r="AQ13" s="286">
        <f t="shared" si="1"/>
        <v>1366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28</v>
      </c>
      <c r="E14" s="222">
        <f t="shared" si="2"/>
        <v>19.718309859154932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97</v>
      </c>
      <c r="P14" s="227"/>
      <c r="Q14" s="227">
        <v>9508215</v>
      </c>
      <c r="R14" s="228">
        <f t="shared" si="5"/>
        <v>3551</v>
      </c>
      <c r="S14" s="229">
        <f t="shared" si="6"/>
        <v>85.224000000000004</v>
      </c>
      <c r="T14" s="229">
        <f t="shared" si="7"/>
        <v>3.5510000000000002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885</v>
      </c>
      <c r="AA14" s="286">
        <v>0</v>
      </c>
      <c r="AB14" s="286">
        <v>987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31449846</v>
      </c>
      <c r="AH14" s="233">
        <f t="shared" ref="AH14:AH34" si="9">IF(ISBLANK(AG14),"-",AG14-AG13)</f>
        <v>505</v>
      </c>
      <c r="AI14" s="234">
        <f t="shared" si="8"/>
        <v>142.21346099690228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6932513</v>
      </c>
      <c r="AQ14" s="286">
        <f t="shared" si="1"/>
        <v>1366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25</v>
      </c>
      <c r="E15" s="222">
        <f t="shared" si="2"/>
        <v>17.605633802816904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92</v>
      </c>
      <c r="P15" s="227"/>
      <c r="Q15" s="227">
        <v>9511727</v>
      </c>
      <c r="R15" s="228">
        <f t="shared" si="5"/>
        <v>3512</v>
      </c>
      <c r="S15" s="229">
        <f t="shared" si="6"/>
        <v>84.287999999999997</v>
      </c>
      <c r="T15" s="229">
        <f t="shared" si="7"/>
        <v>3.512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991</v>
      </c>
      <c r="AA15" s="286">
        <v>0</v>
      </c>
      <c r="AB15" s="286">
        <v>989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31450318</v>
      </c>
      <c r="AH15" s="233">
        <f t="shared" si="9"/>
        <v>472</v>
      </c>
      <c r="AI15" s="234">
        <f t="shared" si="8"/>
        <v>134.39635535307517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6932513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9</v>
      </c>
      <c r="E16" s="222">
        <f t="shared" si="2"/>
        <v>6.3380281690140849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123</v>
      </c>
      <c r="P16" s="227"/>
      <c r="Q16" s="227">
        <v>9516341</v>
      </c>
      <c r="R16" s="228">
        <f t="shared" si="5"/>
        <v>4614</v>
      </c>
      <c r="S16" s="229">
        <f t="shared" si="6"/>
        <v>110.736</v>
      </c>
      <c r="T16" s="229">
        <f t="shared" si="7"/>
        <v>4.6139999999999999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1180</v>
      </c>
      <c r="AA16" s="286">
        <v>0</v>
      </c>
      <c r="AB16" s="286">
        <v>1199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31451070</v>
      </c>
      <c r="AH16" s="233">
        <f t="shared" si="9"/>
        <v>752</v>
      </c>
      <c r="AI16" s="234">
        <f t="shared" si="8"/>
        <v>162.98222800173386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6932513</v>
      </c>
      <c r="AQ16" s="286">
        <f t="shared" si="1"/>
        <v>0</v>
      </c>
      <c r="AR16" s="238">
        <v>0.88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10</v>
      </c>
      <c r="E17" s="222">
        <f t="shared" si="2"/>
        <v>7.042253521126761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124</v>
      </c>
      <c r="P17" s="227"/>
      <c r="Q17" s="227">
        <v>9522156</v>
      </c>
      <c r="R17" s="228">
        <f t="shared" si="5"/>
        <v>5815</v>
      </c>
      <c r="S17" s="229">
        <f t="shared" si="6"/>
        <v>139.56</v>
      </c>
      <c r="T17" s="229">
        <f t="shared" si="7"/>
        <v>5.8150000000000004</v>
      </c>
      <c r="U17" s="230">
        <v>9</v>
      </c>
      <c r="V17" s="230">
        <f t="shared" si="0"/>
        <v>9</v>
      </c>
      <c r="W17" s="292" t="s">
        <v>148</v>
      </c>
      <c r="X17" s="286">
        <v>0</v>
      </c>
      <c r="Y17" s="286">
        <v>1007</v>
      </c>
      <c r="Z17" s="286">
        <v>1196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31452382</v>
      </c>
      <c r="AH17" s="233">
        <f t="shared" si="9"/>
        <v>1312</v>
      </c>
      <c r="AI17" s="234">
        <f t="shared" si="8"/>
        <v>225.62338779019774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6932513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10</v>
      </c>
      <c r="E18" s="222">
        <f t="shared" si="2"/>
        <v>7.042253521126761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125</v>
      </c>
      <c r="P18" s="227"/>
      <c r="Q18" s="227">
        <v>9528143</v>
      </c>
      <c r="R18" s="228">
        <f t="shared" si="5"/>
        <v>5987</v>
      </c>
      <c r="S18" s="229">
        <f t="shared" si="6"/>
        <v>143.68799999999999</v>
      </c>
      <c r="T18" s="229">
        <f t="shared" si="7"/>
        <v>5.9870000000000001</v>
      </c>
      <c r="U18" s="230">
        <v>8.6999999999999993</v>
      </c>
      <c r="V18" s="230">
        <f t="shared" si="0"/>
        <v>8.6999999999999993</v>
      </c>
      <c r="W18" s="292" t="s">
        <v>148</v>
      </c>
      <c r="X18" s="286">
        <v>0</v>
      </c>
      <c r="Y18" s="286">
        <v>1053</v>
      </c>
      <c r="Z18" s="286">
        <v>1196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31453710</v>
      </c>
      <c r="AH18" s="233">
        <f t="shared" si="9"/>
        <v>1328</v>
      </c>
      <c r="AI18" s="234">
        <f t="shared" si="8"/>
        <v>221.81393018206114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6932513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10</v>
      </c>
      <c r="E19" s="222">
        <f t="shared" si="2"/>
        <v>7.042253521126761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126</v>
      </c>
      <c r="P19" s="227"/>
      <c r="Q19" s="227">
        <v>9534067</v>
      </c>
      <c r="R19" s="228">
        <f t="shared" si="5"/>
        <v>5924</v>
      </c>
      <c r="S19" s="229">
        <f t="shared" si="6"/>
        <v>142.17599999999999</v>
      </c>
      <c r="T19" s="229">
        <f t="shared" si="7"/>
        <v>5.9240000000000004</v>
      </c>
      <c r="U19" s="230">
        <v>8.1</v>
      </c>
      <c r="V19" s="230">
        <f t="shared" si="0"/>
        <v>8.1</v>
      </c>
      <c r="W19" s="292" t="s">
        <v>148</v>
      </c>
      <c r="X19" s="286">
        <v>0</v>
      </c>
      <c r="Y19" s="286">
        <v>1053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31455095</v>
      </c>
      <c r="AH19" s="233">
        <f t="shared" si="9"/>
        <v>1385</v>
      </c>
      <c r="AI19" s="234">
        <f t="shared" si="8"/>
        <v>233.7947332883187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6932513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10</v>
      </c>
      <c r="E20" s="222">
        <f t="shared" si="2"/>
        <v>7.042253521126761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130</v>
      </c>
      <c r="P20" s="227"/>
      <c r="Q20" s="227">
        <v>9540004</v>
      </c>
      <c r="R20" s="228">
        <f t="shared" si="5"/>
        <v>5937</v>
      </c>
      <c r="S20" s="229">
        <f t="shared" si="6"/>
        <v>142.488</v>
      </c>
      <c r="T20" s="229">
        <f t="shared" si="7"/>
        <v>5.9370000000000003</v>
      </c>
      <c r="U20" s="230">
        <v>7.5</v>
      </c>
      <c r="V20" s="230">
        <f t="shared" si="0"/>
        <v>7.5</v>
      </c>
      <c r="W20" s="292" t="s">
        <v>148</v>
      </c>
      <c r="X20" s="286">
        <v>0</v>
      </c>
      <c r="Y20" s="286">
        <v>1053</v>
      </c>
      <c r="Z20" s="286">
        <v>1196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31456430</v>
      </c>
      <c r="AH20" s="233">
        <f t="shared" si="9"/>
        <v>1335</v>
      </c>
      <c r="AI20" s="234">
        <f t="shared" si="8"/>
        <v>224.86104092976251</v>
      </c>
      <c r="AJ20" s="235">
        <v>0</v>
      </c>
      <c r="AK20" s="235" t="s">
        <v>184</v>
      </c>
      <c r="AL20" s="235">
        <v>1</v>
      </c>
      <c r="AM20" s="235">
        <v>1</v>
      </c>
      <c r="AN20" s="235">
        <v>1</v>
      </c>
      <c r="AO20" s="235">
        <v>0</v>
      </c>
      <c r="AP20" s="286">
        <v>6932513</v>
      </c>
      <c r="AQ20" s="286">
        <f t="shared" si="1"/>
        <v>0</v>
      </c>
      <c r="AR20" s="238">
        <v>0.9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10</v>
      </c>
      <c r="E21" s="222">
        <f t="shared" si="2"/>
        <v>7.042253521126761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134</v>
      </c>
      <c r="P21" s="227"/>
      <c r="Q21" s="227">
        <v>9546002</v>
      </c>
      <c r="R21" s="228">
        <f>Q21-Q20</f>
        <v>5998</v>
      </c>
      <c r="S21" s="229">
        <f t="shared" si="6"/>
        <v>143.952</v>
      </c>
      <c r="T21" s="229">
        <f t="shared" si="7"/>
        <v>5.9980000000000002</v>
      </c>
      <c r="U21" s="230">
        <v>7</v>
      </c>
      <c r="V21" s="230">
        <f t="shared" si="0"/>
        <v>7</v>
      </c>
      <c r="W21" s="292" t="s">
        <v>148</v>
      </c>
      <c r="X21" s="286">
        <v>0</v>
      </c>
      <c r="Y21" s="286">
        <v>1004</v>
      </c>
      <c r="Z21" s="286">
        <v>1196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31457752</v>
      </c>
      <c r="AH21" s="233">
        <f t="shared" si="9"/>
        <v>1322</v>
      </c>
      <c r="AI21" s="234">
        <f t="shared" si="8"/>
        <v>220.40680226742248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6932513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11</v>
      </c>
      <c r="E22" s="222">
        <f t="shared" si="2"/>
        <v>7.746478873239437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128</v>
      </c>
      <c r="P22" s="227"/>
      <c r="Q22" s="227">
        <v>9551899</v>
      </c>
      <c r="R22" s="228">
        <f t="shared" si="5"/>
        <v>5897</v>
      </c>
      <c r="S22" s="229">
        <f t="shared" si="6"/>
        <v>141.52799999999999</v>
      </c>
      <c r="T22" s="229">
        <f t="shared" si="7"/>
        <v>5.8970000000000002</v>
      </c>
      <c r="U22" s="230">
        <v>6.7</v>
      </c>
      <c r="V22" s="230">
        <f t="shared" si="0"/>
        <v>6.7</v>
      </c>
      <c r="W22" s="292" t="s">
        <v>148</v>
      </c>
      <c r="X22" s="286">
        <v>0</v>
      </c>
      <c r="Y22" s="286">
        <v>1075</v>
      </c>
      <c r="Z22" s="286">
        <v>1155</v>
      </c>
      <c r="AA22" s="286">
        <v>1185</v>
      </c>
      <c r="AB22" s="286">
        <v>1159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31459082</v>
      </c>
      <c r="AH22" s="233">
        <f t="shared" si="9"/>
        <v>1330</v>
      </c>
      <c r="AI22" s="234">
        <f t="shared" si="8"/>
        <v>225.53840936069187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6932513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14</v>
      </c>
      <c r="E23" s="222">
        <f t="shared" si="2"/>
        <v>9.8591549295774659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133</v>
      </c>
      <c r="P23" s="227"/>
      <c r="Q23" s="227">
        <v>9557489</v>
      </c>
      <c r="R23" s="228">
        <f t="shared" si="5"/>
        <v>5590</v>
      </c>
      <c r="S23" s="229">
        <f t="shared" si="6"/>
        <v>134.16</v>
      </c>
      <c r="T23" s="229">
        <f t="shared" si="7"/>
        <v>5.59</v>
      </c>
      <c r="U23" s="230">
        <v>6.5</v>
      </c>
      <c r="V23" s="230">
        <f t="shared" si="0"/>
        <v>6.5</v>
      </c>
      <c r="W23" s="292" t="s">
        <v>148</v>
      </c>
      <c r="X23" s="286">
        <v>0</v>
      </c>
      <c r="Y23" s="286">
        <v>999</v>
      </c>
      <c r="Z23" s="286">
        <v>1154</v>
      </c>
      <c r="AA23" s="286">
        <v>1185</v>
      </c>
      <c r="AB23" s="286">
        <v>1154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31460334</v>
      </c>
      <c r="AH23" s="233">
        <f t="shared" si="9"/>
        <v>1252</v>
      </c>
      <c r="AI23" s="234">
        <f t="shared" si="8"/>
        <v>223.97137745974956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6932513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18</v>
      </c>
      <c r="E24" s="222">
        <f t="shared" si="2"/>
        <v>12.67605633802817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120</v>
      </c>
      <c r="P24" s="227"/>
      <c r="Q24" s="227">
        <v>9562873</v>
      </c>
      <c r="R24" s="228">
        <f t="shared" si="5"/>
        <v>5384</v>
      </c>
      <c r="S24" s="229">
        <f t="shared" si="6"/>
        <v>129.21600000000001</v>
      </c>
      <c r="T24" s="229">
        <f t="shared" si="7"/>
        <v>5.3840000000000003</v>
      </c>
      <c r="U24" s="230">
        <v>6.5</v>
      </c>
      <c r="V24" s="230">
        <f t="shared" si="0"/>
        <v>6.5</v>
      </c>
      <c r="W24" s="292" t="s">
        <v>148</v>
      </c>
      <c r="X24" s="286">
        <v>0</v>
      </c>
      <c r="Y24" s="286">
        <v>1017</v>
      </c>
      <c r="Z24" s="286">
        <v>1053</v>
      </c>
      <c r="AA24" s="286">
        <v>1185</v>
      </c>
      <c r="AB24" s="286">
        <v>1109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31461512</v>
      </c>
      <c r="AH24" s="233">
        <f t="shared" si="9"/>
        <v>1178</v>
      </c>
      <c r="AI24" s="234">
        <f t="shared" si="8"/>
        <v>218.7964338781575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6932513</v>
      </c>
      <c r="AQ24" s="286">
        <f t="shared" si="1"/>
        <v>0</v>
      </c>
      <c r="AR24" s="238">
        <v>1.01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17</v>
      </c>
      <c r="E25" s="222">
        <f t="shared" si="2"/>
        <v>11.971830985915494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121</v>
      </c>
      <c r="P25" s="227"/>
      <c r="Q25" s="227">
        <v>9568200</v>
      </c>
      <c r="R25" s="228">
        <f t="shared" si="5"/>
        <v>5327</v>
      </c>
      <c r="S25" s="229">
        <f t="shared" si="6"/>
        <v>127.848</v>
      </c>
      <c r="T25" s="229">
        <f t="shared" si="7"/>
        <v>5.327</v>
      </c>
      <c r="U25" s="230">
        <v>6.1</v>
      </c>
      <c r="V25" s="230">
        <f t="shared" si="0"/>
        <v>6.1</v>
      </c>
      <c r="W25" s="292" t="s">
        <v>148</v>
      </c>
      <c r="X25" s="286">
        <v>0</v>
      </c>
      <c r="Y25" s="286">
        <v>1015</v>
      </c>
      <c r="Z25" s="286">
        <v>1054</v>
      </c>
      <c r="AA25" s="286">
        <v>1185</v>
      </c>
      <c r="AB25" s="286">
        <v>1109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31462642</v>
      </c>
      <c r="AH25" s="233">
        <f t="shared" si="9"/>
        <v>1130</v>
      </c>
      <c r="AI25" s="234">
        <f t="shared" si="8"/>
        <v>212.1269006945748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6932513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17</v>
      </c>
      <c r="E26" s="222">
        <f t="shared" si="2"/>
        <v>11.971830985915494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116</v>
      </c>
      <c r="P26" s="227"/>
      <c r="Q26" s="227">
        <v>9573431</v>
      </c>
      <c r="R26" s="228">
        <f t="shared" si="5"/>
        <v>5231</v>
      </c>
      <c r="S26" s="229">
        <f t="shared" si="6"/>
        <v>125.544</v>
      </c>
      <c r="T26" s="229">
        <f t="shared" si="7"/>
        <v>5.2309999999999999</v>
      </c>
      <c r="U26" s="230">
        <v>5.8</v>
      </c>
      <c r="V26" s="230">
        <f t="shared" si="0"/>
        <v>5.8</v>
      </c>
      <c r="W26" s="292" t="s">
        <v>148</v>
      </c>
      <c r="X26" s="286">
        <v>0</v>
      </c>
      <c r="Y26" s="286">
        <v>1035</v>
      </c>
      <c r="Z26" s="286">
        <v>1054</v>
      </c>
      <c r="AA26" s="286">
        <v>1185</v>
      </c>
      <c r="AB26" s="286">
        <v>1109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31463768</v>
      </c>
      <c r="AH26" s="233">
        <f t="shared" si="9"/>
        <v>1126</v>
      </c>
      <c r="AI26" s="234">
        <f t="shared" si="8"/>
        <v>215.25520932900019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6932513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15</v>
      </c>
      <c r="E27" s="222">
        <f t="shared" si="2"/>
        <v>10.563380281690142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122</v>
      </c>
      <c r="P27" s="227"/>
      <c r="Q27" s="227">
        <v>9578662</v>
      </c>
      <c r="R27" s="228">
        <f t="shared" si="5"/>
        <v>5231</v>
      </c>
      <c r="S27" s="229">
        <f t="shared" si="6"/>
        <v>125.544</v>
      </c>
      <c r="T27" s="229">
        <f t="shared" si="7"/>
        <v>5.2309999999999999</v>
      </c>
      <c r="U27" s="230">
        <v>5.4</v>
      </c>
      <c r="V27" s="230">
        <f t="shared" si="0"/>
        <v>5.4</v>
      </c>
      <c r="W27" s="292" t="s">
        <v>148</v>
      </c>
      <c r="X27" s="286">
        <v>0</v>
      </c>
      <c r="Y27" s="286">
        <v>1051</v>
      </c>
      <c r="Z27" s="286">
        <v>1104</v>
      </c>
      <c r="AA27" s="286">
        <v>1185</v>
      </c>
      <c r="AB27" s="286">
        <v>1139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31464894</v>
      </c>
      <c r="AH27" s="233">
        <f t="shared" si="9"/>
        <v>1126</v>
      </c>
      <c r="AI27" s="234">
        <f t="shared" si="8"/>
        <v>215.25520932900019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6932513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14</v>
      </c>
      <c r="E28" s="222">
        <f t="shared" si="2"/>
        <v>9.8591549295774659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114</v>
      </c>
      <c r="P28" s="227"/>
      <c r="Q28" s="227">
        <v>9583498</v>
      </c>
      <c r="R28" s="228">
        <f t="shared" si="5"/>
        <v>4836</v>
      </c>
      <c r="S28" s="229">
        <f t="shared" si="6"/>
        <v>116.06399999999999</v>
      </c>
      <c r="T28" s="229">
        <f t="shared" si="7"/>
        <v>4.8360000000000003</v>
      </c>
      <c r="U28" s="230">
        <v>4.8</v>
      </c>
      <c r="V28" s="230">
        <f t="shared" si="0"/>
        <v>4.8</v>
      </c>
      <c r="W28" s="292" t="s">
        <v>148</v>
      </c>
      <c r="X28" s="286">
        <v>0</v>
      </c>
      <c r="Y28" s="286">
        <v>1058</v>
      </c>
      <c r="Z28" s="286">
        <v>1053</v>
      </c>
      <c r="AA28" s="286">
        <v>1185</v>
      </c>
      <c r="AB28" s="286">
        <v>1139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31466038</v>
      </c>
      <c r="AH28" s="233">
        <f t="shared" si="9"/>
        <v>1144</v>
      </c>
      <c r="AI28" s="234">
        <f t="shared" si="8"/>
        <v>236.55913978494621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6932513</v>
      </c>
      <c r="AQ28" s="286">
        <f t="shared" si="1"/>
        <v>0</v>
      </c>
      <c r="AR28" s="238">
        <v>0.98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11</v>
      </c>
      <c r="E29" s="222">
        <f t="shared" si="2"/>
        <v>7.746478873239437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120</v>
      </c>
      <c r="P29" s="227"/>
      <c r="Q29" s="227">
        <v>9589503</v>
      </c>
      <c r="R29" s="228">
        <f t="shared" si="5"/>
        <v>6005</v>
      </c>
      <c r="S29" s="229">
        <f t="shared" si="6"/>
        <v>144.12</v>
      </c>
      <c r="T29" s="229">
        <f t="shared" si="7"/>
        <v>6.0049999999999999</v>
      </c>
      <c r="U29" s="230">
        <v>4.0999999999999996</v>
      </c>
      <c r="V29" s="230">
        <f t="shared" si="0"/>
        <v>4.0999999999999996</v>
      </c>
      <c r="W29" s="292" t="s">
        <v>148</v>
      </c>
      <c r="X29" s="286">
        <v>0</v>
      </c>
      <c r="Y29" s="286">
        <v>1039</v>
      </c>
      <c r="Z29" s="286">
        <v>1105</v>
      </c>
      <c r="AA29" s="286">
        <v>1185</v>
      </c>
      <c r="AB29" s="286">
        <v>1108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31467234</v>
      </c>
      <c r="AH29" s="233">
        <f t="shared" si="9"/>
        <v>1196</v>
      </c>
      <c r="AI29" s="234">
        <f t="shared" si="8"/>
        <v>199.16736053288926</v>
      </c>
      <c r="AJ29" s="235">
        <v>0</v>
      </c>
      <c r="AK29" s="235">
        <v>1</v>
      </c>
      <c r="AL29" s="235">
        <v>1</v>
      </c>
      <c r="AM29" s="235">
        <v>0</v>
      </c>
      <c r="AN29" s="235">
        <v>1</v>
      </c>
      <c r="AO29" s="235">
        <v>0</v>
      </c>
      <c r="AP29" s="286">
        <v>6932513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13</v>
      </c>
      <c r="E30" s="222">
        <f t="shared" si="2"/>
        <v>9.1549295774647899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115</v>
      </c>
      <c r="P30" s="227"/>
      <c r="Q30" s="227">
        <v>9594651</v>
      </c>
      <c r="R30" s="228">
        <f t="shared" si="5"/>
        <v>5148</v>
      </c>
      <c r="S30" s="229">
        <f t="shared" si="6"/>
        <v>123.55200000000001</v>
      </c>
      <c r="T30" s="229">
        <f t="shared" si="7"/>
        <v>5.1479999999999997</v>
      </c>
      <c r="U30" s="230">
        <v>3.5</v>
      </c>
      <c r="V30" s="230">
        <f t="shared" si="0"/>
        <v>3.5</v>
      </c>
      <c r="W30" s="292" t="s">
        <v>151</v>
      </c>
      <c r="X30" s="286">
        <v>0</v>
      </c>
      <c r="Y30" s="286">
        <v>1044</v>
      </c>
      <c r="Z30" s="286">
        <v>1197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31468262</v>
      </c>
      <c r="AH30" s="233">
        <f t="shared" si="9"/>
        <v>1028</v>
      </c>
      <c r="AI30" s="234">
        <f t="shared" si="8"/>
        <v>199.68919968919971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6932513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14</v>
      </c>
      <c r="E31" s="222">
        <f>D31/1.42</f>
        <v>9.8591549295774659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116</v>
      </c>
      <c r="P31" s="227"/>
      <c r="Q31" s="227">
        <v>9599800</v>
      </c>
      <c r="R31" s="228">
        <f t="shared" si="5"/>
        <v>5149</v>
      </c>
      <c r="S31" s="229">
        <f t="shared" si="6"/>
        <v>123.57599999999999</v>
      </c>
      <c r="T31" s="229">
        <f t="shared" si="7"/>
        <v>5.149</v>
      </c>
      <c r="U31" s="230">
        <v>3.1</v>
      </c>
      <c r="V31" s="230">
        <f t="shared" si="0"/>
        <v>3.1</v>
      </c>
      <c r="W31" s="292" t="s">
        <v>151</v>
      </c>
      <c r="X31" s="286">
        <v>0</v>
      </c>
      <c r="Y31" s="286">
        <v>1004</v>
      </c>
      <c r="Z31" s="286">
        <v>1196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31469288</v>
      </c>
      <c r="AH31" s="233">
        <f t="shared" si="9"/>
        <v>1026</v>
      </c>
      <c r="AI31" s="234">
        <f t="shared" si="8"/>
        <v>199.26199261992619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6932513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19</v>
      </c>
      <c r="E32" s="222">
        <f t="shared" si="2"/>
        <v>13.380281690140846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114</v>
      </c>
      <c r="P32" s="227"/>
      <c r="Q32" s="227">
        <v>9604614</v>
      </c>
      <c r="R32" s="228">
        <f t="shared" si="5"/>
        <v>4814</v>
      </c>
      <c r="S32" s="229">
        <f t="shared" si="6"/>
        <v>115.536</v>
      </c>
      <c r="T32" s="229">
        <f t="shared" si="7"/>
        <v>4.8140000000000001</v>
      </c>
      <c r="U32" s="230">
        <v>2.9</v>
      </c>
      <c r="V32" s="230">
        <f t="shared" si="0"/>
        <v>2.9</v>
      </c>
      <c r="W32" s="292" t="s">
        <v>151</v>
      </c>
      <c r="X32" s="286">
        <v>0</v>
      </c>
      <c r="Y32" s="286">
        <v>801</v>
      </c>
      <c r="Z32" s="286">
        <v>1195</v>
      </c>
      <c r="AA32" s="286">
        <v>0</v>
      </c>
      <c r="AB32" s="286">
        <v>1110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31470232</v>
      </c>
      <c r="AH32" s="233">
        <f t="shared" si="9"/>
        <v>944</v>
      </c>
      <c r="AI32" s="234">
        <f t="shared" si="8"/>
        <v>196.09472372247612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6932513</v>
      </c>
      <c r="AQ32" s="286">
        <f t="shared" si="1"/>
        <v>0</v>
      </c>
      <c r="AR32" s="238">
        <v>0.8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15</v>
      </c>
      <c r="E33" s="222">
        <f t="shared" si="2"/>
        <v>10.563380281690142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115</v>
      </c>
      <c r="P33" s="227"/>
      <c r="Q33" s="227">
        <v>9608387</v>
      </c>
      <c r="R33" s="228">
        <f t="shared" si="5"/>
        <v>3773</v>
      </c>
      <c r="S33" s="229">
        <f t="shared" si="6"/>
        <v>90.552000000000007</v>
      </c>
      <c r="T33" s="229">
        <f t="shared" si="7"/>
        <v>3.7730000000000001</v>
      </c>
      <c r="U33" s="230">
        <v>4.0999999999999996</v>
      </c>
      <c r="V33" s="230">
        <f t="shared" si="0"/>
        <v>4.0999999999999996</v>
      </c>
      <c r="W33" s="292" t="s">
        <v>132</v>
      </c>
      <c r="X33" s="286">
        <v>0</v>
      </c>
      <c r="Y33" s="286">
        <v>0</v>
      </c>
      <c r="Z33" s="286">
        <v>1035</v>
      </c>
      <c r="AA33" s="286">
        <v>0</v>
      </c>
      <c r="AB33" s="286">
        <v>1110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31470866</v>
      </c>
      <c r="AH33" s="233">
        <f t="shared" si="9"/>
        <v>634</v>
      </c>
      <c r="AI33" s="234">
        <f t="shared" si="8"/>
        <v>168.03604558706598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6933420</v>
      </c>
      <c r="AQ33" s="286">
        <f t="shared" si="1"/>
        <v>907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18</v>
      </c>
      <c r="E34" s="222">
        <f t="shared" si="2"/>
        <v>12.67605633802817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113</v>
      </c>
      <c r="P34" s="227"/>
      <c r="Q34" s="227">
        <v>9612160</v>
      </c>
      <c r="R34" s="228">
        <f t="shared" si="5"/>
        <v>3773</v>
      </c>
      <c r="S34" s="229">
        <f t="shared" si="6"/>
        <v>90.552000000000007</v>
      </c>
      <c r="T34" s="229">
        <f t="shared" si="7"/>
        <v>3.7730000000000001</v>
      </c>
      <c r="U34" s="230">
        <v>5</v>
      </c>
      <c r="V34" s="230">
        <f t="shared" si="0"/>
        <v>5</v>
      </c>
      <c r="W34" s="292" t="s">
        <v>132</v>
      </c>
      <c r="X34" s="286">
        <v>0</v>
      </c>
      <c r="Y34" s="286">
        <v>0</v>
      </c>
      <c r="Z34" s="286">
        <v>1026</v>
      </c>
      <c r="AA34" s="286">
        <v>0</v>
      </c>
      <c r="AB34" s="286">
        <v>1109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31471500</v>
      </c>
      <c r="AH34" s="233">
        <f t="shared" si="9"/>
        <v>634</v>
      </c>
      <c r="AI34" s="234">
        <f t="shared" si="8"/>
        <v>168.03604558706598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6934327</v>
      </c>
      <c r="AQ34" s="286">
        <f t="shared" si="1"/>
        <v>907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 t="e">
        <f>AVERAGE(P11:P34)</f>
        <v>#DIV/0!</v>
      </c>
      <c r="Q35" s="255">
        <f>Q34-Q10</f>
        <v>118007</v>
      </c>
      <c r="R35" s="256">
        <f>SUM(R11:R34)</f>
        <v>118007</v>
      </c>
      <c r="S35" s="257">
        <f>AVERAGE(S11:S34)</f>
        <v>118.00700000000002</v>
      </c>
      <c r="T35" s="257">
        <f>SUM(T11:T34)</f>
        <v>118.00699999999998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23776</v>
      </c>
      <c r="AH35" s="263">
        <f>SUM(AH11:AH34)</f>
        <v>23776</v>
      </c>
      <c r="AI35" s="264">
        <f>$AH$35/$T35</f>
        <v>201.47957324565496</v>
      </c>
      <c r="AJ35" s="261"/>
      <c r="AK35" s="265"/>
      <c r="AL35" s="265"/>
      <c r="AM35" s="265"/>
      <c r="AN35" s="266"/>
      <c r="AO35" s="267"/>
      <c r="AP35" s="268">
        <f>AP34-AP10</f>
        <v>6916</v>
      </c>
      <c r="AQ35" s="269">
        <f>SUM(AQ11:AQ34)</f>
        <v>6916</v>
      </c>
      <c r="AR35" s="270">
        <f>AVERAGE(AR11:AR34)</f>
        <v>0.91499999999999992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4"/>
      <c r="G38" s="294"/>
      <c r="H38" s="294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6" t="s">
        <v>125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164"/>
      <c r="AW40" s="164"/>
      <c r="AY40" s="287"/>
    </row>
    <row r="41" spans="2:51" x14ac:dyDescent="0.35">
      <c r="B41" s="298" t="s">
        <v>192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00" t="s">
        <v>162</v>
      </c>
      <c r="C42" s="294"/>
      <c r="D42" s="294"/>
      <c r="E42" s="294"/>
      <c r="F42" s="294"/>
      <c r="G42" s="29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2" t="s">
        <v>193</v>
      </c>
      <c r="C43" s="278"/>
      <c r="D43" s="278"/>
      <c r="E43" s="278"/>
      <c r="F43" s="278"/>
      <c r="G43" s="278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145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5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195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301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0" t="s">
        <v>162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2" t="s">
        <v>138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11" t="s">
        <v>139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00" t="s">
        <v>188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297" t="s">
        <v>189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11" t="s">
        <v>195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11" t="s">
        <v>140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167" t="s">
        <v>129</v>
      </c>
      <c r="C56" s="297"/>
      <c r="D56" s="294"/>
      <c r="E56" s="294"/>
      <c r="F56" s="294"/>
      <c r="G56" s="294"/>
      <c r="H56" s="294"/>
      <c r="I56" s="294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167" t="s">
        <v>174</v>
      </c>
      <c r="C57" s="297"/>
      <c r="D57" s="294"/>
      <c r="E57" s="294"/>
      <c r="F57" s="294"/>
      <c r="G57" s="294"/>
      <c r="H57" s="294"/>
      <c r="I57" s="294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167" t="s">
        <v>130</v>
      </c>
      <c r="C58" s="291"/>
      <c r="D58" s="294"/>
      <c r="E58" s="294"/>
      <c r="F58" s="294"/>
      <c r="G58" s="294"/>
      <c r="H58" s="294"/>
      <c r="I58" s="294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79"/>
      <c r="C59" s="291"/>
      <c r="D59" s="278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311"/>
      <c r="D60" s="278"/>
      <c r="E60" s="294"/>
      <c r="F60" s="294"/>
      <c r="G60" s="294"/>
      <c r="H60" s="294"/>
      <c r="I60" s="278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311"/>
      <c r="D61" s="294"/>
      <c r="E61" s="278"/>
      <c r="F61" s="294"/>
      <c r="G61" s="278"/>
      <c r="H61" s="278"/>
      <c r="I61" s="278"/>
      <c r="J61" s="282"/>
      <c r="K61" s="282"/>
      <c r="L61" s="282"/>
      <c r="M61" s="282"/>
      <c r="N61" s="282"/>
      <c r="O61" s="282"/>
      <c r="P61" s="282"/>
      <c r="Q61" s="282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297"/>
      <c r="D62" s="294"/>
      <c r="E62" s="278"/>
      <c r="F62" s="278"/>
      <c r="G62" s="278"/>
      <c r="H62" s="278"/>
      <c r="I62" s="294"/>
      <c r="J62" s="282"/>
      <c r="K62" s="282"/>
      <c r="L62" s="282"/>
      <c r="M62" s="282"/>
      <c r="N62" s="282"/>
      <c r="O62" s="282"/>
      <c r="P62" s="282"/>
      <c r="Q62" s="282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2:51" x14ac:dyDescent="0.35">
      <c r="B63" s="282"/>
      <c r="C63" s="297"/>
      <c r="D63" s="294"/>
      <c r="E63" s="294"/>
      <c r="F63" s="278"/>
      <c r="G63" s="294"/>
      <c r="H63" s="294"/>
      <c r="I63" s="294"/>
      <c r="J63" s="295"/>
      <c r="K63" s="295"/>
      <c r="L63" s="295"/>
      <c r="M63" s="295"/>
      <c r="N63" s="295"/>
      <c r="O63" s="295"/>
      <c r="P63" s="295"/>
      <c r="Q63" s="295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2:51" x14ac:dyDescent="0.35">
      <c r="B64" s="282"/>
      <c r="C64" s="282"/>
      <c r="D64" s="294"/>
      <c r="E64" s="294"/>
      <c r="F64" s="294"/>
      <c r="G64" s="294"/>
      <c r="H64" s="294"/>
      <c r="I64" s="294"/>
      <c r="J64" s="295"/>
      <c r="K64" s="295"/>
      <c r="L64" s="295"/>
      <c r="M64" s="295"/>
      <c r="N64" s="295"/>
      <c r="O64" s="295"/>
      <c r="P64" s="295"/>
      <c r="Q64" s="295"/>
      <c r="R64" s="282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79"/>
      <c r="C65" s="311"/>
      <c r="D65" s="282"/>
      <c r="E65" s="294"/>
      <c r="F65" s="294"/>
      <c r="G65" s="294"/>
      <c r="H65" s="294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C66" s="297"/>
      <c r="D66" s="282"/>
      <c r="E66" s="294"/>
      <c r="F66" s="294"/>
      <c r="G66" s="294"/>
      <c r="H66" s="294"/>
      <c r="I66" s="282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311"/>
      <c r="D67" s="294"/>
      <c r="E67" s="282"/>
      <c r="F67" s="294"/>
      <c r="G67" s="282"/>
      <c r="H67" s="282"/>
      <c r="I67" s="282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300"/>
      <c r="D68" s="294"/>
      <c r="E68" s="282"/>
      <c r="F68" s="282"/>
      <c r="G68" s="282"/>
      <c r="H68" s="282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A69" s="288"/>
      <c r="I69" s="289"/>
      <c r="J69" s="289"/>
      <c r="K69" s="289"/>
      <c r="L69" s="289"/>
      <c r="M69" s="289"/>
      <c r="N69" s="289"/>
      <c r="O69" s="290"/>
      <c r="P69" s="284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A70" s="288"/>
      <c r="I70" s="289"/>
      <c r="J70" s="289"/>
      <c r="K70" s="289"/>
      <c r="L70" s="289"/>
      <c r="M70" s="289"/>
      <c r="N70" s="289"/>
      <c r="O70" s="290"/>
      <c r="P70" s="284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A71" s="288"/>
      <c r="I71" s="289"/>
      <c r="J71" s="289"/>
      <c r="K71" s="289"/>
      <c r="L71" s="289"/>
      <c r="M71" s="289"/>
      <c r="N71" s="289"/>
      <c r="O71" s="290"/>
      <c r="P71" s="284"/>
      <c r="R71" s="287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O77" s="290"/>
      <c r="R77" s="281"/>
      <c r="AS77" s="177"/>
      <c r="AT77" s="177"/>
      <c r="AU77" s="177"/>
      <c r="AV77" s="177"/>
      <c r="AW77" s="177"/>
      <c r="AX77" s="177"/>
      <c r="AY77" s="177"/>
    </row>
    <row r="78" spans="1:51" x14ac:dyDescent="0.35"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Q87" s="284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191"/>
      <c r="P88" s="284"/>
      <c r="Q88" s="284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191"/>
      <c r="P89" s="284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Q103" s="284"/>
      <c r="R103" s="284"/>
      <c r="S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R105" s="284"/>
      <c r="S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18" spans="45:51" x14ac:dyDescent="0.35">
      <c r="AS118" s="177"/>
      <c r="AT118" s="177"/>
      <c r="AU118" s="177"/>
      <c r="AV118" s="177"/>
      <c r="AW118" s="177"/>
      <c r="AX118" s="177"/>
      <c r="AY118" s="177"/>
    </row>
  </sheetData>
  <protectedRanges>
    <protectedRange sqref="N60:Q60 B65 S64:T70 B56:B62 S58:T61 N63:Q68 T55:T57 R65:R70 R62" name="Range2_12_5_1_1"/>
    <protectedRange sqref="N10 L10 L6 D6 D8 AD8 AF8 O8:U8 AJ8:AR8 AF10 AR11:AR34 L24:N31 E23:E34 G23:G34 N12:N23 N32:N34 E11:G22 N11:AG11 O12:AG34" name="Range1_16_3_1_1"/>
    <protectedRange sqref="I65 J63:M68 J60:M60 I68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6:H66 F67 E66" name="Range2_2_2_9_2_1_1"/>
    <protectedRange sqref="D64 D67:D68" name="Range2_1_1_1_1_1_9_2_1_1"/>
    <protectedRange sqref="Q10" name="Range1_17_1_1_1"/>
    <protectedRange sqref="AG10" name="Range1_18_1_1_1"/>
    <protectedRange sqref="C65 C67" name="Range2_4_1_1_1"/>
    <protectedRange sqref="AS16:AS34" name="Range1_1_1_1"/>
    <protectedRange sqref="P3:U5" name="Range1_16_1_1_1_1"/>
    <protectedRange sqref="C68 C66 C63" name="Range2_1_3_1_1"/>
    <protectedRange sqref="H11:H34" name="Range1_1_1_1_1_1_1"/>
    <protectedRange sqref="B63:B64 J61:Q62 D65:D66 Z61:Z62 S62:Y63 AA62:AU63 E67:E68 G67:H68 F68 R63:R64 I66:I67" name="Range2_2_1_10_1_1_1_2"/>
    <protectedRange sqref="C64" name="Range2_2_1_10_2_1_1_1"/>
    <protectedRange sqref="N56:Q59 G63:H63 D61 F64 E63 R58:R61" name="Range2_12_1_6_1_1"/>
    <protectedRange sqref="D56:D57 I62:I64 I56:M59 G64:H65 G57:H59 E64:E65 F65:F66 F58:F60 E57:E59" name="Range2_2_12_1_7_1_1"/>
    <protectedRange sqref="D62:D63" name="Range2_1_1_1_1_11_1_2_1_1"/>
    <protectedRange sqref="E60 G60:H60 F61" name="Range2_2_2_9_1_1_1_1"/>
    <protectedRange sqref="D58" name="Range2_1_1_1_1_1_9_1_1_1_1"/>
    <protectedRange sqref="C62 C57" name="Range2_1_1_2_1_1"/>
    <protectedRange sqref="C61" name="Range2_1_2_2_1_1"/>
    <protectedRange sqref="C60" name="Range2_3_2_1_1"/>
    <protectedRange sqref="F56:F57 E56 G56:H56" name="Range2_2_12_1_1_1_1_1"/>
    <protectedRange sqref="C56" name="Range2_1_4_2_1_1_1"/>
    <protectedRange sqref="C58:C59" name="Range2_5_1_1_1"/>
    <protectedRange sqref="E61:E62 F62:F63 G61:H62 I60:I61" name="Range2_2_1_1_1_1"/>
    <protectedRange sqref="D59:D60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B41" name="Range2_12_5_1_1_1"/>
    <protectedRange sqref="E41:H41" name="Range2_2_12_1_7_1_1_1"/>
    <protectedRange sqref="D41" name="Range2_3_2_1_3_1_1_2_10_1_1_1_1_1"/>
    <protectedRange sqref="C41" name="Range2_1_1_1_1_11_1_2_1_1_1"/>
    <protectedRange sqref="S38:S40" name="Range2_12_3_1_1_1_1"/>
    <protectedRange sqref="D38:H38 N38:R40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I41:J41" name="Range2_2_12_1_4_2_1_1_1_2_1_1"/>
    <protectedRange sqref="S57" name="Range2_12_5_1_1_5_1_1"/>
    <protectedRange sqref="S55:S56" name="Range2_12_2_1_1_1_2_1_1"/>
    <protectedRange sqref="N55:Q55 R57 N48:Q48" name="Range2_12_1_6_1_1_4_1_1_1_1_1_1_1_1_1_1"/>
    <protectedRange sqref="J55:M55 J48:M48" name="Range2_2_12_1_7_1_1_6_1_1_1_1_1_1_1_1_1_1"/>
    <protectedRange sqref="I55" name="Range2_2_12_1_4_3_1_1_1_5_1_1_1_1_1_1_1_1_1_1_1"/>
    <protectedRange sqref="G55:H55" name="Range2_2_12_1_3_1_2_1_1_1_2_1_1_1_1_1_1_2_1_1_1_1"/>
    <protectedRange sqref="Q54 R56 Q47" name="Range2_12_1_4_1_1_1_1_1_1_1_1_1_1_1_1_1_1"/>
    <protectedRange sqref="N54:P54 N47:P47" name="Range2_12_1_2_1_1_1_1_1_1_1_1_1_1_1_1_1_1_1"/>
    <protectedRange sqref="J54:M54 J47:M47" name="Range2_2_12_1_4_1_1_1_1_1_1_1_1_1_1_1_1_1_1_1"/>
    <protectedRange sqref="Q53 R55" name="Range2_12_1_6_1_1_1_2_3_1_1_3_1_1_1_1_1_1"/>
    <protectedRange sqref="N53:P53" name="Range2_12_1_2_3_1_1_1_2_3_1_1_3_1_1_1_1_1_1"/>
    <protectedRange sqref="I54 J53:M53 I47" name="Range2_2_12_1_4_3_1_1_1_3_3_1_1_3_1_1_1_1_1_1"/>
    <protectedRange sqref="D54:E54 G54:H54 D47:E47 G47:H47" name="Range2_2_12_1_3_1_2_1_1_1_3_1_1_1_1_1_1_1_2_1_1"/>
    <protectedRange sqref="I53" name="Range2_2_12_1_7_1_1_5_2_1_1_1_1_1_1_1_1_1_1_1"/>
    <protectedRange sqref="D53:E53 G53:H53 F54 F47" name="Range2_2_12_1_3_3_1_1_1_2_1_1_1_1_1_1_1_1_1_1_1"/>
    <protectedRange sqref="F53" name="Range2_2_12_1_3_1_2_1_1_1_2_1_3_1_1_3_1_1_1_1_1_1"/>
    <protectedRange sqref="B55" name="Range2_12_5_1_1_2_2_1_3_1_1_1_1_1_1_1_1_1_1_1_1"/>
    <protectedRange sqref="D55:E55" name="Range2_2_12_1_3_1_2_1_1_1_2_1_1_1_1_3_1_1_1_1_1_1"/>
    <protectedRange sqref="F55" name="Range2_2_12_1_3_1_2_1_1_1_3_1_1_1_1_1_3_1_1_1_1_1_1"/>
    <protectedRange sqref="B53:B54 B47" name="Range2_12_5_1_1_2_2_1_3_1_1_1_1_2_1_1_1_1_1_1"/>
    <protectedRange sqref="B40" name="Range2_12_5_1_1_1_1"/>
    <protectedRange sqref="T47:T48" name="Range2_12_5_1_1_2_1"/>
    <protectedRange sqref="T42:T44" name="Range2_12_5_1_1_3_1_1_1_1"/>
    <protectedRange sqref="S42:S44" name="Range2_12_5_1_1_2_3_1_1_1_1_1_1"/>
    <protectedRange sqref="Q42:R44" name="Range2_12_1_6_1_1_1_1_2_1_1_1_1_1"/>
    <protectedRange sqref="N42:P44" name="Range2_12_1_2_3_1_1_1_1_2_1_1_1_1_1"/>
    <protectedRange sqref="I42:M44" name="Range2_2_12_1_4_3_1_1_1_1_2_1_1_1_1_1"/>
    <protectedRange sqref="E42:H44 E49:H49" name="Range2_2_12_1_3_1_2_1_1_1_1_2_1_1_1_1_1"/>
    <protectedRange sqref="D42:D44 D49" name="Range2_2_12_1_3_1_2_1_1_1_2_1_2_3_1_1_1"/>
    <protectedRange sqref="T45" name="Range2_12_5_1_1_2_1_1_1_1_1_1"/>
    <protectedRange sqref="S45" name="Range2_12_4_1_1_1_4_2_1_1_1_1_1"/>
    <protectedRange sqref="Q45:R45" name="Range2_12_1_6_1_1_1_2_3_2_1_1_1_1_1"/>
    <protectedRange sqref="N45:P45" name="Range2_12_1_2_3_1_1_1_2_3_2_1_1_1_1_1"/>
    <protectedRange sqref="J45:M45" name="Range2_2_12_1_4_3_1_1_1_3_3_2_1_1_1_1_1"/>
    <protectedRange sqref="I45" name="Range2_2_12_1_4_3_1_1_1_2_1_2_2_1_1_1_1"/>
    <protectedRange sqref="G45:H45 D45:E45" name="Range2_2_12_1_3_1_2_1_1_1_2_1_3_2_1_1_1_1"/>
    <protectedRange sqref="F45" name="Range2_2_12_1_3_1_2_1_1_1_1_1_2_2_1_1_1_1"/>
    <protectedRange sqref="T46" name="Range2_12_5_1_1_6_1_1_1_1_1_1"/>
    <protectedRange sqref="S46" name="Range2_12_5_1_1_5_3_1_1_1_1_1_1"/>
    <protectedRange sqref="Q46:R46" name="Range2_12_1_6_1_1_1_2_3_2_1_1_2_1_1_1_1"/>
    <protectedRange sqref="N46:P46" name="Range2_12_1_2_3_1_1_1_2_3_2_1_1_2_1_1_1_1"/>
    <protectedRange sqref="J46:M46" name="Range2_2_12_1_4_3_1_1_1_3_3_2_1_1_2_1_1_1_1"/>
    <protectedRange sqref="I46" name="Range2_2_12_1_4_3_1_1_1_2_1_2_2_1_2_1_1_1_1"/>
    <protectedRange sqref="G46:H46 D46:E46" name="Range2_2_12_1_3_1_2_1_1_1_2_1_3_2_1_2_1_1_1_1"/>
    <protectedRange sqref="F46" name="Range2_2_12_1_3_1_2_1_1_1_1_1_2_2_1_2_1_1_1_1"/>
    <protectedRange sqref="B42:B45 B49" name="Range2_12_5_1_1_1_2_2_1_1_1_1_1_1_1"/>
    <protectedRange sqref="B46" name="Range2_12_5_1_1_1_3_1_1_1_1_1_1_1_1"/>
    <protectedRange sqref="S47:S48" name="Range2_12_4_1_1_1_4_2_2_1"/>
    <protectedRange sqref="R47:R48" name="Range2_12_1_6_1_1_1_2_3_2_1_1_1"/>
    <protectedRange sqref="T51:T54" name="Range2_12_5_1_1_3"/>
    <protectedRange sqref="T49:T50" name="Range2_12_5_1_1_2_2"/>
    <protectedRange sqref="S49:S52" name="Range2_12_4_1_1_1_4_2_2_2"/>
    <protectedRange sqref="R49:R52 Q49:Q51" name="Range2_12_1_6_1_1_1_2_3_2_1_1_3"/>
    <protectedRange sqref="N49:P51" name="Range2_12_1_2_3_1_1_1_2_3_2_1_1_3"/>
    <protectedRange sqref="K49:M51" name="Range2_2_12_1_4_3_1_1_1_3_3_2_1_1_3"/>
    <protectedRange sqref="J49:J51" name="Range2_2_12_1_4_3_1_1_1_3_2_1_2_2"/>
    <protectedRange sqref="D50:E52" name="Range2_2_12_1_3_1_2_1_1_1_2_1_2_3_2_2"/>
    <protectedRange sqref="I49:I51" name="Range2_2_12_1_4_2_1_1_1_4_1_2_1_1_1_2_2"/>
    <protectedRange sqref="F50:H52" name="Range2_2_12_1_3_1_1_1_1_1_4_1_2_1_2_1_2_2"/>
    <protectedRange sqref="B52" name="Range2_12_5_1_1_1_2_1_1_1_1_1"/>
    <protectedRange sqref="B50" name="Range2_12_5_1_1_2_2_2_1_1_1_1"/>
    <protectedRange sqref="S53" name="Range2_12_2_1_1_1_2_1"/>
    <protectedRange sqref="S54" name="Range2_12_2_1_1_1_2_1_1_1"/>
    <protectedRange sqref="R53" name="Range2_12_1_6_1_1_4_1_1_1_1_1_1_1_1"/>
    <protectedRange sqref="Q52 R54" name="Range2_12_1_6_1_1_1_2_3_1_1_3_1_1_1_1_1_1_1"/>
    <protectedRange sqref="N52:P52" name="Range2_12_1_2_3_1_1_1_2_3_1_1_3_1_1_1_1_1_1_1"/>
    <protectedRange sqref="J52:M52" name="Range2_2_12_1_4_3_1_1_1_3_3_1_1_3_1_1_1_1_1_1_1"/>
    <protectedRange sqref="I52" name="Range2_2_12_1_4_3_1_1_1_2_1_2_1_1_3_1_1_1_1_1_1"/>
    <protectedRange sqref="D48:E48" name="Range2_2_12_1_3_1_2_1_1_1_2_1_2_3_2_1_1"/>
    <protectedRange sqref="I48" name="Range2_2_12_1_4_2_1_1_1_4_1_2_1_1_1_2_1_1"/>
    <protectedRange sqref="F48:H48" name="Range2_2_12_1_3_1_1_1_1_1_4_1_2_1_2_1_2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579" priority="9" operator="containsText" text="N/A">
      <formula>NOT(ISERROR(SEARCH("N/A",X11)))</formula>
    </cfRule>
    <cfRule type="cellIs" dxfId="578" priority="27" operator="equal">
      <formula>0</formula>
    </cfRule>
  </conditionalFormatting>
  <conditionalFormatting sqref="X11:AE34">
    <cfRule type="cellIs" dxfId="577" priority="26" operator="greaterThanOrEqual">
      <formula>1185</formula>
    </cfRule>
  </conditionalFormatting>
  <conditionalFormatting sqref="X11:AE34">
    <cfRule type="cellIs" dxfId="576" priority="25" operator="between">
      <formula>0.1</formula>
      <formula>1184</formula>
    </cfRule>
  </conditionalFormatting>
  <conditionalFormatting sqref="X8">
    <cfRule type="cellIs" dxfId="575" priority="24" operator="equal">
      <formula>0</formula>
    </cfRule>
  </conditionalFormatting>
  <conditionalFormatting sqref="X8">
    <cfRule type="cellIs" dxfId="574" priority="23" operator="greaterThan">
      <formula>1179</formula>
    </cfRule>
  </conditionalFormatting>
  <conditionalFormatting sqref="X8">
    <cfRule type="cellIs" dxfId="573" priority="22" operator="greaterThan">
      <formula>99</formula>
    </cfRule>
  </conditionalFormatting>
  <conditionalFormatting sqref="X8">
    <cfRule type="cellIs" dxfId="572" priority="21" operator="greaterThan">
      <formula>0.99</formula>
    </cfRule>
  </conditionalFormatting>
  <conditionalFormatting sqref="AB8">
    <cfRule type="cellIs" dxfId="571" priority="20" operator="equal">
      <formula>0</formula>
    </cfRule>
  </conditionalFormatting>
  <conditionalFormatting sqref="AB8">
    <cfRule type="cellIs" dxfId="570" priority="19" operator="greaterThan">
      <formula>1179</formula>
    </cfRule>
  </conditionalFormatting>
  <conditionalFormatting sqref="AB8">
    <cfRule type="cellIs" dxfId="569" priority="18" operator="greaterThan">
      <formula>99</formula>
    </cfRule>
  </conditionalFormatting>
  <conditionalFormatting sqref="AB8">
    <cfRule type="cellIs" dxfId="568" priority="17" operator="greaterThan">
      <formula>0.99</formula>
    </cfRule>
  </conditionalFormatting>
  <conditionalFormatting sqref="AQ11:AQ34 AJ11:AO15 AJ16:AJ34 AK16:AN23 AO16:AO34 AK24:AK33 AL24:AN34">
    <cfRule type="cellIs" dxfId="567" priority="16" operator="equal">
      <formula>0</formula>
    </cfRule>
  </conditionalFormatting>
  <conditionalFormatting sqref="AQ11:AQ34 AJ11:AO15 AJ16:AJ34 AK16:AN23 AO16:AO34 AK24:AK33 AL24:AN34">
    <cfRule type="cellIs" dxfId="566" priority="15" operator="greaterThan">
      <formula>1179</formula>
    </cfRule>
  </conditionalFormatting>
  <conditionalFormatting sqref="AQ11:AQ34 AJ11:AO15 AJ16:AJ34 AK16:AN23 AO16:AO34 AK24:AK33 AL24:AN34">
    <cfRule type="cellIs" dxfId="565" priority="14" operator="greaterThan">
      <formula>99</formula>
    </cfRule>
  </conditionalFormatting>
  <conditionalFormatting sqref="AQ11:AQ34 AJ11:AO15 AJ16:AJ34 AK16:AN23 AO16:AO34 AK24:AK33 AL24:AN34">
    <cfRule type="cellIs" dxfId="564" priority="13" operator="greaterThan">
      <formula>0.99</formula>
    </cfRule>
  </conditionalFormatting>
  <conditionalFormatting sqref="AI11:AI34">
    <cfRule type="cellIs" dxfId="563" priority="12" operator="greaterThan">
      <formula>$AI$8</formula>
    </cfRule>
  </conditionalFormatting>
  <conditionalFormatting sqref="AH11:AH34">
    <cfRule type="cellIs" dxfId="562" priority="10" operator="greaterThan">
      <formula>$AH$8</formula>
    </cfRule>
    <cfRule type="cellIs" dxfId="561" priority="11" operator="greaterThan">
      <formula>$AH$8</formula>
    </cfRule>
  </conditionalFormatting>
  <conditionalFormatting sqref="AP11:AP34">
    <cfRule type="cellIs" dxfId="560" priority="8" operator="equal">
      <formula>0</formula>
    </cfRule>
  </conditionalFormatting>
  <conditionalFormatting sqref="AP11:AP34">
    <cfRule type="cellIs" dxfId="559" priority="7" operator="greaterThan">
      <formula>1179</formula>
    </cfRule>
  </conditionalFormatting>
  <conditionalFormatting sqref="AP11:AP34">
    <cfRule type="cellIs" dxfId="558" priority="6" operator="greaterThan">
      <formula>99</formula>
    </cfRule>
  </conditionalFormatting>
  <conditionalFormatting sqref="AP11:AP34">
    <cfRule type="cellIs" dxfId="557" priority="5" operator="greaterThan">
      <formula>0.99</formula>
    </cfRule>
  </conditionalFormatting>
  <conditionalFormatting sqref="AK34">
    <cfRule type="cellIs" dxfId="556" priority="4" operator="equal">
      <formula>0</formula>
    </cfRule>
  </conditionalFormatting>
  <conditionalFormatting sqref="AK34">
    <cfRule type="cellIs" dxfId="555" priority="3" operator="greaterThan">
      <formula>1179</formula>
    </cfRule>
  </conditionalFormatting>
  <conditionalFormatting sqref="AK34">
    <cfRule type="cellIs" dxfId="554" priority="2" operator="greaterThan">
      <formula>99</formula>
    </cfRule>
  </conditionalFormatting>
  <conditionalFormatting sqref="AK34">
    <cfRule type="cellIs" dxfId="553" priority="1" operator="greaterThan">
      <formula>0.99</formula>
    </cfRule>
  </conditionalFormatting>
  <dataValidations disablePrompts="1" count="4">
    <dataValidation type="list" allowBlank="1" showInputMessage="1" showErrorMessage="1" sqref="AV31:AW31" xr:uid="{00000000-0002-0000-0700-000000000000}">
      <formula1>$AV$24:$AV$28</formula1>
    </dataValidation>
    <dataValidation type="list" allowBlank="1" showInputMessage="1" showErrorMessage="1" sqref="H11:H34" xr:uid="{00000000-0002-0000-0700-000001000000}">
      <formula1>$AV$10:$AV$19</formula1>
    </dataValidation>
    <dataValidation type="list" allowBlank="1" showInputMessage="1" showErrorMessage="1" sqref="AP8:AQ8 N10 L10 D8 O8:T8" xr:uid="{00000000-0002-0000-0700-000002000000}">
      <formula1>#REF!</formula1>
    </dataValidation>
    <dataValidation type="list" allowBlank="1" showInputMessage="1" showErrorMessage="1" sqref="P3:P5" xr:uid="{00000000-0002-0000-0700-000003000000}">
      <formula1>$AY$10:$AY$39</formula1>
    </dataValidation>
  </dataValidations>
  <hyperlinks>
    <hyperlink ref="H9:H10" location="'1'!AH8" display="Plant Status" xr:uid="{00000000-0004-0000-07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FF"/>
  </sheetPr>
  <dimension ref="A2:AY120"/>
  <sheetViews>
    <sheetView showGridLines="0" topLeftCell="O15" zoomScaleNormal="100" workbookViewId="0">
      <selection activeCell="B56" sqref="B56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133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134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17" t="s">
        <v>11</v>
      </c>
      <c r="I7" s="316" t="s">
        <v>12</v>
      </c>
      <c r="J7" s="316" t="s">
        <v>13</v>
      </c>
      <c r="K7" s="316" t="s">
        <v>14</v>
      </c>
      <c r="L7" s="191"/>
      <c r="M7" s="191"/>
      <c r="N7" s="191"/>
      <c r="O7" s="317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16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16" t="s">
        <v>23</v>
      </c>
      <c r="AG7" s="316" t="s">
        <v>24</v>
      </c>
      <c r="AH7" s="316" t="s">
        <v>25</v>
      </c>
      <c r="AI7" s="316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16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41921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24768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16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14" t="s">
        <v>52</v>
      </c>
      <c r="V9" s="314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13" t="s">
        <v>56</v>
      </c>
      <c r="AG9" s="313" t="s">
        <v>57</v>
      </c>
      <c r="AH9" s="373" t="s">
        <v>58</v>
      </c>
      <c r="AI9" s="388" t="s">
        <v>59</v>
      </c>
      <c r="AJ9" s="314" t="s">
        <v>60</v>
      </c>
      <c r="AK9" s="314" t="s">
        <v>61</v>
      </c>
      <c r="AL9" s="314" t="s">
        <v>62</v>
      </c>
      <c r="AM9" s="314" t="s">
        <v>63</v>
      </c>
      <c r="AN9" s="314" t="s">
        <v>64</v>
      </c>
      <c r="AO9" s="314" t="s">
        <v>65</v>
      </c>
      <c r="AP9" s="314" t="s">
        <v>66</v>
      </c>
      <c r="AQ9" s="390" t="s">
        <v>67</v>
      </c>
      <c r="AR9" s="314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14" t="s">
        <v>73</v>
      </c>
      <c r="C10" s="314" t="s">
        <v>74</v>
      </c>
      <c r="D10" s="314" t="s">
        <v>75</v>
      </c>
      <c r="E10" s="314" t="s">
        <v>76</v>
      </c>
      <c r="F10" s="314" t="s">
        <v>75</v>
      </c>
      <c r="G10" s="314" t="s">
        <v>76</v>
      </c>
      <c r="H10" s="399"/>
      <c r="I10" s="314" t="s">
        <v>76</v>
      </c>
      <c r="J10" s="314" t="s">
        <v>76</v>
      </c>
      <c r="K10" s="314" t="s">
        <v>76</v>
      </c>
      <c r="L10" s="207" t="s">
        <v>30</v>
      </c>
      <c r="M10" s="400"/>
      <c r="N10" s="207" t="s">
        <v>30</v>
      </c>
      <c r="O10" s="391"/>
      <c r="P10" s="391"/>
      <c r="Q10" s="180">
        <v>9612160</v>
      </c>
      <c r="R10" s="381"/>
      <c r="S10" s="382"/>
      <c r="T10" s="383"/>
      <c r="U10" s="314" t="s">
        <v>76</v>
      </c>
      <c r="V10" s="314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31471500</v>
      </c>
      <c r="AH10" s="373"/>
      <c r="AI10" s="389"/>
      <c r="AJ10" s="314" t="s">
        <v>85</v>
      </c>
      <c r="AK10" s="314" t="s">
        <v>85</v>
      </c>
      <c r="AL10" s="314" t="s">
        <v>85</v>
      </c>
      <c r="AM10" s="314" t="s">
        <v>85</v>
      </c>
      <c r="AN10" s="314" t="s">
        <v>85</v>
      </c>
      <c r="AO10" s="314" t="s">
        <v>85</v>
      </c>
      <c r="AP10" s="179">
        <v>6934327</v>
      </c>
      <c r="AQ10" s="391"/>
      <c r="AR10" s="315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18</v>
      </c>
      <c r="E11" s="222">
        <f>D11/1.42</f>
        <v>12.67605633802817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112</v>
      </c>
      <c r="P11" s="227"/>
      <c r="Q11" s="227">
        <v>9615933</v>
      </c>
      <c r="R11" s="228">
        <f>Q11-Q10</f>
        <v>3773</v>
      </c>
      <c r="S11" s="229">
        <f>R11*24/1000</f>
        <v>90.552000000000007</v>
      </c>
      <c r="T11" s="229">
        <f>R11/1000</f>
        <v>3.7730000000000001</v>
      </c>
      <c r="U11" s="230">
        <v>6.1</v>
      </c>
      <c r="V11" s="230">
        <f t="shared" ref="V11:V34" si="0">U11</f>
        <v>6.1</v>
      </c>
      <c r="W11" s="292" t="s">
        <v>132</v>
      </c>
      <c r="X11" s="286">
        <v>0</v>
      </c>
      <c r="Y11" s="286">
        <v>0</v>
      </c>
      <c r="Z11" s="286">
        <v>1034</v>
      </c>
      <c r="AA11" s="286">
        <v>0</v>
      </c>
      <c r="AB11" s="286">
        <v>1008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31472134</v>
      </c>
      <c r="AH11" s="233">
        <f>IF(ISBLANK(AG11),"-",AG11-AG10)</f>
        <v>634</v>
      </c>
      <c r="AI11" s="234">
        <f>AH11/T11</f>
        <v>168.03604558706598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6935234</v>
      </c>
      <c r="AQ11" s="286">
        <f t="shared" ref="AQ11:AQ34" si="1">AP11-AP10</f>
        <v>907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21</v>
      </c>
      <c r="E12" s="222">
        <f t="shared" ref="E12:E34" si="2">D12/1.42</f>
        <v>14.788732394366198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95</v>
      </c>
      <c r="P12" s="227"/>
      <c r="Q12" s="227">
        <v>9619444</v>
      </c>
      <c r="R12" s="228">
        <f t="shared" ref="R12:R34" si="5">Q12-Q11</f>
        <v>3511</v>
      </c>
      <c r="S12" s="229">
        <f t="shared" ref="S12:S34" si="6">R12*24/1000</f>
        <v>84.263999999999996</v>
      </c>
      <c r="T12" s="229">
        <f t="shared" ref="T12:T34" si="7">R12/1000</f>
        <v>3.5110000000000001</v>
      </c>
      <c r="U12" s="230">
        <v>7.3</v>
      </c>
      <c r="V12" s="230">
        <f t="shared" si="0"/>
        <v>7.3</v>
      </c>
      <c r="W12" s="292" t="s">
        <v>132</v>
      </c>
      <c r="X12" s="286">
        <v>0</v>
      </c>
      <c r="Y12" s="286">
        <v>0</v>
      </c>
      <c r="Z12" s="286">
        <v>1034</v>
      </c>
      <c r="AA12" s="286">
        <v>0</v>
      </c>
      <c r="AB12" s="286">
        <v>1008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31472674</v>
      </c>
      <c r="AH12" s="233">
        <f>IF(ISBLANK(AG12),"-",AG12-AG11)</f>
        <v>540</v>
      </c>
      <c r="AI12" s="234">
        <f t="shared" ref="AI12:AI34" si="8">AH12/T12</f>
        <v>153.80233551694673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6936080</v>
      </c>
      <c r="AQ12" s="286">
        <f t="shared" si="1"/>
        <v>846</v>
      </c>
      <c r="AR12" s="238">
        <v>0.93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20</v>
      </c>
      <c r="E13" s="222">
        <f t="shared" si="2"/>
        <v>14.084507042253522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90</v>
      </c>
      <c r="P13" s="227"/>
      <c r="Q13" s="227">
        <v>9622955</v>
      </c>
      <c r="R13" s="228">
        <f t="shared" si="5"/>
        <v>3511</v>
      </c>
      <c r="S13" s="229">
        <f t="shared" si="6"/>
        <v>84.263999999999996</v>
      </c>
      <c r="T13" s="229">
        <f t="shared" si="7"/>
        <v>3.5110000000000001</v>
      </c>
      <c r="U13" s="230">
        <v>8.4</v>
      </c>
      <c r="V13" s="230">
        <f t="shared" si="0"/>
        <v>8.4</v>
      </c>
      <c r="W13" s="292" t="s">
        <v>132</v>
      </c>
      <c r="X13" s="286">
        <v>0</v>
      </c>
      <c r="Y13" s="286">
        <v>0</v>
      </c>
      <c r="Z13" s="286">
        <v>891</v>
      </c>
      <c r="AA13" s="286">
        <v>0</v>
      </c>
      <c r="AB13" s="286">
        <v>1100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31473213</v>
      </c>
      <c r="AH13" s="233">
        <f>IF(ISBLANK(AG13),"-",AG13-AG12)</f>
        <v>539</v>
      </c>
      <c r="AI13" s="234">
        <f t="shared" si="8"/>
        <v>153.51751637710055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6936926</v>
      </c>
      <c r="AQ13" s="286">
        <f t="shared" si="1"/>
        <v>846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28</v>
      </c>
      <c r="E14" s="222">
        <f t="shared" si="2"/>
        <v>19.718309859154932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86</v>
      </c>
      <c r="P14" s="227"/>
      <c r="Q14" s="227">
        <v>9626466</v>
      </c>
      <c r="R14" s="228">
        <f t="shared" si="5"/>
        <v>3511</v>
      </c>
      <c r="S14" s="229">
        <f t="shared" si="6"/>
        <v>84.263999999999996</v>
      </c>
      <c r="T14" s="229">
        <f t="shared" si="7"/>
        <v>3.5110000000000001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787</v>
      </c>
      <c r="AA14" s="286">
        <v>0</v>
      </c>
      <c r="AB14" s="286">
        <v>1069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31473751</v>
      </c>
      <c r="AH14" s="233">
        <f t="shared" ref="AH14:AH34" si="9">IF(ISBLANK(AG14),"-",AG14-AG13)</f>
        <v>538</v>
      </c>
      <c r="AI14" s="234">
        <f t="shared" si="8"/>
        <v>153.23269723725434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6937772</v>
      </c>
      <c r="AQ14" s="286">
        <f t="shared" si="1"/>
        <v>846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29</v>
      </c>
      <c r="E15" s="222">
        <f t="shared" si="2"/>
        <v>20.422535211267608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100</v>
      </c>
      <c r="P15" s="227"/>
      <c r="Q15" s="227">
        <v>9629977</v>
      </c>
      <c r="R15" s="228">
        <f t="shared" si="5"/>
        <v>3511</v>
      </c>
      <c r="S15" s="229">
        <f t="shared" si="6"/>
        <v>84.263999999999996</v>
      </c>
      <c r="T15" s="229">
        <f t="shared" si="7"/>
        <v>3.5110000000000001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889</v>
      </c>
      <c r="AA15" s="286">
        <v>0</v>
      </c>
      <c r="AB15" s="286">
        <v>1069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31474290</v>
      </c>
      <c r="AH15" s="233">
        <f t="shared" si="9"/>
        <v>539</v>
      </c>
      <c r="AI15" s="234">
        <f t="shared" si="8"/>
        <v>153.51751637710055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0.35</v>
      </c>
      <c r="AP15" s="286">
        <v>6938618</v>
      </c>
      <c r="AQ15" s="286">
        <f t="shared" si="1"/>
        <v>846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12</v>
      </c>
      <c r="E16" s="222">
        <f t="shared" si="2"/>
        <v>8.4507042253521139</v>
      </c>
      <c r="F16" s="240">
        <v>83</v>
      </c>
      <c r="G16" s="222">
        <f t="shared" si="3"/>
        <v>58.450704225352112</v>
      </c>
      <c r="H16" s="223" t="s">
        <v>89</v>
      </c>
      <c r="I16" s="223">
        <f t="shared" si="4"/>
        <v>57.04225352112676</v>
      </c>
      <c r="J16" s="224">
        <f t="shared" ref="J16:J25" si="10">F16/1.42</f>
        <v>58.450704225352112</v>
      </c>
      <c r="K16" s="223">
        <f>J16+1.42</f>
        <v>59.870704225352114</v>
      </c>
      <c r="L16" s="225">
        <v>19</v>
      </c>
      <c r="M16" s="226" t="s">
        <v>101</v>
      </c>
      <c r="N16" s="226">
        <v>13.1</v>
      </c>
      <c r="O16" s="227">
        <v>120</v>
      </c>
      <c r="P16" s="227"/>
      <c r="Q16" s="227">
        <v>9634660</v>
      </c>
      <c r="R16" s="228">
        <f t="shared" si="5"/>
        <v>4683</v>
      </c>
      <c r="S16" s="229">
        <f t="shared" si="6"/>
        <v>112.392</v>
      </c>
      <c r="T16" s="229">
        <f t="shared" si="7"/>
        <v>4.6829999999999998</v>
      </c>
      <c r="U16" s="230">
        <v>9.5</v>
      </c>
      <c r="V16" s="230">
        <f t="shared" si="0"/>
        <v>9.5</v>
      </c>
      <c r="W16" s="292" t="s">
        <v>148</v>
      </c>
      <c r="X16" s="286">
        <v>0</v>
      </c>
      <c r="Y16" s="286">
        <v>0</v>
      </c>
      <c r="Z16" s="286">
        <v>1155</v>
      </c>
      <c r="AA16" s="286">
        <v>0</v>
      </c>
      <c r="AB16" s="286">
        <v>1170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31475018</v>
      </c>
      <c r="AH16" s="233">
        <f t="shared" si="9"/>
        <v>728</v>
      </c>
      <c r="AI16" s="234">
        <f t="shared" si="8"/>
        <v>155.45590433482812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6938618</v>
      </c>
      <c r="AQ16" s="286">
        <f t="shared" si="1"/>
        <v>0</v>
      </c>
      <c r="AR16" s="238">
        <v>1.1200000000000001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11</v>
      </c>
      <c r="E17" s="222">
        <f t="shared" si="2"/>
        <v>7.746478873239437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135</v>
      </c>
      <c r="P17" s="227"/>
      <c r="Q17" s="227">
        <v>9640580</v>
      </c>
      <c r="R17" s="228">
        <f t="shared" si="5"/>
        <v>5920</v>
      </c>
      <c r="S17" s="229">
        <f t="shared" si="6"/>
        <v>142.08000000000001</v>
      </c>
      <c r="T17" s="229">
        <f t="shared" si="7"/>
        <v>5.92</v>
      </c>
      <c r="U17" s="230">
        <v>9.3000000000000007</v>
      </c>
      <c r="V17" s="230">
        <f t="shared" si="0"/>
        <v>9.3000000000000007</v>
      </c>
      <c r="W17" s="292" t="s">
        <v>148</v>
      </c>
      <c r="X17" s="286">
        <v>0</v>
      </c>
      <c r="Y17" s="286">
        <v>1005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31476340</v>
      </c>
      <c r="AH17" s="233">
        <f t="shared" si="9"/>
        <v>1322</v>
      </c>
      <c r="AI17" s="234">
        <f t="shared" si="8"/>
        <v>223.31081081081081</v>
      </c>
      <c r="AJ17" s="235">
        <v>0</v>
      </c>
      <c r="AK17" s="235">
        <v>0</v>
      </c>
      <c r="AL17" s="235">
        <v>1</v>
      </c>
      <c r="AM17" s="235">
        <v>1</v>
      </c>
      <c r="AN17" s="235">
        <v>1</v>
      </c>
      <c r="AO17" s="235">
        <v>0</v>
      </c>
      <c r="AP17" s="286">
        <v>6938618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10</v>
      </c>
      <c r="E18" s="222">
        <f t="shared" si="2"/>
        <v>7.042253521126761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132</v>
      </c>
      <c r="P18" s="227"/>
      <c r="Q18" s="227">
        <v>9646632</v>
      </c>
      <c r="R18" s="228">
        <f t="shared" si="5"/>
        <v>6052</v>
      </c>
      <c r="S18" s="229">
        <f t="shared" si="6"/>
        <v>145.24799999999999</v>
      </c>
      <c r="T18" s="229">
        <f t="shared" si="7"/>
        <v>6.0519999999999996</v>
      </c>
      <c r="U18" s="230">
        <v>8.6999999999999993</v>
      </c>
      <c r="V18" s="230">
        <f t="shared" si="0"/>
        <v>8.6999999999999993</v>
      </c>
      <c r="W18" s="292" t="s">
        <v>148</v>
      </c>
      <c r="X18" s="286">
        <v>0</v>
      </c>
      <c r="Y18" s="286">
        <v>1078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31477714</v>
      </c>
      <c r="AH18" s="233">
        <f t="shared" si="9"/>
        <v>1374</v>
      </c>
      <c r="AI18" s="234">
        <f t="shared" si="8"/>
        <v>227.03238598810313</v>
      </c>
      <c r="AJ18" s="235">
        <v>0</v>
      </c>
      <c r="AK18" s="235">
        <v>0</v>
      </c>
      <c r="AL18" s="235">
        <v>1</v>
      </c>
      <c r="AM18" s="235">
        <v>1</v>
      </c>
      <c r="AN18" s="235">
        <v>1</v>
      </c>
      <c r="AO18" s="235">
        <v>0</v>
      </c>
      <c r="AP18" s="286">
        <v>6938618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131</v>
      </c>
      <c r="P19" s="227"/>
      <c r="Q19" s="227">
        <v>9652953</v>
      </c>
      <c r="R19" s="228">
        <f t="shared" si="5"/>
        <v>6321</v>
      </c>
      <c r="S19" s="229">
        <f t="shared" si="6"/>
        <v>151.70400000000001</v>
      </c>
      <c r="T19" s="229">
        <f t="shared" si="7"/>
        <v>6.3209999999999997</v>
      </c>
      <c r="U19" s="230">
        <v>7.8</v>
      </c>
      <c r="V19" s="230">
        <f t="shared" si="0"/>
        <v>7.8</v>
      </c>
      <c r="W19" s="292" t="s">
        <v>148</v>
      </c>
      <c r="X19" s="286">
        <v>0</v>
      </c>
      <c r="Y19" s="286">
        <v>1120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31479080</v>
      </c>
      <c r="AH19" s="233">
        <f t="shared" si="9"/>
        <v>1366</v>
      </c>
      <c r="AI19" s="234">
        <f t="shared" si="8"/>
        <v>216.10504666983073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6938618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7</v>
      </c>
      <c r="E20" s="222">
        <f t="shared" si="2"/>
        <v>4.9295774647887329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131</v>
      </c>
      <c r="P20" s="227"/>
      <c r="Q20" s="227">
        <v>9658919</v>
      </c>
      <c r="R20" s="228">
        <f t="shared" si="5"/>
        <v>5966</v>
      </c>
      <c r="S20" s="229">
        <f t="shared" si="6"/>
        <v>143.184</v>
      </c>
      <c r="T20" s="229">
        <f t="shared" si="7"/>
        <v>5.9660000000000002</v>
      </c>
      <c r="U20" s="230">
        <v>7.1</v>
      </c>
      <c r="V20" s="230">
        <f t="shared" si="0"/>
        <v>7.1</v>
      </c>
      <c r="W20" s="292" t="s">
        <v>148</v>
      </c>
      <c r="X20" s="286">
        <v>0</v>
      </c>
      <c r="Y20" s="286">
        <v>1128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31480504</v>
      </c>
      <c r="AH20" s="233">
        <f t="shared" si="9"/>
        <v>1424</v>
      </c>
      <c r="AI20" s="234">
        <f t="shared" si="8"/>
        <v>238.6858866912504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6938618</v>
      </c>
      <c r="AQ20" s="286">
        <f t="shared" si="1"/>
        <v>0</v>
      </c>
      <c r="AR20" s="238">
        <v>1.04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9</v>
      </c>
      <c r="E21" s="222">
        <f t="shared" si="2"/>
        <v>6.3380281690140849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136</v>
      </c>
      <c r="P21" s="227"/>
      <c r="Q21" s="227">
        <v>9665129</v>
      </c>
      <c r="R21" s="228">
        <f>Q21-Q20</f>
        <v>6210</v>
      </c>
      <c r="S21" s="229">
        <f t="shared" si="6"/>
        <v>149.04</v>
      </c>
      <c r="T21" s="229">
        <f t="shared" si="7"/>
        <v>6.21</v>
      </c>
      <c r="U21" s="230">
        <v>6.3</v>
      </c>
      <c r="V21" s="230">
        <f t="shared" si="0"/>
        <v>6.3</v>
      </c>
      <c r="W21" s="292" t="s">
        <v>148</v>
      </c>
      <c r="X21" s="286">
        <v>0</v>
      </c>
      <c r="Y21" s="286">
        <v>1070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31481926</v>
      </c>
      <c r="AH21" s="233">
        <f t="shared" si="9"/>
        <v>1422</v>
      </c>
      <c r="AI21" s="234">
        <f t="shared" si="8"/>
        <v>228.98550724637681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6938618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8</v>
      </c>
      <c r="E22" s="222">
        <f t="shared" si="2"/>
        <v>5.6338028169014089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132</v>
      </c>
      <c r="P22" s="227"/>
      <c r="Q22" s="227">
        <v>9671036</v>
      </c>
      <c r="R22" s="228">
        <f t="shared" si="5"/>
        <v>5907</v>
      </c>
      <c r="S22" s="229">
        <f t="shared" si="6"/>
        <v>141.768</v>
      </c>
      <c r="T22" s="229">
        <f t="shared" si="7"/>
        <v>5.907</v>
      </c>
      <c r="U22" s="230">
        <v>5.9</v>
      </c>
      <c r="V22" s="230">
        <f t="shared" si="0"/>
        <v>5.9</v>
      </c>
      <c r="W22" s="292" t="s">
        <v>148</v>
      </c>
      <c r="X22" s="286">
        <v>0</v>
      </c>
      <c r="Y22" s="286">
        <v>1061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31483270</v>
      </c>
      <c r="AH22" s="233">
        <f t="shared" si="9"/>
        <v>1344</v>
      </c>
      <c r="AI22" s="234">
        <f t="shared" si="8"/>
        <v>227.52666328085323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6938618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7</v>
      </c>
      <c r="E23" s="222">
        <f t="shared" si="2"/>
        <v>4.9295774647887329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137</v>
      </c>
      <c r="P23" s="227"/>
      <c r="Q23" s="227">
        <v>9676767</v>
      </c>
      <c r="R23" s="228">
        <f t="shared" si="5"/>
        <v>5731</v>
      </c>
      <c r="S23" s="229">
        <f t="shared" si="6"/>
        <v>137.54400000000001</v>
      </c>
      <c r="T23" s="229">
        <f t="shared" si="7"/>
        <v>5.7309999999999999</v>
      </c>
      <c r="U23" s="230">
        <v>5.7</v>
      </c>
      <c r="V23" s="230">
        <f t="shared" si="0"/>
        <v>5.7</v>
      </c>
      <c r="W23" s="292" t="s">
        <v>148</v>
      </c>
      <c r="X23" s="286">
        <v>0</v>
      </c>
      <c r="Y23" s="286">
        <v>991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31484578</v>
      </c>
      <c r="AH23" s="233">
        <f t="shared" si="9"/>
        <v>1308</v>
      </c>
      <c r="AI23" s="234">
        <f t="shared" si="8"/>
        <v>228.23242017099983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6938618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11</v>
      </c>
      <c r="E24" s="222">
        <f t="shared" si="2"/>
        <v>7.746478873239437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128</v>
      </c>
      <c r="P24" s="227"/>
      <c r="Q24" s="227">
        <v>9682264</v>
      </c>
      <c r="R24" s="228">
        <f t="shared" si="5"/>
        <v>5497</v>
      </c>
      <c r="S24" s="229">
        <f t="shared" si="6"/>
        <v>131.928</v>
      </c>
      <c r="T24" s="229">
        <f t="shared" si="7"/>
        <v>5.4969999999999999</v>
      </c>
      <c r="U24" s="230">
        <v>5.6</v>
      </c>
      <c r="V24" s="230">
        <f t="shared" si="0"/>
        <v>5.6</v>
      </c>
      <c r="W24" s="292" t="s">
        <v>148</v>
      </c>
      <c r="X24" s="286">
        <v>0</v>
      </c>
      <c r="Y24" s="286">
        <v>1009</v>
      </c>
      <c r="Z24" s="286">
        <v>1113</v>
      </c>
      <c r="AA24" s="286">
        <v>1185</v>
      </c>
      <c r="AB24" s="286">
        <v>1170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31485800</v>
      </c>
      <c r="AH24" s="233">
        <f t="shared" si="9"/>
        <v>1222</v>
      </c>
      <c r="AI24" s="234">
        <f t="shared" si="8"/>
        <v>222.3030744042205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6938618</v>
      </c>
      <c r="AQ24" s="286">
        <f t="shared" si="1"/>
        <v>0</v>
      </c>
      <c r="AR24" s="238">
        <v>0.96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11</v>
      </c>
      <c r="E25" s="222">
        <f t="shared" si="2"/>
        <v>7.746478873239437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125</v>
      </c>
      <c r="P25" s="227"/>
      <c r="Q25" s="227">
        <v>9687669</v>
      </c>
      <c r="R25" s="228">
        <f t="shared" si="5"/>
        <v>5405</v>
      </c>
      <c r="S25" s="229">
        <f t="shared" si="6"/>
        <v>129.72</v>
      </c>
      <c r="T25" s="229">
        <f t="shared" si="7"/>
        <v>5.4050000000000002</v>
      </c>
      <c r="U25" s="230">
        <v>5.3</v>
      </c>
      <c r="V25" s="230">
        <f t="shared" si="0"/>
        <v>5.3</v>
      </c>
      <c r="W25" s="292" t="s">
        <v>148</v>
      </c>
      <c r="X25" s="286">
        <v>0</v>
      </c>
      <c r="Y25" s="286">
        <v>1020</v>
      </c>
      <c r="Z25" s="286">
        <v>1104</v>
      </c>
      <c r="AA25" s="286">
        <v>1185</v>
      </c>
      <c r="AB25" s="286">
        <v>1170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31487006</v>
      </c>
      <c r="AH25" s="233">
        <f t="shared" si="9"/>
        <v>1206</v>
      </c>
      <c r="AI25" s="234">
        <f t="shared" si="8"/>
        <v>223.12673450508788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6938618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15</v>
      </c>
      <c r="E26" s="222">
        <f t="shared" si="2"/>
        <v>10.563380281690142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124</v>
      </c>
      <c r="P26" s="227"/>
      <c r="Q26" s="227">
        <v>9692980</v>
      </c>
      <c r="R26" s="228">
        <f t="shared" si="5"/>
        <v>5311</v>
      </c>
      <c r="S26" s="229">
        <f t="shared" si="6"/>
        <v>127.464</v>
      </c>
      <c r="T26" s="229">
        <f t="shared" si="7"/>
        <v>5.3109999999999999</v>
      </c>
      <c r="U26" s="230">
        <v>5.0999999999999996</v>
      </c>
      <c r="V26" s="230">
        <f t="shared" si="0"/>
        <v>5.0999999999999996</v>
      </c>
      <c r="W26" s="292" t="s">
        <v>148</v>
      </c>
      <c r="X26" s="286">
        <v>0</v>
      </c>
      <c r="Y26" s="286">
        <v>1016</v>
      </c>
      <c r="Z26" s="286">
        <v>1104</v>
      </c>
      <c r="AA26" s="286">
        <v>1185</v>
      </c>
      <c r="AB26" s="286">
        <v>1128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31488190</v>
      </c>
      <c r="AH26" s="233">
        <f t="shared" si="9"/>
        <v>1184</v>
      </c>
      <c r="AI26" s="234">
        <f t="shared" si="8"/>
        <v>222.93353417435512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6938618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14</v>
      </c>
      <c r="E27" s="222">
        <f t="shared" si="2"/>
        <v>9.8591549295774659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117</v>
      </c>
      <c r="P27" s="227"/>
      <c r="Q27" s="227">
        <v>9698393</v>
      </c>
      <c r="R27" s="228">
        <f t="shared" si="5"/>
        <v>5413</v>
      </c>
      <c r="S27" s="229">
        <f t="shared" si="6"/>
        <v>129.91200000000001</v>
      </c>
      <c r="T27" s="229">
        <f t="shared" si="7"/>
        <v>5.4130000000000003</v>
      </c>
      <c r="U27" s="230">
        <v>4.5999999999999996</v>
      </c>
      <c r="V27" s="230">
        <f t="shared" si="0"/>
        <v>4.5999999999999996</v>
      </c>
      <c r="W27" s="292" t="s">
        <v>148</v>
      </c>
      <c r="X27" s="286">
        <v>0</v>
      </c>
      <c r="Y27" s="286">
        <v>1099</v>
      </c>
      <c r="Z27" s="286">
        <v>1103</v>
      </c>
      <c r="AA27" s="286">
        <v>1185</v>
      </c>
      <c r="AB27" s="286">
        <v>1129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31489388</v>
      </c>
      <c r="AH27" s="233">
        <f t="shared" si="9"/>
        <v>1198</v>
      </c>
      <c r="AI27" s="234">
        <f t="shared" si="8"/>
        <v>221.31904673933124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6938618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11</v>
      </c>
      <c r="E28" s="222">
        <f t="shared" si="2"/>
        <v>7.746478873239437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119</v>
      </c>
      <c r="P28" s="227"/>
      <c r="Q28" s="227">
        <v>9703856</v>
      </c>
      <c r="R28" s="228">
        <f t="shared" si="5"/>
        <v>5463</v>
      </c>
      <c r="S28" s="229">
        <f t="shared" si="6"/>
        <v>131.11199999999999</v>
      </c>
      <c r="T28" s="229">
        <f t="shared" si="7"/>
        <v>5.4630000000000001</v>
      </c>
      <c r="U28" s="230">
        <v>4</v>
      </c>
      <c r="V28" s="230">
        <f t="shared" si="0"/>
        <v>4</v>
      </c>
      <c r="W28" s="292" t="s">
        <v>148</v>
      </c>
      <c r="X28" s="286">
        <v>0</v>
      </c>
      <c r="Y28" s="286">
        <v>1068</v>
      </c>
      <c r="Z28" s="286">
        <v>1104</v>
      </c>
      <c r="AA28" s="286">
        <v>1185</v>
      </c>
      <c r="AB28" s="286">
        <v>1128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31490579</v>
      </c>
      <c r="AH28" s="233">
        <f t="shared" si="9"/>
        <v>1191</v>
      </c>
      <c r="AI28" s="234">
        <f t="shared" si="8"/>
        <v>218.01208127402526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6938618</v>
      </c>
      <c r="AQ28" s="286">
        <f t="shared" si="1"/>
        <v>0</v>
      </c>
      <c r="AR28" s="238">
        <v>0.87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11</v>
      </c>
      <c r="E29" s="222">
        <f t="shared" si="2"/>
        <v>7.746478873239437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121</v>
      </c>
      <c r="P29" s="227"/>
      <c r="Q29" s="227">
        <v>9709320</v>
      </c>
      <c r="R29" s="228">
        <f t="shared" si="5"/>
        <v>5464</v>
      </c>
      <c r="S29" s="229">
        <f t="shared" si="6"/>
        <v>131.136</v>
      </c>
      <c r="T29" s="229">
        <f t="shared" si="7"/>
        <v>5.4640000000000004</v>
      </c>
      <c r="U29" s="230">
        <v>3.4</v>
      </c>
      <c r="V29" s="230">
        <f t="shared" si="0"/>
        <v>3.4</v>
      </c>
      <c r="W29" s="292" t="s">
        <v>148</v>
      </c>
      <c r="X29" s="286">
        <v>0</v>
      </c>
      <c r="Y29" s="286">
        <v>1058</v>
      </c>
      <c r="Z29" s="286">
        <v>1104</v>
      </c>
      <c r="AA29" s="286">
        <v>1185</v>
      </c>
      <c r="AB29" s="286">
        <v>1128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31491774</v>
      </c>
      <c r="AH29" s="233">
        <f t="shared" si="9"/>
        <v>1195</v>
      </c>
      <c r="AI29" s="234">
        <f t="shared" si="8"/>
        <v>218.70424597364567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6938618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13</v>
      </c>
      <c r="E30" s="222">
        <f t="shared" si="2"/>
        <v>9.1549295774647899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113</v>
      </c>
      <c r="P30" s="227"/>
      <c r="Q30" s="227">
        <v>9714743</v>
      </c>
      <c r="R30" s="228">
        <f t="shared" si="5"/>
        <v>5423</v>
      </c>
      <c r="S30" s="229">
        <f t="shared" si="6"/>
        <v>130.15199999999999</v>
      </c>
      <c r="T30" s="229">
        <f t="shared" si="7"/>
        <v>5.423</v>
      </c>
      <c r="U30" s="230">
        <v>2.6</v>
      </c>
      <c r="V30" s="230">
        <f t="shared" si="0"/>
        <v>2.6</v>
      </c>
      <c r="W30" s="292" t="s">
        <v>151</v>
      </c>
      <c r="X30" s="286">
        <v>0</v>
      </c>
      <c r="Y30" s="286">
        <v>1097</v>
      </c>
      <c r="Z30" s="286">
        <v>1196</v>
      </c>
      <c r="AA30" s="286">
        <v>0</v>
      </c>
      <c r="AB30" s="286">
        <v>1190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31492863</v>
      </c>
      <c r="AH30" s="233">
        <f t="shared" si="9"/>
        <v>1089</v>
      </c>
      <c r="AI30" s="234">
        <f t="shared" si="8"/>
        <v>200.81135902636916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6938618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13</v>
      </c>
      <c r="E31" s="222">
        <f>D31/1.42</f>
        <v>9.1549295774647899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116</v>
      </c>
      <c r="P31" s="227"/>
      <c r="Q31" s="227">
        <v>9719889</v>
      </c>
      <c r="R31" s="228">
        <f t="shared" si="5"/>
        <v>5146</v>
      </c>
      <c r="S31" s="229">
        <f t="shared" si="6"/>
        <v>123.504</v>
      </c>
      <c r="T31" s="229">
        <f t="shared" si="7"/>
        <v>5.1459999999999999</v>
      </c>
      <c r="U31" s="230">
        <v>2</v>
      </c>
      <c r="V31" s="230">
        <f t="shared" si="0"/>
        <v>2</v>
      </c>
      <c r="W31" s="292" t="s">
        <v>151</v>
      </c>
      <c r="X31" s="286">
        <v>0</v>
      </c>
      <c r="Y31" s="286">
        <v>1039</v>
      </c>
      <c r="Z31" s="286">
        <v>1197</v>
      </c>
      <c r="AA31" s="286">
        <v>0</v>
      </c>
      <c r="AB31" s="286">
        <v>1190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31493886</v>
      </c>
      <c r="AH31" s="233">
        <f t="shared" si="9"/>
        <v>1023</v>
      </c>
      <c r="AI31" s="234">
        <f t="shared" si="8"/>
        <v>198.79518072289156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6938618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16</v>
      </c>
      <c r="E32" s="222">
        <f t="shared" si="2"/>
        <v>11.267605633802818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119</v>
      </c>
      <c r="P32" s="227"/>
      <c r="Q32" s="227">
        <v>9725483</v>
      </c>
      <c r="R32" s="228">
        <f t="shared" si="5"/>
        <v>5594</v>
      </c>
      <c r="S32" s="229">
        <f t="shared" si="6"/>
        <v>134.256</v>
      </c>
      <c r="T32" s="229">
        <f t="shared" si="7"/>
        <v>5.5940000000000003</v>
      </c>
      <c r="U32" s="230">
        <v>1.8</v>
      </c>
      <c r="V32" s="230">
        <f t="shared" si="0"/>
        <v>1.8</v>
      </c>
      <c r="W32" s="292" t="s">
        <v>151</v>
      </c>
      <c r="X32" s="286">
        <v>0</v>
      </c>
      <c r="Y32" s="286">
        <v>899</v>
      </c>
      <c r="Z32" s="286">
        <v>1153</v>
      </c>
      <c r="AA32" s="286">
        <v>0</v>
      </c>
      <c r="AB32" s="286">
        <v>1159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31494978</v>
      </c>
      <c r="AH32" s="233">
        <f t="shared" si="9"/>
        <v>1092</v>
      </c>
      <c r="AI32" s="234">
        <f t="shared" si="8"/>
        <v>195.20915266356809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6938618</v>
      </c>
      <c r="AQ32" s="286">
        <f t="shared" si="1"/>
        <v>0</v>
      </c>
      <c r="AR32" s="238">
        <v>0.94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11</v>
      </c>
      <c r="E33" s="222">
        <f t="shared" si="2"/>
        <v>7.746478873239437</v>
      </c>
      <c r="F33" s="285">
        <v>66</v>
      </c>
      <c r="G33" s="222">
        <f t="shared" si="3"/>
        <v>46.478873239436624</v>
      </c>
      <c r="H33" s="223" t="s">
        <v>89</v>
      </c>
      <c r="I33" s="223">
        <f t="shared" si="4"/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118</v>
      </c>
      <c r="P33" s="227"/>
      <c r="Q33" s="227">
        <v>9729231</v>
      </c>
      <c r="R33" s="228">
        <f t="shared" si="5"/>
        <v>3748</v>
      </c>
      <c r="S33" s="229">
        <f t="shared" si="6"/>
        <v>89.951999999999998</v>
      </c>
      <c r="T33" s="229">
        <f t="shared" si="7"/>
        <v>3.7480000000000002</v>
      </c>
      <c r="U33" s="230">
        <v>2.2999999999999998</v>
      </c>
      <c r="V33" s="230">
        <f t="shared" si="0"/>
        <v>2.2999999999999998</v>
      </c>
      <c r="W33" s="292" t="s">
        <v>132</v>
      </c>
      <c r="X33" s="286">
        <v>0</v>
      </c>
      <c r="Y33" s="286">
        <v>0</v>
      </c>
      <c r="Z33" s="286">
        <v>1065</v>
      </c>
      <c r="AA33" s="286">
        <v>0</v>
      </c>
      <c r="AB33" s="286">
        <v>1079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31495642</v>
      </c>
      <c r="AH33" s="233">
        <f t="shared" si="9"/>
        <v>664</v>
      </c>
      <c r="AI33" s="234">
        <f t="shared" si="8"/>
        <v>177.16115261472785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0.3</v>
      </c>
      <c r="AP33" s="286">
        <v>6939191</v>
      </c>
      <c r="AQ33" s="286">
        <f t="shared" si="1"/>
        <v>573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16</v>
      </c>
      <c r="E34" s="222">
        <f t="shared" si="2"/>
        <v>11.267605633802818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115</v>
      </c>
      <c r="P34" s="227"/>
      <c r="Q34" s="227">
        <v>9733085</v>
      </c>
      <c r="R34" s="228">
        <f t="shared" si="5"/>
        <v>3854</v>
      </c>
      <c r="S34" s="229">
        <f t="shared" si="6"/>
        <v>92.495999999999995</v>
      </c>
      <c r="T34" s="229">
        <f t="shared" si="7"/>
        <v>3.8540000000000001</v>
      </c>
      <c r="U34" s="230">
        <v>3.3</v>
      </c>
      <c r="V34" s="230">
        <f t="shared" si="0"/>
        <v>3.3</v>
      </c>
      <c r="W34" s="292" t="s">
        <v>132</v>
      </c>
      <c r="X34" s="286">
        <v>0</v>
      </c>
      <c r="Y34" s="286">
        <v>0</v>
      </c>
      <c r="Z34" s="286">
        <v>1007</v>
      </c>
      <c r="AA34" s="286">
        <v>0</v>
      </c>
      <c r="AB34" s="286">
        <v>1018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31496268</v>
      </c>
      <c r="AH34" s="233">
        <f t="shared" si="9"/>
        <v>626</v>
      </c>
      <c r="AI34" s="234">
        <f t="shared" si="8"/>
        <v>162.42864556305136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0.3</v>
      </c>
      <c r="AP34" s="286">
        <v>6940128</v>
      </c>
      <c r="AQ34" s="286">
        <f t="shared" si="1"/>
        <v>937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 t="e">
        <f>AVERAGE(P11:P34)</f>
        <v>#DIV/0!</v>
      </c>
      <c r="Q35" s="255">
        <f>Q34-Q10</f>
        <v>120925</v>
      </c>
      <c r="R35" s="256">
        <f>SUM(R11:R34)</f>
        <v>120925</v>
      </c>
      <c r="S35" s="257">
        <f>AVERAGE(S11:S34)</f>
        <v>120.925</v>
      </c>
      <c r="T35" s="257">
        <f>SUM(T11:T34)</f>
        <v>120.92499999999998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24768</v>
      </c>
      <c r="AH35" s="263">
        <f>SUM(AH11:AH34)</f>
        <v>24768</v>
      </c>
      <c r="AI35" s="264">
        <f>$AH$35/$T35</f>
        <v>204.82117014678522</v>
      </c>
      <c r="AJ35" s="261"/>
      <c r="AK35" s="265"/>
      <c r="AL35" s="265"/>
      <c r="AM35" s="265"/>
      <c r="AN35" s="266"/>
      <c r="AO35" s="267"/>
      <c r="AP35" s="268">
        <f>AP34-AP10</f>
        <v>5801</v>
      </c>
      <c r="AQ35" s="269">
        <f>SUM(AQ11:AQ34)</f>
        <v>5801</v>
      </c>
      <c r="AR35" s="270">
        <f>AVERAGE(AR11:AR34)</f>
        <v>0.9766666666666669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4"/>
      <c r="G38" s="294"/>
      <c r="H38" s="294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6" t="s">
        <v>125</v>
      </c>
      <c r="C40" s="297"/>
      <c r="D40" s="297"/>
      <c r="E40" s="297"/>
      <c r="F40" s="297"/>
      <c r="G40" s="297"/>
      <c r="H40" s="297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9"/>
      <c r="T40" s="299"/>
      <c r="U40" s="299"/>
      <c r="V40" s="299"/>
      <c r="W40" s="288"/>
      <c r="X40" s="288"/>
      <c r="Y40" s="288"/>
      <c r="Z40" s="288"/>
      <c r="AA40" s="288"/>
      <c r="AB40" s="288"/>
      <c r="AC40" s="288"/>
      <c r="AD40" s="288"/>
      <c r="AE40" s="288"/>
      <c r="AM40" s="289"/>
      <c r="AN40" s="289"/>
      <c r="AO40" s="289"/>
      <c r="AP40" s="289"/>
      <c r="AQ40" s="289"/>
      <c r="AR40" s="289"/>
      <c r="AS40" s="290"/>
      <c r="AV40" s="287"/>
      <c r="AW40" s="177"/>
      <c r="AX40" s="177"/>
      <c r="AY40" s="177"/>
    </row>
    <row r="41" spans="2:51" x14ac:dyDescent="0.35">
      <c r="B41" s="298" t="s">
        <v>147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145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00" t="s">
        <v>197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196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0" t="s">
        <v>198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2" t="s">
        <v>138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11" t="s">
        <v>139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00" t="s">
        <v>142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295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297" t="s">
        <v>199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11" t="s">
        <v>195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02" t="s">
        <v>140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297" t="s">
        <v>129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297" t="s">
        <v>174</v>
      </c>
      <c r="C57" s="297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9"/>
      <c r="U57" s="299"/>
      <c r="V57" s="299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297" t="s">
        <v>130</v>
      </c>
      <c r="C58" s="297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301"/>
      <c r="V58" s="301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107"/>
      <c r="C59" s="297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107"/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107"/>
      <c r="C61" s="297"/>
      <c r="D61" s="294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107"/>
      <c r="C62" s="291"/>
      <c r="D62" s="294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8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107"/>
      <c r="C63" s="291"/>
      <c r="D63" s="278"/>
      <c r="E63" s="294"/>
      <c r="F63" s="294"/>
      <c r="G63" s="294"/>
      <c r="H63" s="294"/>
      <c r="I63" s="294"/>
      <c r="J63" s="295"/>
      <c r="K63" s="295"/>
      <c r="L63" s="295"/>
      <c r="M63" s="295"/>
      <c r="N63" s="295"/>
      <c r="O63" s="295"/>
      <c r="P63" s="295"/>
      <c r="Q63" s="295"/>
      <c r="R63" s="295"/>
      <c r="S63" s="295"/>
      <c r="T63" s="301"/>
      <c r="U63" s="280"/>
      <c r="V63" s="280"/>
      <c r="W63" s="288"/>
      <c r="X63" s="288"/>
      <c r="Y63" s="288"/>
      <c r="Z63" s="282"/>
      <c r="AA63" s="288"/>
      <c r="AB63" s="288"/>
      <c r="AC63" s="288"/>
      <c r="AD63" s="288"/>
      <c r="AE63" s="288"/>
      <c r="AM63" s="289"/>
      <c r="AN63" s="289"/>
      <c r="AO63" s="289"/>
      <c r="AP63" s="289"/>
      <c r="AQ63" s="289"/>
      <c r="AR63" s="289"/>
      <c r="AS63" s="290"/>
      <c r="AV63" s="287"/>
      <c r="AW63" s="177"/>
      <c r="AX63" s="177"/>
      <c r="AY63" s="177"/>
    </row>
    <row r="64" spans="2:51" x14ac:dyDescent="0.35">
      <c r="B64" s="279"/>
      <c r="C64" s="311"/>
      <c r="D64" s="278"/>
      <c r="E64" s="294"/>
      <c r="F64" s="294"/>
      <c r="G64" s="294"/>
      <c r="H64" s="294"/>
      <c r="I64" s="278"/>
      <c r="J64" s="295"/>
      <c r="K64" s="295"/>
      <c r="L64" s="295"/>
      <c r="M64" s="295"/>
      <c r="N64" s="295"/>
      <c r="O64" s="295"/>
      <c r="P64" s="295"/>
      <c r="Q64" s="295"/>
      <c r="R64" s="295"/>
      <c r="S64" s="282"/>
      <c r="T64" s="282"/>
      <c r="U64" s="282"/>
      <c r="V64" s="282"/>
      <c r="W64" s="282"/>
      <c r="X64" s="282"/>
      <c r="Y64" s="282"/>
      <c r="Z64" s="281"/>
      <c r="AA64" s="282"/>
      <c r="AB64" s="282"/>
      <c r="AC64" s="282"/>
      <c r="AD64" s="282"/>
      <c r="AE64" s="282"/>
      <c r="AF64" s="282"/>
      <c r="AG64" s="282"/>
      <c r="AH64" s="282"/>
      <c r="AI64" s="282"/>
      <c r="AJ64" s="282"/>
      <c r="AK64" s="282"/>
      <c r="AL64" s="282"/>
      <c r="AM64" s="282"/>
      <c r="AN64" s="282"/>
      <c r="AO64" s="282"/>
      <c r="AP64" s="282"/>
      <c r="AQ64" s="282"/>
      <c r="AR64" s="282"/>
      <c r="AS64" s="282"/>
      <c r="AT64" s="282"/>
      <c r="AU64" s="282"/>
      <c r="AV64" s="287"/>
      <c r="AW64" s="177"/>
      <c r="AX64" s="177"/>
      <c r="AY64" s="177"/>
    </row>
    <row r="65" spans="1:51" x14ac:dyDescent="0.35">
      <c r="B65" s="279"/>
      <c r="C65" s="311"/>
      <c r="D65" s="294"/>
      <c r="E65" s="278"/>
      <c r="F65" s="294"/>
      <c r="G65" s="278"/>
      <c r="H65" s="278"/>
      <c r="I65" s="278"/>
      <c r="J65" s="282"/>
      <c r="K65" s="282"/>
      <c r="L65" s="282"/>
      <c r="M65" s="282"/>
      <c r="N65" s="282"/>
      <c r="O65" s="282"/>
      <c r="P65" s="282"/>
      <c r="Q65" s="282"/>
      <c r="R65" s="282"/>
      <c r="S65" s="282"/>
      <c r="T65" s="282"/>
      <c r="U65" s="282"/>
      <c r="V65" s="282"/>
      <c r="W65" s="281"/>
      <c r="X65" s="281"/>
      <c r="Y65" s="281"/>
      <c r="Z65" s="288"/>
      <c r="AA65" s="281"/>
      <c r="AB65" s="281"/>
      <c r="AC65" s="281"/>
      <c r="AD65" s="281"/>
      <c r="AE65" s="281"/>
      <c r="AF65" s="281"/>
      <c r="AG65" s="281"/>
      <c r="AH65" s="281"/>
      <c r="AI65" s="281"/>
      <c r="AJ65" s="281"/>
      <c r="AK65" s="281"/>
      <c r="AL65" s="281"/>
      <c r="AM65" s="281"/>
      <c r="AN65" s="281"/>
      <c r="AO65" s="281"/>
      <c r="AP65" s="281"/>
      <c r="AQ65" s="281"/>
      <c r="AR65" s="281"/>
      <c r="AS65" s="281"/>
      <c r="AT65" s="281"/>
      <c r="AU65" s="281"/>
      <c r="AV65" s="287"/>
      <c r="AW65" s="177"/>
      <c r="AX65" s="177"/>
      <c r="AY65" s="177"/>
    </row>
    <row r="66" spans="1:51" x14ac:dyDescent="0.35">
      <c r="B66" s="279"/>
      <c r="C66" s="297"/>
      <c r="D66" s="294"/>
      <c r="E66" s="278"/>
      <c r="F66" s="278"/>
      <c r="G66" s="278"/>
      <c r="H66" s="278"/>
      <c r="I66" s="294"/>
      <c r="J66" s="282"/>
      <c r="K66" s="282"/>
      <c r="L66" s="282"/>
      <c r="M66" s="282"/>
      <c r="N66" s="282"/>
      <c r="O66" s="282"/>
      <c r="P66" s="282"/>
      <c r="Q66" s="282"/>
      <c r="R66" s="282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79"/>
      <c r="C67" s="297"/>
      <c r="D67" s="294"/>
      <c r="E67" s="294"/>
      <c r="F67" s="278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B68" s="279"/>
      <c r="C68" s="282"/>
      <c r="D68" s="294"/>
      <c r="E68" s="294"/>
      <c r="F68" s="294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B69" s="282"/>
      <c r="C69" s="311"/>
      <c r="D69" s="282"/>
      <c r="E69" s="294"/>
      <c r="F69" s="294"/>
      <c r="G69" s="294"/>
      <c r="H69" s="294"/>
      <c r="I69" s="294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B70" s="282"/>
      <c r="C70" s="297"/>
      <c r="D70" s="282"/>
      <c r="E70" s="294"/>
      <c r="F70" s="294"/>
      <c r="G70" s="294"/>
      <c r="H70" s="294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V70" s="287"/>
      <c r="AW70" s="177"/>
      <c r="AX70" s="177"/>
      <c r="AY70" s="177"/>
    </row>
    <row r="71" spans="1:51" x14ac:dyDescent="0.35">
      <c r="B71" s="279"/>
      <c r="C71" s="311"/>
      <c r="D71" s="294"/>
      <c r="E71" s="282"/>
      <c r="F71" s="294"/>
      <c r="G71" s="282"/>
      <c r="H71" s="282"/>
      <c r="I71" s="282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C72" s="300"/>
      <c r="D72" s="294"/>
      <c r="E72" s="282"/>
      <c r="F72" s="282"/>
      <c r="G72" s="282"/>
      <c r="H72" s="282"/>
      <c r="I72" s="294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301"/>
      <c r="U72" s="280"/>
      <c r="V72" s="280"/>
      <c r="W72" s="288"/>
      <c r="X72" s="288"/>
      <c r="Y72" s="288"/>
      <c r="Z72" s="288"/>
      <c r="AA72" s="288"/>
      <c r="AB72" s="288"/>
      <c r="AC72" s="288"/>
      <c r="AD72" s="288"/>
      <c r="AE72" s="288"/>
      <c r="AM72" s="289"/>
      <c r="AN72" s="289"/>
      <c r="AO72" s="289"/>
      <c r="AP72" s="289"/>
      <c r="AQ72" s="289"/>
      <c r="AR72" s="289"/>
      <c r="AS72" s="290"/>
      <c r="AU72" s="177"/>
      <c r="AV72" s="28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7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P79" s="284"/>
      <c r="R79" s="281"/>
      <c r="AS79" s="177"/>
      <c r="AT79" s="177"/>
      <c r="AU79" s="177"/>
      <c r="AV79" s="177"/>
      <c r="AW79" s="177"/>
      <c r="AX79" s="177"/>
      <c r="AY79" s="177"/>
    </row>
    <row r="80" spans="1:51" x14ac:dyDescent="0.35">
      <c r="A80" s="288"/>
      <c r="I80" s="289"/>
      <c r="J80" s="289"/>
      <c r="K80" s="289"/>
      <c r="L80" s="289"/>
      <c r="M80" s="289"/>
      <c r="N80" s="289"/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R84" s="284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290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Q103" s="284"/>
      <c r="R103" s="284"/>
      <c r="S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284"/>
      <c r="Q105" s="284"/>
      <c r="R105" s="284"/>
      <c r="S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Q107" s="284"/>
      <c r="R107" s="284"/>
      <c r="S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08" spans="15:51" x14ac:dyDescent="0.35">
      <c r="O108" s="191"/>
      <c r="P108" s="284"/>
      <c r="T108" s="284"/>
      <c r="U108" s="284"/>
      <c r="AS108" s="177"/>
      <c r="AT108" s="177"/>
      <c r="AU108" s="177"/>
      <c r="AV108" s="177"/>
      <c r="AW108" s="177"/>
      <c r="AX108" s="177"/>
      <c r="AY108" s="177"/>
    </row>
    <row r="120" spans="45:51" x14ac:dyDescent="0.35">
      <c r="AS120" s="177"/>
      <c r="AT120" s="177"/>
      <c r="AU120" s="177"/>
      <c r="AV120" s="177"/>
      <c r="AW120" s="177"/>
      <c r="AX120" s="177"/>
      <c r="AY120" s="177"/>
    </row>
  </sheetData>
  <protectedRanges>
    <protectedRange sqref="N64:R64 B71 S66:T72 B60:B68 T51:T59 S60:T63 T40 T42 N67:R72" name="Range2_12_5_1_1"/>
    <protectedRange sqref="N10 L10 L6 D6 D8 AD8 AF8 O8:U8 AJ8:AR8 AF10 AR11:AR34 L24:N31 E23:E34 G23:G34 N12:N23 N32:N34 N11:U11 O12:U34 V11:AG15 E11:G22 V16:V32 X16:AG32 V33:AG34" name="Range1_16_3_1_1"/>
    <protectedRange sqref="I69 J67:M72 J64:M64 I72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70:H70 F71 E70" name="Range2_2_2_9_2_1_1"/>
    <protectedRange sqref="D68 D71:D72" name="Range2_1_1_1_1_1_9_2_1_1"/>
    <protectedRange sqref="Q10" name="Range1_17_1_1_1"/>
    <protectedRange sqref="AG10" name="Range1_18_1_1_1"/>
    <protectedRange sqref="C69 C71" name="Range2_4_1_1_1"/>
    <protectedRange sqref="AS16:AS34" name="Range1_1_1_1"/>
    <protectedRange sqref="P3:U5" name="Range1_16_1_1_1_1"/>
    <protectedRange sqref="C72 C70 C67" name="Range2_1_3_1_1"/>
    <protectedRange sqref="H11:H34" name="Range1_1_1_1_1_1_1"/>
    <protectedRange sqref="B69:B70 J65:R66 D69:D70 I70:I71 Z63:Z64 S64:Y65 AA64:AU65 E71:E72 G71:H72 F72" name="Range2_2_1_10_1_1_1_2"/>
    <protectedRange sqref="C68" name="Range2_2_1_10_2_1_1_1"/>
    <protectedRange sqref="N60:R63 G67:H67 D65 F68 E67" name="Range2_12_1_6_1_1"/>
    <protectedRange sqref="D60:D61 I66:I68 I60:M63 G68:H69 G61:H63 E68:E69 F69:F70 F62:F64 E61:E63" name="Range2_2_12_1_7_1_1"/>
    <protectedRange sqref="D66:D67" name="Range2_1_1_1_1_11_1_2_1_1"/>
    <protectedRange sqref="E64 G64:H64 F65" name="Range2_2_2_9_1_1_1_1"/>
    <protectedRange sqref="D62" name="Range2_1_1_1_1_1_9_1_1_1_1"/>
    <protectedRange sqref="C66 C61" name="Range2_1_1_2_1_1"/>
    <protectedRange sqref="C65" name="Range2_1_2_2_1_1"/>
    <protectedRange sqref="C64" name="Range2_3_2_1_1"/>
    <protectedRange sqref="F60:F61 E60 G60:H60" name="Range2_2_12_1_1_1_1_1"/>
    <protectedRange sqref="C60" name="Range2_1_4_2_1_1_1"/>
    <protectedRange sqref="C62:C63" name="Range2_5_1_1_1"/>
    <protectedRange sqref="E65:E66 F66:F67 G65:H66 I64:I65" name="Range2_2_1_1_1_1"/>
    <protectedRange sqref="D63:D64" name="Range2_1_1_1_1_1_1_1_1"/>
    <protectedRange sqref="AS11:AS15" name="Range1_4_1_1_1_1"/>
    <protectedRange sqref="J11:J15 J26:J34" name="Range1_1_2_1_10_1_1_1_1"/>
    <protectedRange sqref="R79" name="Range2_2_1_10_1_1_1_1_1"/>
    <protectedRange sqref="T41" name="Range2_12_5_1_1_4"/>
    <protectedRange sqref="S40 B41:B42" name="Range2_12_5_1_1_1"/>
    <protectedRange sqref="N40:R40" name="Range2_12_1_6_1_1_1"/>
    <protectedRange sqref="E41:H41 I40:M40" name="Range2_2_12_1_7_1_1_1"/>
    <protectedRange sqref="D41" name="Range2_3_2_1_3_1_1_2_10_1_1_1_1_1"/>
    <protectedRange sqref="C41" name="Range2_1_1_1_1_11_1_2_1_1_1"/>
    <protectedRange sqref="S38:S39" name="Range2_12_3_1_1_1_1"/>
    <protectedRange sqref="D38:H38 N38:R39" name="Range2_12_1_3_1_1_1_1"/>
    <protectedRange sqref="I38:M38 E39:M39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S52:S53" name="Range2_12_2_1_1_1_2"/>
    <protectedRange sqref="T48:T50" name="Range2_12_5_1_1_2"/>
    <protectedRange sqref="B40" name="Range2_12_5_1_1_1_1"/>
    <protectedRange sqref="E40:H40" name="Range2_2_12_1_7_1_1_1_1"/>
    <protectedRange sqref="C40:D40" name="Range2_3_2_1_3_1_1_2_10_1_1_1_1_1_1"/>
    <protectedRange sqref="N52:R52" name="Range2_12_1_6_1_1_4_1_1_1_1_1_1"/>
    <protectedRange sqref="J52:M52" name="Range2_2_12_1_7_1_1_6_1_1_1_1_1_1"/>
    <protectedRange sqref="S58:S59" name="Range2_12_5_1_1_7"/>
    <protectedRange sqref="S57" name="Range2_12_5_1_1_5_1"/>
    <protectedRange sqref="S54:S56" name="Range2_12_2_1_1_1_2_1"/>
    <protectedRange sqref="T43:T45" name="Range2_12_5_1_1_3_1_1"/>
    <protectedRange sqref="S43:S45" name="Range2_12_5_1_1_2_3_1_1_1_1"/>
    <protectedRange sqref="Q43:R45" name="Range2_12_1_6_1_1_1_1_2_1_1_1_1"/>
    <protectedRange sqref="N43:P45" name="Range2_12_1_2_3_1_1_1_1_2_1_1_1_1"/>
    <protectedRange sqref="I43:M45" name="Range2_2_12_1_4_3_1_1_1_1_2_1_1_1_1"/>
    <protectedRange sqref="E43:H45" name="Range2_2_12_1_3_1_2_1_1_1_1_2_1_1_1_1"/>
    <protectedRange sqref="D43:D45" name="Range2_2_12_1_3_1_2_1_1_1_2_1_2_3_1_1"/>
    <protectedRange sqref="T46" name="Range2_12_5_1_1_2_1_1_1_1"/>
    <protectedRange sqref="S46" name="Range2_12_4_1_1_1_4_2_1_1_1"/>
    <protectedRange sqref="Q46:R46" name="Range2_12_1_6_1_1_1_2_3_2_1_1_1_1"/>
    <protectedRange sqref="N46:P46" name="Range2_12_1_2_3_1_1_1_2_3_2_1_1_1_1"/>
    <protectedRange sqref="J46:M46" name="Range2_2_12_1_4_3_1_1_1_3_3_2_1_1_1_1"/>
    <protectedRange sqref="I46" name="Range2_2_12_1_4_3_1_1_1_2_1_2_2_1_1_1"/>
    <protectedRange sqref="G46:H46 D46:E46" name="Range2_2_12_1_3_1_2_1_1_1_2_1_3_2_1_1_1"/>
    <protectedRange sqref="F46" name="Range2_2_12_1_3_1_2_1_1_1_1_1_2_2_1_1_1"/>
    <protectedRange sqref="T47" name="Range2_12_5_1_1_6_1_1_1_1"/>
    <protectedRange sqref="S47" name="Range2_12_5_1_1_5_3_1_1_1_1"/>
    <protectedRange sqref="Q47:R47" name="Range2_12_1_6_1_1_1_2_3_2_1_1_2_1_1_1"/>
    <protectedRange sqref="N47:P47" name="Range2_12_1_2_3_1_1_1_2_3_2_1_1_2_1_1_1"/>
    <protectedRange sqref="J47:M47" name="Range2_2_12_1_4_3_1_1_1_3_3_2_1_1_2_1_1_1"/>
    <protectedRange sqref="I47" name="Range2_2_12_1_4_3_1_1_1_2_1_2_2_1_2_1_1_1"/>
    <protectedRange sqref="G47:H47 D47:E47" name="Range2_2_12_1_3_1_2_1_1_1_2_1_3_2_1_2_1_1_1"/>
    <protectedRange sqref="F47" name="Range2_2_12_1_3_1_2_1_1_1_1_1_2_2_1_2_1_1_1"/>
    <protectedRange sqref="S48:S51" name="Range2_12_4_1_1_1_4_2"/>
    <protectedRange sqref="Q48:R50" name="Range2_12_1_6_1_1_1_2_3_2_1"/>
    <protectedRange sqref="N48:P50" name="Range2_12_1_2_3_1_1_1_2_3_2_1"/>
    <protectedRange sqref="K48:M50" name="Range2_2_12_1_4_3_1_1_1_3_3_2_1"/>
    <protectedRange sqref="Q51:R51" name="Range2_12_1_6_1_1_1_2_3_2_1_1"/>
    <protectedRange sqref="N51:P51" name="Range2_12_1_2_3_1_1_1_2_3_2_1_1"/>
    <protectedRange sqref="K51:M51" name="Range2_2_12_1_4_3_1_1_1_3_3_2_1_1"/>
    <protectedRange sqref="J48:J50" name="Range2_2_12_1_4_3_1_1_1_3_2_1"/>
    <protectedRange sqref="D48:E48" name="Range2_2_12_1_3_1_2_1_1_1_2_1_2_3"/>
    <protectedRange sqref="I48" name="Range2_2_12_1_4_2_1_1_1_4_1_2_1_1_1"/>
    <protectedRange sqref="F48:H48" name="Range2_2_12_1_3_1_1_1_1_1_4_1_2_1_2_1"/>
    <protectedRange sqref="J51" name="Range2_2_12_1_4_3_1_1_1_3_3_1"/>
    <protectedRange sqref="B59" name="Range2_12_5_1_1_3"/>
    <protectedRange sqref="N59:R59" name="Range2_12_1_6_1_1_2"/>
    <protectedRange sqref="D59 I59:M59" name="Range2_2_12_1_7_1_1_2"/>
    <protectedRange sqref="E59:H59" name="Range2_2_12_1_1_1_1_1_1"/>
    <protectedRange sqref="C59" name="Range2_1_4_2_1_1_1_1"/>
    <protectedRange sqref="N57:R58" name="Range2_12_1_1_1_1_1_1_1_1_1_1_1_1_1"/>
    <protectedRange sqref="J57:M58" name="Range2_2_12_1_1_1_1_1_1_1_1_1_1_1_1_1"/>
    <protectedRange sqref="N56:R56" name="Range2_12_1_6_1_1_4_1_1_1_1_1_1_1_1"/>
    <protectedRange sqref="J56:M56" name="Range2_2_12_1_7_1_1_6_1_1_1_1_1_1_1_1"/>
    <protectedRange sqref="I57:I58" name="Range2_2_12_1_7_1_1_5_1_1_1_1_1_1_1_1_1_1"/>
    <protectedRange sqref="G57:H58" name="Range2_2_12_1_3_3_1_1_1_1_1_1_1_1_1_1_1_1_1"/>
    <protectedRange sqref="I56" name="Range2_2_12_1_4_3_1_1_1_5_1_1_1_1_1_1_1_1_1"/>
    <protectedRange sqref="G56:H56" name="Range2_2_12_1_3_1_2_1_1_1_2_1_1_1_1_1_1_2_1_1"/>
    <protectedRange sqref="Q55:R55" name="Range2_12_1_4_1_1_1_1_1_1_1_1_1_1_1_1"/>
    <protectedRange sqref="N55:P55" name="Range2_12_1_2_1_1_1_1_1_1_1_1_1_1_1_1_1"/>
    <protectedRange sqref="J55:M55" name="Range2_2_12_1_4_1_1_1_1_1_1_1_1_1_1_1_1_1"/>
    <protectedRange sqref="Q53:R54" name="Range2_12_1_6_1_1_1_2_3_1_1_3_1_1_1_1"/>
    <protectedRange sqref="N53:P54" name="Range2_12_1_2_3_1_1_1_2_3_1_1_3_1_1_1_1"/>
    <protectedRange sqref="I55 J53:M54" name="Range2_2_12_1_4_3_1_1_1_3_3_1_1_3_1_1_1_1"/>
    <protectedRange sqref="D55:E55 G55:H55" name="Range2_2_12_1_3_1_2_1_1_1_3_1_1_1_1_1_1_1_2"/>
    <protectedRange sqref="B54" name="Range2_12_5_1_1_2_2_1_3_1_1_1_1_1_1_1"/>
    <protectedRange sqref="I54" name="Range2_2_12_1_7_1_1_5_2_1_1_1_1_1_1_1_1_1"/>
    <protectedRange sqref="D54:E54 G54:H54 F55" name="Range2_2_12_1_3_3_1_1_1_2_1_1_1_1_1_1_1_1_1"/>
    <protectedRange sqref="I53" name="Range2_2_12_1_4_3_1_1_1_2_1_2_1_1_3_1_1_1_1"/>
    <protectedRange sqref="G53:H53 F53:F54" name="Range2_2_12_1_3_1_2_1_1_1_2_1_3_1_1_3_1_1_1_1"/>
    <protectedRange sqref="D53:E53" name="Range2_2_12_1_3_1_1_1_1_1_4_1_2_1_3_1_1_1_1_1_1_1"/>
    <protectedRange sqref="C57:C58" name="Range2_1_1_1_2_1_1_1_1_1_1_1_1_1_1_1"/>
    <protectedRange sqref="D57:D58 E58" name="Range2_2_12_1_2_1_1_1_1_1_1_1_1_1_1_1_1_1"/>
    <protectedRange sqref="F58 E57" name="Range2_2_12_1_3_1_2_1_1_1_2_1_1_1_1_1_1_1_1_1_1"/>
    <protectedRange sqref="F57" name="Range2_2_12_1_3_1_2_1_1_1_3_1_1_1_1_1_1_1_1_1_1"/>
    <protectedRange sqref="B58" name="Range2_12_5_1_1_2_2_1_3_1_1_1_1_1_1_1_1_1_1"/>
    <protectedRange sqref="D56:E56" name="Range2_2_12_1_3_1_2_1_1_1_2_1_1_1_1_3_1_1_1_1"/>
    <protectedRange sqref="B55" name="Range2_12_5_1_1_2_1_4_1_1_1_2_1_1_1_1"/>
    <protectedRange sqref="F56" name="Range2_2_12_1_3_1_2_1_1_1_3_1_1_1_1_1_3_1_1_1_1"/>
    <protectedRange sqref="B56:B57" name="Range2_12_5_1_1_2_2_1_3_1_1_1_1_2_1_1_1_1"/>
    <protectedRange sqref="B53" name="Range2_12_5_1_1_2_2_1_3_1_1_1_1_2_1_2_1_1_1"/>
    <protectedRange sqref="B43:B44" name="Range2_12_5_1_1_1_2_2_1_1_1_1_1_1_1"/>
    <protectedRange sqref="B45" name="Range2_12_5_1_1_1_3_1_1_1_1_1_1_1_1"/>
    <protectedRange sqref="B46" name="Range2_12_5_1_1_1_2_2_1_1_1_1_1_1_1_3"/>
    <protectedRange sqref="W16:W32" name="Range1_16_3_1_1_2"/>
    <protectedRange sqref="E49:H49" name="Range2_2_12_1_3_1_2_1_1_1_1_2_1_1_1_1_1"/>
    <protectedRange sqref="D49" name="Range2_2_12_1_3_1_2_1_1_1_2_1_2_3_1_1_1"/>
    <protectedRange sqref="B49" name="Range2_12_5_1_1_1_2_2_1_1_1_1_1_1_1_1"/>
    <protectedRange sqref="D50:E52" name="Range2_2_12_1_3_1_2_1_1_1_2_1_2_3_2_2"/>
    <protectedRange sqref="I49:I51" name="Range2_2_12_1_4_2_1_1_1_4_1_2_1_1_1_2_2"/>
    <protectedRange sqref="F50:H52" name="Range2_2_12_1_3_1_1_1_1_1_4_1_2_1_2_1_2_2"/>
    <protectedRange sqref="B52" name="Range2_12_5_1_1_1_2_1_1_1_1_1"/>
    <protectedRange sqref="B50" name="Range2_12_5_1_1_2_2_2_1_1_1_1"/>
    <protectedRange sqref="I52" name="Range2_2_12_1_4_3_1_1_1_2_1_2_1_1_3_1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552" priority="9" operator="containsText" text="N/A">
      <formula>NOT(ISERROR(SEARCH("N/A",X11)))</formula>
    </cfRule>
    <cfRule type="cellIs" dxfId="551" priority="27" operator="equal">
      <formula>0</formula>
    </cfRule>
  </conditionalFormatting>
  <conditionalFormatting sqref="X11:AE34">
    <cfRule type="cellIs" dxfId="550" priority="26" operator="greaterThanOrEqual">
      <formula>1185</formula>
    </cfRule>
  </conditionalFormatting>
  <conditionalFormatting sqref="X11:AE34">
    <cfRule type="cellIs" dxfId="549" priority="25" operator="between">
      <formula>0.1</formula>
      <formula>1184</formula>
    </cfRule>
  </conditionalFormatting>
  <conditionalFormatting sqref="X8">
    <cfRule type="cellIs" dxfId="548" priority="24" operator="equal">
      <formula>0</formula>
    </cfRule>
  </conditionalFormatting>
  <conditionalFormatting sqref="X8">
    <cfRule type="cellIs" dxfId="547" priority="23" operator="greaterThan">
      <formula>1179</formula>
    </cfRule>
  </conditionalFormatting>
  <conditionalFormatting sqref="X8">
    <cfRule type="cellIs" dxfId="546" priority="22" operator="greaterThan">
      <formula>99</formula>
    </cfRule>
  </conditionalFormatting>
  <conditionalFormatting sqref="X8">
    <cfRule type="cellIs" dxfId="545" priority="21" operator="greaterThan">
      <formula>0.99</formula>
    </cfRule>
  </conditionalFormatting>
  <conditionalFormatting sqref="AB8">
    <cfRule type="cellIs" dxfId="544" priority="20" operator="equal">
      <formula>0</formula>
    </cfRule>
  </conditionalFormatting>
  <conditionalFormatting sqref="AB8">
    <cfRule type="cellIs" dxfId="543" priority="19" operator="greaterThan">
      <formula>1179</formula>
    </cfRule>
  </conditionalFormatting>
  <conditionalFormatting sqref="AB8">
    <cfRule type="cellIs" dxfId="542" priority="18" operator="greaterThan">
      <formula>99</formula>
    </cfRule>
  </conditionalFormatting>
  <conditionalFormatting sqref="AB8">
    <cfRule type="cellIs" dxfId="541" priority="17" operator="greaterThan">
      <formula>0.99</formula>
    </cfRule>
  </conditionalFormatting>
  <conditionalFormatting sqref="AJ11:AO23 AJ24:AJ34 AK24:AK33 AL24:AO34 AQ11:AQ34">
    <cfRule type="cellIs" dxfId="540" priority="16" operator="equal">
      <formula>0</formula>
    </cfRule>
  </conditionalFormatting>
  <conditionalFormatting sqref="AJ11:AO23 AJ24:AJ34 AK24:AK33 AL24:AO34 AQ11:AQ34">
    <cfRule type="cellIs" dxfId="539" priority="15" operator="greaterThan">
      <formula>1179</formula>
    </cfRule>
  </conditionalFormatting>
  <conditionalFormatting sqref="AJ11:AO23 AJ24:AJ34 AK24:AK33 AL24:AO34 AQ11:AQ34">
    <cfRule type="cellIs" dxfId="538" priority="14" operator="greaterThan">
      <formula>99</formula>
    </cfRule>
  </conditionalFormatting>
  <conditionalFormatting sqref="AJ11:AO23 AJ24:AJ34 AK24:AK33 AL24:AO34 AQ11:AQ34">
    <cfRule type="cellIs" dxfId="537" priority="13" operator="greaterThan">
      <formula>0.99</formula>
    </cfRule>
  </conditionalFormatting>
  <conditionalFormatting sqref="AI11:AI34">
    <cfRule type="cellIs" dxfId="536" priority="12" operator="greaterThan">
      <formula>$AI$8</formula>
    </cfRule>
  </conditionalFormatting>
  <conditionalFormatting sqref="AH11:AH34">
    <cfRule type="cellIs" dxfId="535" priority="10" operator="greaterThan">
      <formula>$AH$8</formula>
    </cfRule>
    <cfRule type="cellIs" dxfId="534" priority="11" operator="greaterThan">
      <formula>$AH$8</formula>
    </cfRule>
  </conditionalFormatting>
  <conditionalFormatting sqref="AP11:AP34">
    <cfRule type="cellIs" dxfId="533" priority="8" operator="equal">
      <formula>0</formula>
    </cfRule>
  </conditionalFormatting>
  <conditionalFormatting sqref="AP11:AP34">
    <cfRule type="cellIs" dxfId="532" priority="7" operator="greaterThan">
      <formula>1179</formula>
    </cfRule>
  </conditionalFormatting>
  <conditionalFormatting sqref="AP11:AP34">
    <cfRule type="cellIs" dxfId="531" priority="6" operator="greaterThan">
      <formula>99</formula>
    </cfRule>
  </conditionalFormatting>
  <conditionalFormatting sqref="AP11:AP34">
    <cfRule type="cellIs" dxfId="530" priority="5" operator="greaterThan">
      <formula>0.99</formula>
    </cfRule>
  </conditionalFormatting>
  <conditionalFormatting sqref="AK34">
    <cfRule type="cellIs" dxfId="529" priority="4" operator="equal">
      <formula>0</formula>
    </cfRule>
  </conditionalFormatting>
  <conditionalFormatting sqref="AK34">
    <cfRule type="cellIs" dxfId="528" priority="3" operator="greaterThan">
      <formula>1179</formula>
    </cfRule>
  </conditionalFormatting>
  <conditionalFormatting sqref="AK34">
    <cfRule type="cellIs" dxfId="527" priority="2" operator="greaterThan">
      <formula>99</formula>
    </cfRule>
  </conditionalFormatting>
  <conditionalFormatting sqref="AK34">
    <cfRule type="cellIs" dxfId="526" priority="1" operator="greaterThan">
      <formula>0.99</formula>
    </cfRule>
  </conditionalFormatting>
  <dataValidations count="4">
    <dataValidation type="list" allowBlank="1" showInputMessage="1" showErrorMessage="1" sqref="AV31:AW31" xr:uid="{00000000-0002-0000-0800-000000000000}">
      <formula1>$AV$24:$AV$28</formula1>
    </dataValidation>
    <dataValidation type="list" allowBlank="1" showInputMessage="1" showErrorMessage="1" sqref="H11:H34" xr:uid="{00000000-0002-0000-0800-000001000000}">
      <formula1>$AV$10:$AV$19</formula1>
    </dataValidation>
    <dataValidation type="list" allowBlank="1" showInputMessage="1" showErrorMessage="1" sqref="AP8:AQ8 N10 L10 D8 O8:T8" xr:uid="{00000000-0002-0000-0800-000002000000}">
      <formula1>#REF!</formula1>
    </dataValidation>
    <dataValidation type="list" allowBlank="1" showInputMessage="1" showErrorMessage="1" sqref="P3:P5" xr:uid="{00000000-0002-0000-0800-000003000000}">
      <formula1>$AY$10:$AY$39</formula1>
    </dataValidation>
  </dataValidations>
  <hyperlinks>
    <hyperlink ref="H9:H10" location="'1'!AH8" display="Plant Status" xr:uid="{00000000-0004-0000-08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2:AY119"/>
  <sheetViews>
    <sheetView showGridLines="0" topLeftCell="A33" zoomScaleNormal="100" workbookViewId="0">
      <selection activeCell="B56" sqref="B56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134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10" t="s">
        <v>11</v>
      </c>
      <c r="I7" s="309" t="s">
        <v>12</v>
      </c>
      <c r="J7" s="309" t="s">
        <v>13</v>
      </c>
      <c r="K7" s="309" t="s">
        <v>14</v>
      </c>
      <c r="L7" s="191"/>
      <c r="M7" s="191"/>
      <c r="N7" s="191"/>
      <c r="O7" s="310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09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09" t="s">
        <v>23</v>
      </c>
      <c r="AG7" s="309" t="s">
        <v>24</v>
      </c>
      <c r="AH7" s="309" t="s">
        <v>25</v>
      </c>
      <c r="AI7" s="309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09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41922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24699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09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07" t="s">
        <v>52</v>
      </c>
      <c r="V9" s="307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06" t="s">
        <v>56</v>
      </c>
      <c r="AG9" s="306" t="s">
        <v>57</v>
      </c>
      <c r="AH9" s="373" t="s">
        <v>58</v>
      </c>
      <c r="AI9" s="388" t="s">
        <v>59</v>
      </c>
      <c r="AJ9" s="307" t="s">
        <v>60</v>
      </c>
      <c r="AK9" s="307" t="s">
        <v>61</v>
      </c>
      <c r="AL9" s="307" t="s">
        <v>62</v>
      </c>
      <c r="AM9" s="307" t="s">
        <v>63</v>
      </c>
      <c r="AN9" s="307" t="s">
        <v>64</v>
      </c>
      <c r="AO9" s="307" t="s">
        <v>65</v>
      </c>
      <c r="AP9" s="307" t="s">
        <v>66</v>
      </c>
      <c r="AQ9" s="390" t="s">
        <v>67</v>
      </c>
      <c r="AR9" s="307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07" t="s">
        <v>73</v>
      </c>
      <c r="C10" s="307" t="s">
        <v>74</v>
      </c>
      <c r="D10" s="307" t="s">
        <v>75</v>
      </c>
      <c r="E10" s="307" t="s">
        <v>76</v>
      </c>
      <c r="F10" s="307" t="s">
        <v>75</v>
      </c>
      <c r="G10" s="307" t="s">
        <v>76</v>
      </c>
      <c r="H10" s="399"/>
      <c r="I10" s="307" t="s">
        <v>76</v>
      </c>
      <c r="J10" s="307" t="s">
        <v>76</v>
      </c>
      <c r="K10" s="307" t="s">
        <v>76</v>
      </c>
      <c r="L10" s="207" t="s">
        <v>30</v>
      </c>
      <c r="M10" s="400"/>
      <c r="N10" s="207" t="s">
        <v>30</v>
      </c>
      <c r="O10" s="391"/>
      <c r="P10" s="391"/>
      <c r="Q10" s="180">
        <v>9733085</v>
      </c>
      <c r="R10" s="381"/>
      <c r="S10" s="382"/>
      <c r="T10" s="383"/>
      <c r="U10" s="307" t="s">
        <v>76</v>
      </c>
      <c r="V10" s="307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31496268</v>
      </c>
      <c r="AH10" s="373"/>
      <c r="AI10" s="389"/>
      <c r="AJ10" s="307" t="s">
        <v>85</v>
      </c>
      <c r="AK10" s="307" t="s">
        <v>85</v>
      </c>
      <c r="AL10" s="307" t="s">
        <v>85</v>
      </c>
      <c r="AM10" s="307" t="s">
        <v>85</v>
      </c>
      <c r="AN10" s="307" t="s">
        <v>85</v>
      </c>
      <c r="AO10" s="307" t="s">
        <v>85</v>
      </c>
      <c r="AP10" s="179">
        <v>6940128</v>
      </c>
      <c r="AQ10" s="391"/>
      <c r="AR10" s="308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14</v>
      </c>
      <c r="E11" s="222">
        <f>D11/1.42</f>
        <v>9.8591549295774659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117</v>
      </c>
      <c r="P11" s="227"/>
      <c r="Q11" s="227">
        <v>9737615</v>
      </c>
      <c r="R11" s="228">
        <f>Q11-Q10</f>
        <v>4530</v>
      </c>
      <c r="S11" s="229">
        <f>R11*24/1000</f>
        <v>108.72</v>
      </c>
      <c r="T11" s="229">
        <f>R11/1000</f>
        <v>4.53</v>
      </c>
      <c r="U11" s="230">
        <v>4.5999999999999996</v>
      </c>
      <c r="V11" s="230">
        <f t="shared" ref="V11:V34" si="0">U11</f>
        <v>4.5999999999999996</v>
      </c>
      <c r="W11" s="292" t="s">
        <v>132</v>
      </c>
      <c r="X11" s="286">
        <v>0</v>
      </c>
      <c r="Y11" s="286">
        <v>0</v>
      </c>
      <c r="Z11" s="286">
        <v>1019</v>
      </c>
      <c r="AA11" s="286">
        <v>0</v>
      </c>
      <c r="AB11" s="286">
        <v>1028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31496854</v>
      </c>
      <c r="AH11" s="233">
        <f>IF(ISBLANK(AG11),"-",AG11-AG10)</f>
        <v>586</v>
      </c>
      <c r="AI11" s="234">
        <f>AH11/T11</f>
        <v>129.35982339955848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6941280</v>
      </c>
      <c r="AQ11" s="286">
        <f t="shared" ref="AQ11:AQ34" si="1">AP11-AP10</f>
        <v>1152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15</v>
      </c>
      <c r="E12" s="222">
        <f t="shared" ref="E12:E34" si="2">D12/1.42</f>
        <v>10.563380281690142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112</v>
      </c>
      <c r="P12" s="227"/>
      <c r="Q12" s="227">
        <v>9741036</v>
      </c>
      <c r="R12" s="228">
        <f t="shared" ref="R12:R34" si="5">Q12-Q11</f>
        <v>3421</v>
      </c>
      <c r="S12" s="229">
        <f t="shared" ref="S12:S34" si="6">R12*24/1000</f>
        <v>82.103999999999999</v>
      </c>
      <c r="T12" s="229">
        <f t="shared" ref="T12:T34" si="7">R12/1000</f>
        <v>3.4209999999999998</v>
      </c>
      <c r="U12" s="230">
        <v>5.7</v>
      </c>
      <c r="V12" s="230">
        <f t="shared" si="0"/>
        <v>5.7</v>
      </c>
      <c r="W12" s="292" t="s">
        <v>132</v>
      </c>
      <c r="X12" s="286">
        <v>0</v>
      </c>
      <c r="Y12" s="286">
        <v>0</v>
      </c>
      <c r="Z12" s="286">
        <v>998</v>
      </c>
      <c r="AA12" s="286">
        <v>0</v>
      </c>
      <c r="AB12" s="286">
        <v>999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31497416</v>
      </c>
      <c r="AH12" s="233">
        <f>IF(ISBLANK(AG12),"-",AG12-AG11)</f>
        <v>562</v>
      </c>
      <c r="AI12" s="234">
        <f t="shared" ref="AI12:AI34" si="8">AH12/T12</f>
        <v>164.27945045308391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6942448</v>
      </c>
      <c r="AQ12" s="286">
        <f t="shared" si="1"/>
        <v>1168</v>
      </c>
      <c r="AR12" s="238">
        <v>1.04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18</v>
      </c>
      <c r="E13" s="222">
        <f t="shared" si="2"/>
        <v>12.67605633802817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109</v>
      </c>
      <c r="P13" s="227"/>
      <c r="Q13" s="227">
        <v>9744434</v>
      </c>
      <c r="R13" s="228">
        <f t="shared" si="5"/>
        <v>3398</v>
      </c>
      <c r="S13" s="229">
        <f t="shared" si="6"/>
        <v>81.552000000000007</v>
      </c>
      <c r="T13" s="229">
        <f t="shared" si="7"/>
        <v>3.3980000000000001</v>
      </c>
      <c r="U13" s="230">
        <v>7.1</v>
      </c>
      <c r="V13" s="230">
        <f t="shared" si="0"/>
        <v>7.1</v>
      </c>
      <c r="W13" s="292" t="s">
        <v>132</v>
      </c>
      <c r="X13" s="286">
        <v>0</v>
      </c>
      <c r="Y13" s="286">
        <v>0</v>
      </c>
      <c r="Z13" s="286">
        <v>999</v>
      </c>
      <c r="AA13" s="286">
        <v>0</v>
      </c>
      <c r="AB13" s="286">
        <v>999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31497953</v>
      </c>
      <c r="AH13" s="233">
        <f>IF(ISBLANK(AG13),"-",AG13-AG12)</f>
        <v>537</v>
      </c>
      <c r="AI13" s="234">
        <f t="shared" si="8"/>
        <v>158.03413772807534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6943637</v>
      </c>
      <c r="AQ13" s="286">
        <f t="shared" si="1"/>
        <v>1189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18</v>
      </c>
      <c r="E14" s="222">
        <f t="shared" si="2"/>
        <v>12.67605633802817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106</v>
      </c>
      <c r="P14" s="227"/>
      <c r="Q14" s="227">
        <v>9747805</v>
      </c>
      <c r="R14" s="228">
        <f t="shared" si="5"/>
        <v>3371</v>
      </c>
      <c r="S14" s="229">
        <f t="shared" si="6"/>
        <v>80.903999999999996</v>
      </c>
      <c r="T14" s="229">
        <f t="shared" si="7"/>
        <v>3.371</v>
      </c>
      <c r="U14" s="230">
        <v>8.6</v>
      </c>
      <c r="V14" s="230">
        <f t="shared" si="0"/>
        <v>8.6</v>
      </c>
      <c r="W14" s="292" t="s">
        <v>132</v>
      </c>
      <c r="X14" s="286">
        <v>0</v>
      </c>
      <c r="Y14" s="286">
        <v>0</v>
      </c>
      <c r="Z14" s="286">
        <v>999</v>
      </c>
      <c r="AA14" s="286">
        <v>0</v>
      </c>
      <c r="AB14" s="286">
        <v>998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31498475</v>
      </c>
      <c r="AH14" s="233">
        <f t="shared" ref="AH14:AH34" si="9">IF(ISBLANK(AG14),"-",AG14-AG13)</f>
        <v>522</v>
      </c>
      <c r="AI14" s="234">
        <f t="shared" si="8"/>
        <v>154.85019282112134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6944822</v>
      </c>
      <c r="AQ14" s="286">
        <f t="shared" si="1"/>
        <v>1185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25</v>
      </c>
      <c r="E15" s="222">
        <f t="shared" si="2"/>
        <v>17.605633802816904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105</v>
      </c>
      <c r="P15" s="227"/>
      <c r="Q15" s="227">
        <v>9751127</v>
      </c>
      <c r="R15" s="228">
        <f t="shared" si="5"/>
        <v>3322</v>
      </c>
      <c r="S15" s="229">
        <f t="shared" si="6"/>
        <v>79.727999999999994</v>
      </c>
      <c r="T15" s="229">
        <f t="shared" si="7"/>
        <v>3.3220000000000001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997</v>
      </c>
      <c r="AA15" s="286">
        <v>0</v>
      </c>
      <c r="AB15" s="286">
        <v>999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31498966</v>
      </c>
      <c r="AH15" s="233">
        <f t="shared" si="9"/>
        <v>491</v>
      </c>
      <c r="AI15" s="234">
        <f t="shared" si="8"/>
        <v>147.80252859723058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0.35</v>
      </c>
      <c r="AP15" s="286">
        <v>6945931</v>
      </c>
      <c r="AQ15" s="286">
        <f t="shared" si="1"/>
        <v>1109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12</v>
      </c>
      <c r="E16" s="222">
        <f t="shared" si="2"/>
        <v>8.4507042253521139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126</v>
      </c>
      <c r="P16" s="227"/>
      <c r="Q16" s="227">
        <v>9755782</v>
      </c>
      <c r="R16" s="228">
        <f t="shared" si="5"/>
        <v>4655</v>
      </c>
      <c r="S16" s="229">
        <f t="shared" si="6"/>
        <v>111.72</v>
      </c>
      <c r="T16" s="229">
        <f t="shared" si="7"/>
        <v>4.6550000000000002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1172</v>
      </c>
      <c r="AA16" s="286">
        <v>0</v>
      </c>
      <c r="AB16" s="286">
        <v>1180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31499702</v>
      </c>
      <c r="AH16" s="233">
        <f t="shared" si="9"/>
        <v>736</v>
      </c>
      <c r="AI16" s="234">
        <f t="shared" si="8"/>
        <v>158.10955961331899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6945931</v>
      </c>
      <c r="AQ16" s="286">
        <f t="shared" si="1"/>
        <v>0</v>
      </c>
      <c r="AR16" s="238">
        <v>0.98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10</v>
      </c>
      <c r="E17" s="222">
        <f t="shared" si="2"/>
        <v>7.042253521126761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128</v>
      </c>
      <c r="P17" s="227"/>
      <c r="Q17" s="227">
        <v>9761771</v>
      </c>
      <c r="R17" s="228">
        <f t="shared" si="5"/>
        <v>5989</v>
      </c>
      <c r="S17" s="229">
        <f t="shared" si="6"/>
        <v>143.73599999999999</v>
      </c>
      <c r="T17" s="229">
        <f t="shared" si="7"/>
        <v>5.9889999999999999</v>
      </c>
      <c r="U17" s="230">
        <v>9.1</v>
      </c>
      <c r="V17" s="230">
        <f t="shared" si="0"/>
        <v>9.1</v>
      </c>
      <c r="W17" s="292" t="s">
        <v>148</v>
      </c>
      <c r="X17" s="286">
        <v>0</v>
      </c>
      <c r="Y17" s="286">
        <v>1005</v>
      </c>
      <c r="Z17" s="286">
        <v>1196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31501058</v>
      </c>
      <c r="AH17" s="233">
        <f t="shared" si="9"/>
        <v>1356</v>
      </c>
      <c r="AI17" s="234">
        <f t="shared" si="8"/>
        <v>226.41509433962264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6945931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8</v>
      </c>
      <c r="E18" s="222">
        <f t="shared" si="2"/>
        <v>5.6338028169014089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130</v>
      </c>
      <c r="P18" s="227"/>
      <c r="Q18" s="227">
        <v>9767809</v>
      </c>
      <c r="R18" s="228">
        <f t="shared" si="5"/>
        <v>6038</v>
      </c>
      <c r="S18" s="229">
        <f t="shared" si="6"/>
        <v>144.91200000000001</v>
      </c>
      <c r="T18" s="229">
        <f t="shared" si="7"/>
        <v>6.0380000000000003</v>
      </c>
      <c r="U18" s="230">
        <v>8.5</v>
      </c>
      <c r="V18" s="230">
        <f t="shared" si="0"/>
        <v>8.5</v>
      </c>
      <c r="W18" s="292" t="s">
        <v>148</v>
      </c>
      <c r="X18" s="286">
        <v>0</v>
      </c>
      <c r="Y18" s="286">
        <v>1071</v>
      </c>
      <c r="Z18" s="286">
        <v>1196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31502426</v>
      </c>
      <c r="AH18" s="233">
        <f t="shared" si="9"/>
        <v>1368</v>
      </c>
      <c r="AI18" s="234">
        <f t="shared" si="8"/>
        <v>226.56508777740973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6945931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132</v>
      </c>
      <c r="P19" s="227"/>
      <c r="Q19" s="227">
        <v>9773812</v>
      </c>
      <c r="R19" s="228">
        <f t="shared" si="5"/>
        <v>6003</v>
      </c>
      <c r="S19" s="229">
        <f t="shared" si="6"/>
        <v>144.072</v>
      </c>
      <c r="T19" s="229">
        <f t="shared" si="7"/>
        <v>6.0030000000000001</v>
      </c>
      <c r="U19" s="230">
        <v>7.6</v>
      </c>
      <c r="V19" s="230">
        <f t="shared" si="0"/>
        <v>7.6</v>
      </c>
      <c r="W19" s="292" t="s">
        <v>148</v>
      </c>
      <c r="X19" s="286">
        <v>0</v>
      </c>
      <c r="Y19" s="286">
        <v>1125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31503796</v>
      </c>
      <c r="AH19" s="233">
        <f t="shared" si="9"/>
        <v>1370</v>
      </c>
      <c r="AI19" s="234">
        <f t="shared" si="8"/>
        <v>228.21922372147259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6945931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9</v>
      </c>
      <c r="E20" s="222">
        <f t="shared" si="2"/>
        <v>6.3380281690140849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132</v>
      </c>
      <c r="P20" s="227"/>
      <c r="Q20" s="227">
        <v>9779827</v>
      </c>
      <c r="R20" s="228">
        <f t="shared" si="5"/>
        <v>6015</v>
      </c>
      <c r="S20" s="229">
        <f t="shared" si="6"/>
        <v>144.36000000000001</v>
      </c>
      <c r="T20" s="229">
        <f t="shared" si="7"/>
        <v>6.0149999999999997</v>
      </c>
      <c r="U20" s="230">
        <v>7</v>
      </c>
      <c r="V20" s="230">
        <f t="shared" si="0"/>
        <v>7</v>
      </c>
      <c r="W20" s="292" t="s">
        <v>148</v>
      </c>
      <c r="X20" s="286">
        <v>0</v>
      </c>
      <c r="Y20" s="286">
        <v>1078</v>
      </c>
      <c r="Z20" s="286">
        <v>1196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31505176</v>
      </c>
      <c r="AH20" s="233">
        <f t="shared" si="9"/>
        <v>1380</v>
      </c>
      <c r="AI20" s="234">
        <f t="shared" si="8"/>
        <v>229.42643391521199</v>
      </c>
      <c r="AJ20" s="235">
        <v>0</v>
      </c>
      <c r="AK20" s="235" t="s">
        <v>184</v>
      </c>
      <c r="AL20" s="235">
        <v>1</v>
      </c>
      <c r="AM20" s="235">
        <v>1</v>
      </c>
      <c r="AN20" s="235">
        <v>1</v>
      </c>
      <c r="AO20" s="235">
        <v>0</v>
      </c>
      <c r="AP20" s="286">
        <v>6945931</v>
      </c>
      <c r="AQ20" s="286">
        <f t="shared" si="1"/>
        <v>0</v>
      </c>
      <c r="AR20" s="238">
        <v>0.9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10</v>
      </c>
      <c r="E21" s="222">
        <f t="shared" si="2"/>
        <v>7.042253521126761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136</v>
      </c>
      <c r="P21" s="227"/>
      <c r="Q21" s="227">
        <v>9785648</v>
      </c>
      <c r="R21" s="228">
        <f>Q21-Q20</f>
        <v>5821</v>
      </c>
      <c r="S21" s="229">
        <f t="shared" si="6"/>
        <v>139.70400000000001</v>
      </c>
      <c r="T21" s="229">
        <f t="shared" si="7"/>
        <v>5.8209999999999997</v>
      </c>
      <c r="U21" s="230">
        <v>6.4</v>
      </c>
      <c r="V21" s="230">
        <f t="shared" si="0"/>
        <v>6.4</v>
      </c>
      <c r="W21" s="292" t="s">
        <v>148</v>
      </c>
      <c r="X21" s="286">
        <v>0</v>
      </c>
      <c r="Y21" s="286">
        <v>1054</v>
      </c>
      <c r="Z21" s="286">
        <v>1196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31506506</v>
      </c>
      <c r="AH21" s="233">
        <f t="shared" si="9"/>
        <v>1330</v>
      </c>
      <c r="AI21" s="234">
        <f t="shared" si="8"/>
        <v>228.48307850884729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6945931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9</v>
      </c>
      <c r="E22" s="222">
        <f t="shared" si="2"/>
        <v>6.3380281690140849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132</v>
      </c>
      <c r="P22" s="227"/>
      <c r="Q22" s="227">
        <v>9791680</v>
      </c>
      <c r="R22" s="228">
        <f t="shared" si="5"/>
        <v>6032</v>
      </c>
      <c r="S22" s="229">
        <f t="shared" si="6"/>
        <v>144.768</v>
      </c>
      <c r="T22" s="229">
        <f t="shared" si="7"/>
        <v>6.032</v>
      </c>
      <c r="U22" s="230">
        <v>5.8</v>
      </c>
      <c r="V22" s="230">
        <f t="shared" si="0"/>
        <v>5.8</v>
      </c>
      <c r="W22" s="292" t="s">
        <v>148</v>
      </c>
      <c r="X22" s="286">
        <v>0</v>
      </c>
      <c r="Y22" s="286">
        <v>1067</v>
      </c>
      <c r="Z22" s="286">
        <v>1196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31507898</v>
      </c>
      <c r="AH22" s="233">
        <f t="shared" si="9"/>
        <v>1392</v>
      </c>
      <c r="AI22" s="234">
        <f t="shared" si="8"/>
        <v>230.76923076923077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6945931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8</v>
      </c>
      <c r="E23" s="222">
        <f t="shared" si="2"/>
        <v>5.6338028169014089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138</v>
      </c>
      <c r="P23" s="227"/>
      <c r="Q23" s="227">
        <v>9797403</v>
      </c>
      <c r="R23" s="228">
        <f t="shared" si="5"/>
        <v>5723</v>
      </c>
      <c r="S23" s="229">
        <f t="shared" si="6"/>
        <v>137.352</v>
      </c>
      <c r="T23" s="229">
        <f t="shared" si="7"/>
        <v>5.7229999999999999</v>
      </c>
      <c r="U23" s="230">
        <v>5.6</v>
      </c>
      <c r="V23" s="230">
        <f t="shared" si="0"/>
        <v>5.6</v>
      </c>
      <c r="W23" s="292" t="s">
        <v>148</v>
      </c>
      <c r="X23" s="286">
        <v>0</v>
      </c>
      <c r="Y23" s="286">
        <v>1004</v>
      </c>
      <c r="Z23" s="286">
        <v>1196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31509222</v>
      </c>
      <c r="AH23" s="233">
        <f t="shared" si="9"/>
        <v>1324</v>
      </c>
      <c r="AI23" s="234">
        <f t="shared" si="8"/>
        <v>231.34719552682159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6945931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10</v>
      </c>
      <c r="E24" s="222">
        <f t="shared" si="2"/>
        <v>7.042253521126761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124</v>
      </c>
      <c r="P24" s="227"/>
      <c r="Q24" s="227">
        <v>9803023</v>
      </c>
      <c r="R24" s="228">
        <f t="shared" si="5"/>
        <v>5620</v>
      </c>
      <c r="S24" s="229">
        <f t="shared" si="6"/>
        <v>134.88</v>
      </c>
      <c r="T24" s="229">
        <f t="shared" si="7"/>
        <v>5.62</v>
      </c>
      <c r="U24" s="230">
        <v>5.4</v>
      </c>
      <c r="V24" s="230">
        <f t="shared" si="0"/>
        <v>5.4</v>
      </c>
      <c r="W24" s="292" t="s">
        <v>148</v>
      </c>
      <c r="X24" s="286">
        <v>0</v>
      </c>
      <c r="Y24" s="286">
        <v>1033</v>
      </c>
      <c r="Z24" s="286">
        <v>1135</v>
      </c>
      <c r="AA24" s="286">
        <v>1185</v>
      </c>
      <c r="AB24" s="286">
        <v>1138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31510510</v>
      </c>
      <c r="AH24" s="233">
        <f t="shared" si="9"/>
        <v>1288</v>
      </c>
      <c r="AI24" s="234">
        <f t="shared" si="8"/>
        <v>229.1814946619217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6945931</v>
      </c>
      <c r="AQ24" s="286">
        <f t="shared" si="1"/>
        <v>0</v>
      </c>
      <c r="AR24" s="238">
        <v>0.82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11</v>
      </c>
      <c r="E25" s="222">
        <f t="shared" si="2"/>
        <v>7.746478873239437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124</v>
      </c>
      <c r="P25" s="227"/>
      <c r="Q25" s="227">
        <v>9808448</v>
      </c>
      <c r="R25" s="228">
        <f t="shared" si="5"/>
        <v>5425</v>
      </c>
      <c r="S25" s="229">
        <f t="shared" si="6"/>
        <v>130.19999999999999</v>
      </c>
      <c r="T25" s="229">
        <f t="shared" si="7"/>
        <v>5.4249999999999998</v>
      </c>
      <c r="U25" s="230">
        <v>5.0999999999999996</v>
      </c>
      <c r="V25" s="230">
        <f t="shared" si="0"/>
        <v>5.0999999999999996</v>
      </c>
      <c r="W25" s="292" t="s">
        <v>148</v>
      </c>
      <c r="X25" s="286">
        <v>0</v>
      </c>
      <c r="Y25" s="286">
        <v>1030</v>
      </c>
      <c r="Z25" s="286">
        <v>1135</v>
      </c>
      <c r="AA25" s="286">
        <v>1185</v>
      </c>
      <c r="AB25" s="286">
        <v>1139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31511718</v>
      </c>
      <c r="AH25" s="233">
        <f t="shared" si="9"/>
        <v>1208</v>
      </c>
      <c r="AI25" s="234">
        <f t="shared" si="8"/>
        <v>222.67281105990784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6945931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0.66666666666666663</v>
      </c>
      <c r="D26" s="221">
        <v>11</v>
      </c>
      <c r="E26" s="222">
        <f t="shared" si="2"/>
        <v>7.746478873239437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126</v>
      </c>
      <c r="P26" s="227"/>
      <c r="Q26" s="227">
        <v>9813810</v>
      </c>
      <c r="R26" s="228">
        <f t="shared" si="5"/>
        <v>5362</v>
      </c>
      <c r="S26" s="229">
        <f t="shared" si="6"/>
        <v>128.68799999999999</v>
      </c>
      <c r="T26" s="229">
        <f t="shared" si="7"/>
        <v>5.3620000000000001</v>
      </c>
      <c r="U26" s="230">
        <v>4.9000000000000004</v>
      </c>
      <c r="V26" s="230">
        <f t="shared" si="0"/>
        <v>4.9000000000000004</v>
      </c>
      <c r="W26" s="292" t="s">
        <v>148</v>
      </c>
      <c r="X26" s="286">
        <v>0</v>
      </c>
      <c r="Y26" s="286">
        <v>1023</v>
      </c>
      <c r="Z26" s="286">
        <v>1135</v>
      </c>
      <c r="AA26" s="286">
        <v>1185</v>
      </c>
      <c r="AB26" s="286">
        <v>1138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31512918</v>
      </c>
      <c r="AH26" s="233">
        <f t="shared" si="9"/>
        <v>1200</v>
      </c>
      <c r="AI26" s="234">
        <f t="shared" si="8"/>
        <v>223.7970906378217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6945931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7</v>
      </c>
      <c r="E27" s="222">
        <f t="shared" si="2"/>
        <v>4.9295774647887329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127</v>
      </c>
      <c r="P27" s="227"/>
      <c r="Q27" s="227">
        <v>9819300</v>
      </c>
      <c r="R27" s="228">
        <f t="shared" si="5"/>
        <v>5490</v>
      </c>
      <c r="S27" s="229">
        <f t="shared" si="6"/>
        <v>131.76</v>
      </c>
      <c r="T27" s="229">
        <f t="shared" si="7"/>
        <v>5.49</v>
      </c>
      <c r="U27" s="230">
        <v>4.3</v>
      </c>
      <c r="V27" s="230">
        <f t="shared" si="0"/>
        <v>4.3</v>
      </c>
      <c r="W27" s="292" t="s">
        <v>148</v>
      </c>
      <c r="X27" s="286">
        <v>0</v>
      </c>
      <c r="Y27" s="286">
        <v>1058</v>
      </c>
      <c r="Z27" s="286">
        <v>1165</v>
      </c>
      <c r="AA27" s="286">
        <v>1185</v>
      </c>
      <c r="AB27" s="286">
        <v>1169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31514164</v>
      </c>
      <c r="AH27" s="233">
        <f t="shared" si="9"/>
        <v>1246</v>
      </c>
      <c r="AI27" s="234">
        <f t="shared" si="8"/>
        <v>226.95810564663023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6945931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11</v>
      </c>
      <c r="E28" s="222">
        <f t="shared" si="2"/>
        <v>7.746478873239437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111</v>
      </c>
      <c r="P28" s="227"/>
      <c r="Q28" s="227">
        <v>9824795</v>
      </c>
      <c r="R28" s="228">
        <f t="shared" si="5"/>
        <v>5495</v>
      </c>
      <c r="S28" s="229">
        <f t="shared" si="6"/>
        <v>131.88</v>
      </c>
      <c r="T28" s="229">
        <f t="shared" si="7"/>
        <v>5.4950000000000001</v>
      </c>
      <c r="U28" s="230">
        <v>3.3</v>
      </c>
      <c r="V28" s="230">
        <f t="shared" si="0"/>
        <v>3.3</v>
      </c>
      <c r="W28" s="292" t="s">
        <v>151</v>
      </c>
      <c r="X28" s="286">
        <v>0</v>
      </c>
      <c r="Y28" s="286">
        <v>1169</v>
      </c>
      <c r="Z28" s="286">
        <v>1196</v>
      </c>
      <c r="AA28" s="286">
        <v>0</v>
      </c>
      <c r="AB28" s="286">
        <v>1199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31515290</v>
      </c>
      <c r="AH28" s="233">
        <f t="shared" si="9"/>
        <v>1126</v>
      </c>
      <c r="AI28" s="234">
        <f t="shared" si="8"/>
        <v>204.91355777979982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6945931</v>
      </c>
      <c r="AQ28" s="286">
        <f t="shared" si="1"/>
        <v>0</v>
      </c>
      <c r="AR28" s="238">
        <v>0.91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12</v>
      </c>
      <c r="E29" s="222">
        <f t="shared" si="2"/>
        <v>8.4507042253521139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112</v>
      </c>
      <c r="P29" s="227"/>
      <c r="Q29" s="227">
        <v>9830378</v>
      </c>
      <c r="R29" s="228">
        <f t="shared" si="5"/>
        <v>5583</v>
      </c>
      <c r="S29" s="229">
        <f t="shared" si="6"/>
        <v>133.99199999999999</v>
      </c>
      <c r="T29" s="229">
        <f t="shared" si="7"/>
        <v>5.5830000000000002</v>
      </c>
      <c r="U29" s="230">
        <v>2.4</v>
      </c>
      <c r="V29" s="230">
        <f t="shared" si="0"/>
        <v>2.4</v>
      </c>
      <c r="W29" s="292" t="s">
        <v>151</v>
      </c>
      <c r="X29" s="286">
        <v>0</v>
      </c>
      <c r="Y29" s="286">
        <v>1131</v>
      </c>
      <c r="Z29" s="286">
        <v>1196</v>
      </c>
      <c r="AA29" s="286">
        <v>0</v>
      </c>
      <c r="AB29" s="286">
        <v>1199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31516428</v>
      </c>
      <c r="AH29" s="233">
        <f t="shared" si="9"/>
        <v>1138</v>
      </c>
      <c r="AI29" s="234">
        <f t="shared" si="8"/>
        <v>203.83306466057675</v>
      </c>
      <c r="AJ29" s="235">
        <v>0</v>
      </c>
      <c r="AK29" s="235">
        <v>1</v>
      </c>
      <c r="AL29" s="235">
        <v>1</v>
      </c>
      <c r="AM29" s="235">
        <v>0</v>
      </c>
      <c r="AN29" s="235">
        <v>1</v>
      </c>
      <c r="AO29" s="235">
        <v>0</v>
      </c>
      <c r="AP29" s="286">
        <v>6945931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12</v>
      </c>
      <c r="E30" s="222">
        <f t="shared" si="2"/>
        <v>8.4507042253521139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115</v>
      </c>
      <c r="P30" s="227"/>
      <c r="Q30" s="227">
        <v>9835442</v>
      </c>
      <c r="R30" s="228">
        <f t="shared" si="5"/>
        <v>5064</v>
      </c>
      <c r="S30" s="229">
        <f t="shared" si="6"/>
        <v>121.536</v>
      </c>
      <c r="T30" s="229">
        <f t="shared" si="7"/>
        <v>5.0640000000000001</v>
      </c>
      <c r="U30" s="230">
        <v>1.8</v>
      </c>
      <c r="V30" s="230">
        <f t="shared" si="0"/>
        <v>1.8</v>
      </c>
      <c r="W30" s="292" t="s">
        <v>151</v>
      </c>
      <c r="X30" s="286">
        <v>0</v>
      </c>
      <c r="Y30" s="286">
        <v>1053</v>
      </c>
      <c r="Z30" s="286">
        <v>1196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31517434</v>
      </c>
      <c r="AH30" s="233">
        <f t="shared" si="9"/>
        <v>1006</v>
      </c>
      <c r="AI30" s="234">
        <f t="shared" si="8"/>
        <v>198.65718799368088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6945931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11</v>
      </c>
      <c r="E31" s="222">
        <f>D31/1.42</f>
        <v>7.746478873239437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124</v>
      </c>
      <c r="P31" s="227"/>
      <c r="Q31" s="227">
        <v>9840640</v>
      </c>
      <c r="R31" s="228">
        <f t="shared" si="5"/>
        <v>5198</v>
      </c>
      <c r="S31" s="229">
        <f t="shared" si="6"/>
        <v>124.752</v>
      </c>
      <c r="T31" s="229">
        <f t="shared" si="7"/>
        <v>5.1980000000000004</v>
      </c>
      <c r="U31" s="230">
        <v>1.8</v>
      </c>
      <c r="V31" s="230">
        <f t="shared" si="0"/>
        <v>1.8</v>
      </c>
      <c r="W31" s="292" t="s">
        <v>178</v>
      </c>
      <c r="X31" s="286">
        <v>0</v>
      </c>
      <c r="Y31" s="286">
        <v>0</v>
      </c>
      <c r="Z31" s="286">
        <v>1025</v>
      </c>
      <c r="AA31" s="286">
        <v>1185</v>
      </c>
      <c r="AB31" s="286">
        <v>1140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31518526</v>
      </c>
      <c r="AH31" s="233">
        <f t="shared" si="9"/>
        <v>1092</v>
      </c>
      <c r="AI31" s="234">
        <f t="shared" si="8"/>
        <v>210.08080030781068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6945931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15</v>
      </c>
      <c r="E32" s="222">
        <f t="shared" si="2"/>
        <v>10.563380281690142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115</v>
      </c>
      <c r="P32" s="227"/>
      <c r="Q32" s="227">
        <v>9845560</v>
      </c>
      <c r="R32" s="228">
        <f t="shared" si="5"/>
        <v>4920</v>
      </c>
      <c r="S32" s="229">
        <f t="shared" si="6"/>
        <v>118.08</v>
      </c>
      <c r="T32" s="229">
        <f t="shared" si="7"/>
        <v>4.92</v>
      </c>
      <c r="U32" s="230">
        <v>1.8</v>
      </c>
      <c r="V32" s="230">
        <f t="shared" si="0"/>
        <v>1.8</v>
      </c>
      <c r="W32" s="292" t="s">
        <v>178</v>
      </c>
      <c r="X32" s="286">
        <v>0</v>
      </c>
      <c r="Y32" s="286">
        <v>0</v>
      </c>
      <c r="Z32" s="286">
        <v>959</v>
      </c>
      <c r="AA32" s="286">
        <v>0</v>
      </c>
      <c r="AB32" s="286">
        <v>1118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31519550</v>
      </c>
      <c r="AH32" s="233">
        <f t="shared" si="9"/>
        <v>1024</v>
      </c>
      <c r="AI32" s="234">
        <f t="shared" si="8"/>
        <v>208.130081300813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6945931</v>
      </c>
      <c r="AQ32" s="286">
        <f t="shared" si="1"/>
        <v>0</v>
      </c>
      <c r="AR32" s="238">
        <v>1.02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11</v>
      </c>
      <c r="E33" s="222">
        <f t="shared" si="2"/>
        <v>7.746478873239437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120</v>
      </c>
      <c r="P33" s="227"/>
      <c r="Q33" s="227">
        <v>9849746</v>
      </c>
      <c r="R33" s="228">
        <f t="shared" si="5"/>
        <v>4186</v>
      </c>
      <c r="S33" s="229">
        <f t="shared" si="6"/>
        <v>100.464</v>
      </c>
      <c r="T33" s="229">
        <f t="shared" si="7"/>
        <v>4.1859999999999999</v>
      </c>
      <c r="U33" s="230">
        <v>2.6</v>
      </c>
      <c r="V33" s="230">
        <f t="shared" si="0"/>
        <v>2.6</v>
      </c>
      <c r="W33" s="292" t="s">
        <v>132</v>
      </c>
      <c r="X33" s="286">
        <v>0</v>
      </c>
      <c r="Y33" s="286">
        <v>0</v>
      </c>
      <c r="Z33" s="286">
        <v>1077</v>
      </c>
      <c r="AA33" s="286">
        <v>0</v>
      </c>
      <c r="AB33" s="286">
        <v>1079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31520286</v>
      </c>
      <c r="AH33" s="233">
        <f t="shared" si="9"/>
        <v>736</v>
      </c>
      <c r="AI33" s="234">
        <f t="shared" si="8"/>
        <v>175.82417582417582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0.3</v>
      </c>
      <c r="AP33" s="286">
        <v>6946754</v>
      </c>
      <c r="AQ33" s="286">
        <f t="shared" si="1"/>
        <v>823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12</v>
      </c>
      <c r="E34" s="222">
        <f t="shared" si="2"/>
        <v>8.4507042253521139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117</v>
      </c>
      <c r="P34" s="227"/>
      <c r="Q34" s="227">
        <v>9853820</v>
      </c>
      <c r="R34" s="228">
        <f t="shared" si="5"/>
        <v>4074</v>
      </c>
      <c r="S34" s="229">
        <f t="shared" si="6"/>
        <v>97.775999999999996</v>
      </c>
      <c r="T34" s="229">
        <f t="shared" si="7"/>
        <v>4.0739999999999998</v>
      </c>
      <c r="U34" s="230">
        <v>4.0999999999999996</v>
      </c>
      <c r="V34" s="230">
        <f t="shared" si="0"/>
        <v>4.0999999999999996</v>
      </c>
      <c r="W34" s="292" t="s">
        <v>132</v>
      </c>
      <c r="X34" s="286">
        <v>0</v>
      </c>
      <c r="Y34" s="286">
        <v>0</v>
      </c>
      <c r="Z34" s="286">
        <v>1027</v>
      </c>
      <c r="AA34" s="286">
        <v>0</v>
      </c>
      <c r="AB34" s="286">
        <v>1048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31520967</v>
      </c>
      <c r="AH34" s="233">
        <f t="shared" si="9"/>
        <v>681</v>
      </c>
      <c r="AI34" s="234">
        <f t="shared" si="8"/>
        <v>167.1575846833579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0.3</v>
      </c>
      <c r="AP34" s="286">
        <v>6948187</v>
      </c>
      <c r="AQ34" s="286">
        <f t="shared" si="1"/>
        <v>1433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 t="e">
        <f>AVERAGE(P11:P34)</f>
        <v>#DIV/0!</v>
      </c>
      <c r="Q35" s="255">
        <f>Q34-Q10</f>
        <v>120735</v>
      </c>
      <c r="R35" s="256">
        <f>SUM(R11:R34)</f>
        <v>120735</v>
      </c>
      <c r="S35" s="257">
        <f>AVERAGE(S11:S34)</f>
        <v>120.735</v>
      </c>
      <c r="T35" s="257">
        <f>SUM(T11:T34)</f>
        <v>120.735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24699</v>
      </c>
      <c r="AH35" s="263">
        <f>SUM(AH11:AH34)</f>
        <v>24699</v>
      </c>
      <c r="AI35" s="264">
        <f>$AH$35/$T35</f>
        <v>204.571996521307</v>
      </c>
      <c r="AJ35" s="261"/>
      <c r="AK35" s="265"/>
      <c r="AL35" s="265"/>
      <c r="AM35" s="265"/>
      <c r="AN35" s="266"/>
      <c r="AO35" s="267"/>
      <c r="AP35" s="268">
        <f>AP34-AP10</f>
        <v>8059</v>
      </c>
      <c r="AQ35" s="269">
        <f>SUM(AQ11:AQ34)</f>
        <v>8059</v>
      </c>
      <c r="AR35" s="270">
        <f>AVERAGE(AR11:AR34)</f>
        <v>0.94499999999999995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4"/>
      <c r="G38" s="294"/>
      <c r="H38" s="294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6" t="s">
        <v>125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164"/>
      <c r="AW40" s="164"/>
      <c r="AY40" s="287"/>
    </row>
    <row r="41" spans="2:51" x14ac:dyDescent="0.35">
      <c r="B41" s="298" t="s">
        <v>200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00" t="s">
        <v>162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145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196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0" t="s">
        <v>201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0" t="s">
        <v>188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2" t="s">
        <v>138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11" t="s">
        <v>139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297" t="s">
        <v>203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297" t="s">
        <v>204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11" t="s">
        <v>176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02" t="s">
        <v>140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297" t="s">
        <v>205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301"/>
      <c r="V57" s="301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311" t="s">
        <v>168</v>
      </c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311" t="s">
        <v>140</v>
      </c>
      <c r="C59" s="297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167" t="s">
        <v>202</v>
      </c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167" t="s">
        <v>174</v>
      </c>
      <c r="C61" s="291"/>
      <c r="D61" s="294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167" t="s">
        <v>130</v>
      </c>
      <c r="C62" s="291"/>
      <c r="D62" s="278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2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311"/>
      <c r="D63" s="278"/>
      <c r="E63" s="294"/>
      <c r="F63" s="294"/>
      <c r="G63" s="294"/>
      <c r="H63" s="294"/>
      <c r="I63" s="278"/>
      <c r="J63" s="295"/>
      <c r="K63" s="295"/>
      <c r="L63" s="295"/>
      <c r="M63" s="295"/>
      <c r="N63" s="295"/>
      <c r="O63" s="295"/>
      <c r="P63" s="295"/>
      <c r="Q63" s="295"/>
      <c r="R63" s="295"/>
      <c r="S63" s="282"/>
      <c r="T63" s="282"/>
      <c r="U63" s="282"/>
      <c r="V63" s="282"/>
      <c r="W63" s="282"/>
      <c r="X63" s="282"/>
      <c r="Y63" s="282"/>
      <c r="Z63" s="281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7"/>
      <c r="AW63" s="177"/>
      <c r="AX63" s="177"/>
      <c r="AY63" s="177"/>
    </row>
    <row r="64" spans="2:51" x14ac:dyDescent="0.35">
      <c r="B64" s="279"/>
      <c r="C64" s="311"/>
      <c r="D64" s="294"/>
      <c r="E64" s="278"/>
      <c r="F64" s="294"/>
      <c r="G64" s="278"/>
      <c r="H64" s="278"/>
      <c r="I64" s="278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1"/>
      <c r="X64" s="281"/>
      <c r="Y64" s="281"/>
      <c r="Z64" s="288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7"/>
      <c r="AW64" s="177"/>
      <c r="AX64" s="177"/>
      <c r="AY64" s="177"/>
    </row>
    <row r="65" spans="1:51" x14ac:dyDescent="0.35">
      <c r="B65" s="279"/>
      <c r="C65" s="297"/>
      <c r="D65" s="294"/>
      <c r="E65" s="278"/>
      <c r="F65" s="278"/>
      <c r="G65" s="278"/>
      <c r="H65" s="278"/>
      <c r="I65" s="294"/>
      <c r="J65" s="282"/>
      <c r="K65" s="282"/>
      <c r="L65" s="282"/>
      <c r="M65" s="282"/>
      <c r="N65" s="282"/>
      <c r="O65" s="282"/>
      <c r="P65" s="282"/>
      <c r="Q65" s="282"/>
      <c r="R65" s="282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79"/>
      <c r="C66" s="297"/>
      <c r="D66" s="294"/>
      <c r="E66" s="294"/>
      <c r="F66" s="278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82"/>
      <c r="C67" s="282"/>
      <c r="D67" s="294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B68" s="282"/>
      <c r="C68" s="311"/>
      <c r="D68" s="282"/>
      <c r="E68" s="294"/>
      <c r="F68" s="294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B69" s="279"/>
      <c r="C69" s="297"/>
      <c r="D69" s="282"/>
      <c r="E69" s="294"/>
      <c r="F69" s="294"/>
      <c r="G69" s="294"/>
      <c r="H69" s="294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311"/>
      <c r="D70" s="294"/>
      <c r="E70" s="282"/>
      <c r="F70" s="294"/>
      <c r="G70" s="282"/>
      <c r="H70" s="282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C71" s="300"/>
      <c r="D71" s="294"/>
      <c r="E71" s="282"/>
      <c r="F71" s="282"/>
      <c r="G71" s="282"/>
      <c r="H71" s="282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7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1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284"/>
      <c r="Q104" s="284"/>
      <c r="R104" s="284"/>
      <c r="S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19" spans="45:51" x14ac:dyDescent="0.35">
      <c r="AS119" s="177"/>
      <c r="AT119" s="177"/>
      <c r="AU119" s="177"/>
      <c r="AV119" s="177"/>
      <c r="AW119" s="177"/>
      <c r="AX119" s="177"/>
      <c r="AY119" s="177"/>
    </row>
  </sheetData>
  <protectedRanges>
    <protectedRange sqref="N63:R63 B69 S65:T71 B60:B66 S59:T62 N66:R71 T42 T56:T58" name="Range2_12_5_1_1"/>
    <protectedRange sqref="N10 L10 L6 D6 D8 AD8 AF8 O8:U8 AJ8:AR8 AF10 AR11:AR34 L24:N31 E23:E34 G23:G34 N12:N23 N32:N34 E11:G22 N11:AG11 O12:AG34" name="Range1_16_3_1_1"/>
    <protectedRange sqref="I68 J66:M71 J63:M63 I71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:H69 F70 E69" name="Range2_2_2_9_2_1_1"/>
    <protectedRange sqref="D67 D70:D71" name="Range2_1_1_1_1_1_9_2_1_1"/>
    <protectedRange sqref="Q10" name="Range1_17_1_1_1"/>
    <protectedRange sqref="AG10" name="Range1_18_1_1_1"/>
    <protectedRange sqref="C68 C70" name="Range2_4_1_1_1"/>
    <protectedRange sqref="AS16:AS34" name="Range1_1_1_1"/>
    <protectedRange sqref="P3:U5" name="Range1_16_1_1_1_1"/>
    <protectedRange sqref="C71 C69 C66" name="Range2_1_3_1_1"/>
    <protectedRange sqref="H11:H34" name="Range1_1_1_1_1_1_1"/>
    <protectedRange sqref="B67:B68 J64:R65 D68:D69 I69:I70 Z62:Z63 S63:Y64 AA63:AU64 E70:E71 G70:H71 F71" name="Range2_2_1_10_1_1_1_2"/>
    <protectedRange sqref="C67" name="Range2_2_1_10_2_1_1_1"/>
    <protectedRange sqref="N59:R62 G66:H66 D64 F67 E66" name="Range2_12_1_6_1_1"/>
    <protectedRange sqref="D59:D60 I65:I67 I59:M62 G67:H68 G60:H62 E67:E68 F68:F69 F61:F63 E60:E62" name="Range2_2_12_1_7_1_1"/>
    <protectedRange sqref="D65:D66" name="Range2_1_1_1_1_11_1_2_1_1"/>
    <protectedRange sqref="E63 G63:H63 F64" name="Range2_2_2_9_1_1_1_1"/>
    <protectedRange sqref="D61" name="Range2_1_1_1_1_1_9_1_1_1_1"/>
    <protectedRange sqref="C65 C60" name="Range2_1_1_2_1_1"/>
    <protectedRange sqref="C64" name="Range2_1_2_2_1_1"/>
    <protectedRange sqref="C63" name="Range2_3_2_1_1"/>
    <protectedRange sqref="F59:F60 E59 G59:H59" name="Range2_2_12_1_1_1_1_1"/>
    <protectedRange sqref="C59" name="Range2_1_4_2_1_1_1"/>
    <protectedRange sqref="C61:C62" name="Range2_5_1_1_1"/>
    <protectedRange sqref="E64:E65 F65:F66 G64:H65 I63:I64" name="Range2_2_1_1_1_1"/>
    <protectedRange sqref="D62:D63" name="Range2_1_1_1_1_1_1_1_1"/>
    <protectedRange sqref="AS11:AS15" name="Range1_4_1_1_1_1"/>
    <protectedRange sqref="J11:J15 J26:J34" name="Range1_1_2_1_10_1_1_1_1"/>
    <protectedRange sqref="R78" name="Range2_2_1_10_1_1_1_1_1"/>
    <protectedRange sqref="T41" name="Range2_12_5_1_1_4"/>
    <protectedRange sqref="B41:B42" name="Range2_12_5_1_1_1"/>
    <protectedRange sqref="E41:H41" name="Range2_2_12_1_7_1_1_1"/>
    <protectedRange sqref="D41" name="Range2_3_2_1_3_1_1_2_10_1_1_1_1_1"/>
    <protectedRange sqref="C41" name="Range2_1_1_1_1_11_1_2_1_1_1"/>
    <protectedRange sqref="S38:S40" name="Range2_12_3_1_1_1_1"/>
    <protectedRange sqref="D38:H38 N38:R40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S58" name="Range2_12_5_1_1_5_1_1"/>
    <protectedRange sqref="S56:S57" name="Range2_12_2_1_1_1_2_1_1"/>
    <protectedRange sqref="N58:R58" name="Range2_12_1_6_1_1_4_1_1_1_1_1_1_1_1_1_1"/>
    <protectedRange sqref="J58:M58" name="Range2_2_12_1_7_1_1_6_1_1_1_1_1_1_1_1_1_1"/>
    <protectedRange sqref="I58" name="Range2_2_12_1_4_3_1_1_1_5_1_1_1_1_1_1_1_1_1_1_1"/>
    <protectedRange sqref="G58:H58" name="Range2_2_12_1_3_1_2_1_1_1_2_1_1_1_1_1_1_2_1_1_1_1"/>
    <protectedRange sqref="Q57:R57" name="Range2_12_1_4_1_1_1_1_1_1_1_1_1_1_1_1_1_1"/>
    <protectedRange sqref="N57:P57" name="Range2_12_1_2_1_1_1_1_1_1_1_1_1_1_1_1_1_1_1"/>
    <protectedRange sqref="J57:M57" name="Range2_2_12_1_4_1_1_1_1_1_1_1_1_1_1_1_1_1_1_1"/>
    <protectedRange sqref="Q56:R56" name="Range2_12_1_6_1_1_1_2_3_1_1_3_1_1_1_1_1_1"/>
    <protectedRange sqref="N56:P56" name="Range2_12_1_2_3_1_1_1_2_3_1_1_3_1_1_1_1_1_1"/>
    <protectedRange sqref="I57 J56:M56" name="Range2_2_12_1_4_3_1_1_1_3_3_1_1_3_1_1_1_1_1_1"/>
    <protectedRange sqref="D57:E57 G57:H57" name="Range2_2_12_1_3_1_2_1_1_1_3_1_1_1_1_1_1_1_2_1_1"/>
    <protectedRange sqref="I56" name="Range2_2_12_1_7_1_1_5_2_1_1_1_1_1_1_1_1_1_1_1"/>
    <protectedRange sqref="D56:E56 G56:H56 F57" name="Range2_2_12_1_3_3_1_1_1_2_1_1_1_1_1_1_1_1_1_1_1"/>
    <protectedRange sqref="F56" name="Range2_2_12_1_3_1_2_1_1_1_2_1_3_1_1_3_1_1_1_1_1_1"/>
    <protectedRange sqref="B59" name="Range2_12_5_1_1_2_2_1_3_1_1_1_1_1_1_1_1_1_1_1_1"/>
    <protectedRange sqref="D58:E58" name="Range2_2_12_1_3_1_2_1_1_1_2_1_1_1_1_3_1_1_1_1_1_1"/>
    <protectedRange sqref="F58" name="Range2_2_12_1_3_1_2_1_1_1_3_1_1_1_1_1_3_1_1_1_1_1_1"/>
    <protectedRange sqref="B57:B58" name="Range2_12_5_1_1_2_2_1_3_1_1_1_1_2_1_1_1_1_1_1"/>
    <protectedRange sqref="B40" name="Range2_12_5_1_1_1_1"/>
    <protectedRange sqref="T48:T49" name="Range2_12_5_1_1_2_1"/>
    <protectedRange sqref="T43:T45" name="Range2_12_5_1_1_3_1_1_1_1"/>
    <protectedRange sqref="S43:S45" name="Range2_12_5_1_1_2_3_1_1_1_1_1_1"/>
    <protectedRange sqref="Q43:R45" name="Range2_12_1_6_1_1_1_1_2_1_1_1_1_1"/>
    <protectedRange sqref="N43:P45" name="Range2_12_1_2_3_1_1_1_1_2_1_1_1_1_1"/>
    <protectedRange sqref="I43:M45" name="Range2_2_12_1_4_3_1_1_1_1_2_1_1_1_1_1"/>
    <protectedRange sqref="E43:H45" name="Range2_2_12_1_3_1_2_1_1_1_1_2_1_1_1_1_1"/>
    <protectedRange sqref="D43:D45" name="Range2_2_12_1_3_1_2_1_1_1_2_1_2_3_1_1_1"/>
    <protectedRange sqref="T46" name="Range2_12_5_1_1_2_1_1_1_1_1_1"/>
    <protectedRange sqref="S46" name="Range2_12_4_1_1_1_4_2_1_1_1_1_1"/>
    <protectedRange sqref="Q46:R46" name="Range2_12_1_6_1_1_1_2_3_2_1_1_1_1_1"/>
    <protectedRange sqref="N46:P46" name="Range2_12_1_2_3_1_1_1_2_3_2_1_1_1_1_1"/>
    <protectedRange sqref="J46:M46" name="Range2_2_12_1_4_3_1_1_1_3_3_2_1_1_1_1_1"/>
    <protectedRange sqref="I46" name="Range2_2_12_1_4_3_1_1_1_2_1_2_2_1_1_1_1"/>
    <protectedRange sqref="G46:H46 D46:E46" name="Range2_2_12_1_3_1_2_1_1_1_2_1_3_2_1_1_1_1"/>
    <protectedRange sqref="F46" name="Range2_2_12_1_3_1_2_1_1_1_1_1_2_2_1_1_1_1"/>
    <protectedRange sqref="T47" name="Range2_12_5_1_1_6_1_1_1_1_1_1"/>
    <protectedRange sqref="S47" name="Range2_12_5_1_1_5_3_1_1_1_1_1_1"/>
    <protectedRange sqref="Q47:R47" name="Range2_12_1_6_1_1_1_2_3_2_1_1_2_1_1_1_1"/>
    <protectedRange sqref="N47:P47" name="Range2_12_1_2_3_1_1_1_2_3_2_1_1_2_1_1_1_1"/>
    <protectedRange sqref="J47:M47" name="Range2_2_12_1_4_3_1_1_1_3_3_2_1_1_2_1_1_1_1"/>
    <protectedRange sqref="I47" name="Range2_2_12_1_4_3_1_1_1_2_1_2_2_1_2_1_1_1_1"/>
    <protectedRange sqref="G47:H47 D47:E47" name="Range2_2_12_1_3_1_2_1_1_1_2_1_3_2_1_2_1_1_1_1"/>
    <protectedRange sqref="F47" name="Range2_2_12_1_3_1_2_1_1_1_1_1_2_2_1_2_1_1_1_1"/>
    <protectedRange sqref="B43:B45" name="Range2_12_5_1_1_1_2_2_1_1_1_1_1_1_1"/>
    <protectedRange sqref="B46" name="Range2_12_5_1_1_1_3_1_1_1_1_1_1_1_1"/>
    <protectedRange sqref="S48:S49" name="Range2_12_4_1_1_1_4_2_2_1"/>
    <protectedRange sqref="Q48:R49" name="Range2_12_1_6_1_1_1_2_3_2_1_1_1"/>
    <protectedRange sqref="N48:P49" name="Range2_12_1_2_3_1_1_1_2_3_2_1_1_1"/>
    <protectedRange sqref="K48:M49" name="Range2_2_12_1_4_3_1_1_1_3_3_2_1_1_1"/>
    <protectedRange sqref="J48:J49" name="Range2_2_12_1_4_3_1_1_1_3_2_1_2_1"/>
    <protectedRange sqref="D48:E49" name="Range2_2_12_1_3_1_2_1_1_1_2_1_2_3_2_1"/>
    <protectedRange sqref="I48:I49" name="Range2_2_12_1_4_2_1_1_1_4_1_2_1_1_1_2_1"/>
    <protectedRange sqref="F48:H49" name="Range2_2_12_1_3_1_1_1_1_1_4_1_2_1_2_1_2_1"/>
    <protectedRange sqref="T52:T55" name="Range2_12_5_1_1_3"/>
    <protectedRange sqref="T50:T51" name="Range2_12_5_1_1_2_2"/>
    <protectedRange sqref="S50:S53" name="Range2_12_4_1_1_1_4_2_2_2"/>
    <protectedRange sqref="Q50:R53" name="Range2_12_1_6_1_1_1_2_3_2_1_1_3"/>
    <protectedRange sqref="N50:P53" name="Range2_12_1_2_3_1_1_1_2_3_2_1_1_3"/>
    <protectedRange sqref="K50:M53" name="Range2_2_12_1_4_3_1_1_1_3_3_2_1_1_3"/>
    <protectedRange sqref="J50:J53" name="Range2_2_12_1_4_3_1_1_1_3_2_1_2_2"/>
    <protectedRange sqref="D50:E53" name="Range2_2_12_1_3_1_2_1_1_1_2_1_2_3_2_2"/>
    <protectedRange sqref="I50:I53" name="Range2_2_12_1_4_2_1_1_1_4_1_2_1_1_1_2_2"/>
    <protectedRange sqref="F50:H53" name="Range2_2_12_1_3_1_1_1_1_1_4_1_2_1_2_1_2_2"/>
    <protectedRange sqref="B49:B50" name="Range2_12_5_1_1_1_2_1_1_1_1_1"/>
    <protectedRange sqref="B51" name="Range2_12_5_1_1_2_2_2_1_1_1_1"/>
    <protectedRange sqref="S54" name="Range2_12_2_1_1_1_2_1"/>
    <protectedRange sqref="S55" name="Range2_12_2_1_1_1_2_1_1_1"/>
    <protectedRange sqref="N54:R54" name="Range2_12_1_6_1_1_4_1_1_1_1_1_1_1_1"/>
    <protectedRange sqref="J54:M54" name="Range2_2_12_1_7_1_1_6_1_1_1_1_1_1_1_1"/>
    <protectedRange sqref="I54" name="Range2_2_12_1_4_3_1_1_1_5_1_1_1_1_1_1_1_1_1"/>
    <protectedRange sqref="G54:H54" name="Range2_2_12_1_3_1_2_1_1_1_2_1_1_1_1_1_1_2_1_1"/>
    <protectedRange sqref="D54:E54" name="Range2_2_12_1_3_1_2_1_1_1_2_1_1_1_1_3_1_1_1_1"/>
    <protectedRange sqref="F54" name="Range2_2_12_1_3_1_2_1_1_1_3_1_1_1_1_1_3_1_1_1_1"/>
    <protectedRange sqref="Q55:R55" name="Range2_12_1_6_1_1_1_2_3_1_1_3_1_1_1_1_1_1_1"/>
    <protectedRange sqref="N55:P55" name="Range2_12_1_2_3_1_1_1_2_3_1_1_3_1_1_1_1_1_1_1"/>
    <protectedRange sqref="J55:M55" name="Range2_2_12_1_4_3_1_1_1_3_3_1_1_3_1_1_1_1_1_1_1"/>
    <protectedRange sqref="B55" name="Range2_12_5_1_1_2_2_1_3_1_1_1_1_1_1_1_1_1"/>
    <protectedRange sqref="I55" name="Range2_2_12_1_4_3_1_1_1_2_1_2_1_1_3_1_1_1_1_1_1"/>
    <protectedRange sqref="F55:H55" name="Range2_2_12_1_3_1_2_1_1_1_2_1_3_1_1_3_1_1_1_1_1_1_1"/>
    <protectedRange sqref="D55:E55" name="Range2_2_12_1_3_1_1_1_1_1_4_1_2_1_3_1_1_1_1_1_1_1_1_1"/>
    <protectedRange sqref="B56" name="Range2_12_5_1_1_2_1_4_1_1_1_2_1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525" priority="9" operator="containsText" text="N/A">
      <formula>NOT(ISERROR(SEARCH("N/A",X11)))</formula>
    </cfRule>
    <cfRule type="cellIs" dxfId="524" priority="27" operator="equal">
      <formula>0</formula>
    </cfRule>
  </conditionalFormatting>
  <conditionalFormatting sqref="X11:AE34">
    <cfRule type="cellIs" dxfId="523" priority="26" operator="greaterThanOrEqual">
      <formula>1185</formula>
    </cfRule>
  </conditionalFormatting>
  <conditionalFormatting sqref="X11:AE34">
    <cfRule type="cellIs" dxfId="522" priority="25" operator="between">
      <formula>0.1</formula>
      <formula>1184</formula>
    </cfRule>
  </conditionalFormatting>
  <conditionalFormatting sqref="X8">
    <cfRule type="cellIs" dxfId="521" priority="24" operator="equal">
      <formula>0</formula>
    </cfRule>
  </conditionalFormatting>
  <conditionalFormatting sqref="X8">
    <cfRule type="cellIs" dxfId="520" priority="23" operator="greaterThan">
      <formula>1179</formula>
    </cfRule>
  </conditionalFormatting>
  <conditionalFormatting sqref="X8">
    <cfRule type="cellIs" dxfId="519" priority="22" operator="greaterThan">
      <formula>99</formula>
    </cfRule>
  </conditionalFormatting>
  <conditionalFormatting sqref="X8">
    <cfRule type="cellIs" dxfId="518" priority="21" operator="greaterThan">
      <formula>0.99</formula>
    </cfRule>
  </conditionalFormatting>
  <conditionalFormatting sqref="AB8">
    <cfRule type="cellIs" dxfId="517" priority="20" operator="equal">
      <formula>0</formula>
    </cfRule>
  </conditionalFormatting>
  <conditionalFormatting sqref="AB8">
    <cfRule type="cellIs" dxfId="516" priority="19" operator="greaterThan">
      <formula>1179</formula>
    </cfRule>
  </conditionalFormatting>
  <conditionalFormatting sqref="AB8">
    <cfRule type="cellIs" dxfId="515" priority="18" operator="greaterThan">
      <formula>99</formula>
    </cfRule>
  </conditionalFormatting>
  <conditionalFormatting sqref="AB8">
    <cfRule type="cellIs" dxfId="514" priority="17" operator="greaterThan">
      <formula>0.99</formula>
    </cfRule>
  </conditionalFormatting>
  <conditionalFormatting sqref="AQ11:AQ34 AJ11:AO15 AJ16:AJ34 AK16:AN23 AO16:AO34 AK24:AK33 AL24:AN34">
    <cfRule type="cellIs" dxfId="513" priority="16" operator="equal">
      <formula>0</formula>
    </cfRule>
  </conditionalFormatting>
  <conditionalFormatting sqref="AQ11:AQ34 AJ11:AO15 AJ16:AJ34 AK16:AN23 AO16:AO34 AK24:AK33 AL24:AN34">
    <cfRule type="cellIs" dxfId="512" priority="15" operator="greaterThan">
      <formula>1179</formula>
    </cfRule>
  </conditionalFormatting>
  <conditionalFormatting sqref="AQ11:AQ34 AJ11:AO15 AJ16:AJ34 AK16:AN23 AO16:AO34 AK24:AK33 AL24:AN34">
    <cfRule type="cellIs" dxfId="511" priority="14" operator="greaterThan">
      <formula>99</formula>
    </cfRule>
  </conditionalFormatting>
  <conditionalFormatting sqref="AQ11:AQ34 AJ11:AO15 AJ16:AJ34 AK16:AN23 AO16:AO34 AK24:AK33 AL24:AN34">
    <cfRule type="cellIs" dxfId="510" priority="13" operator="greaterThan">
      <formula>0.99</formula>
    </cfRule>
  </conditionalFormatting>
  <conditionalFormatting sqref="AI11:AI34">
    <cfRule type="cellIs" dxfId="509" priority="12" operator="greaterThan">
      <formula>$AI$8</formula>
    </cfRule>
  </conditionalFormatting>
  <conditionalFormatting sqref="AH11:AH34">
    <cfRule type="cellIs" dxfId="508" priority="10" operator="greaterThan">
      <formula>$AH$8</formula>
    </cfRule>
    <cfRule type="cellIs" dxfId="507" priority="11" operator="greaterThan">
      <formula>$AH$8</formula>
    </cfRule>
  </conditionalFormatting>
  <conditionalFormatting sqref="AP11:AP34">
    <cfRule type="cellIs" dxfId="506" priority="8" operator="equal">
      <formula>0</formula>
    </cfRule>
  </conditionalFormatting>
  <conditionalFormatting sqref="AP11:AP34">
    <cfRule type="cellIs" dxfId="505" priority="7" operator="greaterThan">
      <formula>1179</formula>
    </cfRule>
  </conditionalFormatting>
  <conditionalFormatting sqref="AP11:AP34">
    <cfRule type="cellIs" dxfId="504" priority="6" operator="greaterThan">
      <formula>99</formula>
    </cfRule>
  </conditionalFormatting>
  <conditionalFormatting sqref="AP11:AP34">
    <cfRule type="cellIs" dxfId="503" priority="5" operator="greaterThan">
      <formula>0.99</formula>
    </cfRule>
  </conditionalFormatting>
  <conditionalFormatting sqref="AK34">
    <cfRule type="cellIs" dxfId="502" priority="4" operator="equal">
      <formula>0</formula>
    </cfRule>
  </conditionalFormatting>
  <conditionalFormatting sqref="AK34">
    <cfRule type="cellIs" dxfId="501" priority="3" operator="greaterThan">
      <formula>1179</formula>
    </cfRule>
  </conditionalFormatting>
  <conditionalFormatting sqref="AK34">
    <cfRule type="cellIs" dxfId="500" priority="2" operator="greaterThan">
      <formula>99</formula>
    </cfRule>
  </conditionalFormatting>
  <conditionalFormatting sqref="AK34">
    <cfRule type="cellIs" dxfId="499" priority="1" operator="greaterThan">
      <formula>0.99</formula>
    </cfRule>
  </conditionalFormatting>
  <dataValidations count="4">
    <dataValidation type="list" allowBlank="1" showInputMessage="1" showErrorMessage="1" sqref="P3:P5" xr:uid="{00000000-0002-0000-0900-000000000000}">
      <formula1>$AY$10:$AY$39</formula1>
    </dataValidation>
    <dataValidation type="list" allowBlank="1" showInputMessage="1" showErrorMessage="1" sqref="AP8:AQ8 N10 L10 D8 O8:T8" xr:uid="{00000000-0002-0000-0900-000001000000}">
      <formula1>#REF!</formula1>
    </dataValidation>
    <dataValidation type="list" allowBlank="1" showInputMessage="1" showErrorMessage="1" sqref="H11:H34" xr:uid="{00000000-0002-0000-0900-000002000000}">
      <formula1>$AV$10:$AV$19</formula1>
    </dataValidation>
    <dataValidation type="list" allowBlank="1" showInputMessage="1" showErrorMessage="1" sqref="AV31:AW31" xr:uid="{00000000-0002-0000-0900-000003000000}">
      <formula1>$AV$24:$AV$28</formula1>
    </dataValidation>
  </dataValidations>
  <hyperlinks>
    <hyperlink ref="H9:H10" location="'1'!AH8" display="Plant Status" xr:uid="{00000000-0004-0000-09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FF"/>
  </sheetPr>
  <dimension ref="A2:AY117"/>
  <sheetViews>
    <sheetView showGridLines="0" topLeftCell="A34" zoomScaleNormal="100" workbookViewId="0">
      <selection activeCell="U48" sqref="B43:U48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133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133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18" t="s">
        <v>11</v>
      </c>
      <c r="I7" s="319" t="s">
        <v>12</v>
      </c>
      <c r="J7" s="319" t="s">
        <v>13</v>
      </c>
      <c r="K7" s="319" t="s">
        <v>14</v>
      </c>
      <c r="L7" s="191"/>
      <c r="M7" s="191"/>
      <c r="N7" s="191"/>
      <c r="O7" s="318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19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19" t="s">
        <v>23</v>
      </c>
      <c r="AG7" s="319" t="s">
        <v>24</v>
      </c>
      <c r="AH7" s="319" t="s">
        <v>25</v>
      </c>
      <c r="AI7" s="319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19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41923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25385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19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20" t="s">
        <v>52</v>
      </c>
      <c r="V9" s="320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22" t="s">
        <v>56</v>
      </c>
      <c r="AG9" s="322" t="s">
        <v>57</v>
      </c>
      <c r="AH9" s="373" t="s">
        <v>58</v>
      </c>
      <c r="AI9" s="388" t="s">
        <v>59</v>
      </c>
      <c r="AJ9" s="320" t="s">
        <v>60</v>
      </c>
      <c r="AK9" s="320" t="s">
        <v>61</v>
      </c>
      <c r="AL9" s="320" t="s">
        <v>62</v>
      </c>
      <c r="AM9" s="320" t="s">
        <v>63</v>
      </c>
      <c r="AN9" s="320" t="s">
        <v>64</v>
      </c>
      <c r="AO9" s="320" t="s">
        <v>65</v>
      </c>
      <c r="AP9" s="320" t="s">
        <v>66</v>
      </c>
      <c r="AQ9" s="390" t="s">
        <v>67</v>
      </c>
      <c r="AR9" s="320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20" t="s">
        <v>73</v>
      </c>
      <c r="C10" s="320" t="s">
        <v>74</v>
      </c>
      <c r="D10" s="320" t="s">
        <v>75</v>
      </c>
      <c r="E10" s="320" t="s">
        <v>76</v>
      </c>
      <c r="F10" s="320" t="s">
        <v>75</v>
      </c>
      <c r="G10" s="320" t="s">
        <v>76</v>
      </c>
      <c r="H10" s="399"/>
      <c r="I10" s="320" t="s">
        <v>76</v>
      </c>
      <c r="J10" s="320" t="s">
        <v>76</v>
      </c>
      <c r="K10" s="320" t="s">
        <v>76</v>
      </c>
      <c r="L10" s="207" t="s">
        <v>30</v>
      </c>
      <c r="M10" s="400"/>
      <c r="N10" s="207" t="s">
        <v>30</v>
      </c>
      <c r="O10" s="391"/>
      <c r="P10" s="391"/>
      <c r="Q10" s="180">
        <v>9853820</v>
      </c>
      <c r="R10" s="381"/>
      <c r="S10" s="382"/>
      <c r="T10" s="383"/>
      <c r="U10" s="320" t="s">
        <v>76</v>
      </c>
      <c r="V10" s="320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31520967</v>
      </c>
      <c r="AH10" s="373"/>
      <c r="AI10" s="389"/>
      <c r="AJ10" s="320" t="s">
        <v>85</v>
      </c>
      <c r="AK10" s="320" t="s">
        <v>85</v>
      </c>
      <c r="AL10" s="320" t="s">
        <v>85</v>
      </c>
      <c r="AM10" s="320" t="s">
        <v>85</v>
      </c>
      <c r="AN10" s="320" t="s">
        <v>85</v>
      </c>
      <c r="AO10" s="320" t="s">
        <v>85</v>
      </c>
      <c r="AP10" s="179">
        <v>6948187</v>
      </c>
      <c r="AQ10" s="391"/>
      <c r="AR10" s="321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15</v>
      </c>
      <c r="E11" s="222">
        <f>D11/1.42</f>
        <v>10.563380281690142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119</v>
      </c>
      <c r="P11" s="227"/>
      <c r="Q11" s="227">
        <v>9857820</v>
      </c>
      <c r="R11" s="228">
        <f>Q11-Q10</f>
        <v>4000</v>
      </c>
      <c r="S11" s="229">
        <f>R11*24/1000</f>
        <v>96</v>
      </c>
      <c r="T11" s="229">
        <f>R11/1000</f>
        <v>4</v>
      </c>
      <c r="U11" s="230">
        <v>5.0999999999999996</v>
      </c>
      <c r="V11" s="230">
        <f t="shared" ref="V11:V34" si="0">U11</f>
        <v>5.0999999999999996</v>
      </c>
      <c r="W11" s="292" t="s">
        <v>132</v>
      </c>
      <c r="X11" s="286">
        <v>0</v>
      </c>
      <c r="Y11" s="286">
        <v>0</v>
      </c>
      <c r="Z11" s="286">
        <v>1006</v>
      </c>
      <c r="AA11" s="286">
        <v>0</v>
      </c>
      <c r="AB11" s="286">
        <v>1008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31521584</v>
      </c>
      <c r="AH11" s="233">
        <f>IF(ISBLANK(AG11),"-",AG11-AG10)</f>
        <v>617</v>
      </c>
      <c r="AI11" s="234">
        <f>AH11/T11</f>
        <v>154.25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6949169</v>
      </c>
      <c r="AQ11" s="286">
        <f t="shared" ref="AQ11:AQ34" si="1">AP11-AP10</f>
        <v>982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16</v>
      </c>
      <c r="E12" s="222">
        <f t="shared" ref="E12:E34" si="2">D12/1.42</f>
        <v>11.267605633802818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108</v>
      </c>
      <c r="P12" s="227"/>
      <c r="Q12" s="227">
        <v>9860874</v>
      </c>
      <c r="R12" s="228">
        <f t="shared" ref="R12:R34" si="5">Q12-Q11</f>
        <v>3054</v>
      </c>
      <c r="S12" s="229">
        <f t="shared" ref="S12:S34" si="6">R12*24/1000</f>
        <v>73.296000000000006</v>
      </c>
      <c r="T12" s="229">
        <f t="shared" ref="T12:T34" si="7">R12/1000</f>
        <v>3.0539999999999998</v>
      </c>
      <c r="U12" s="230">
        <v>6.2</v>
      </c>
      <c r="V12" s="230">
        <f t="shared" si="0"/>
        <v>6.2</v>
      </c>
      <c r="W12" s="292" t="s">
        <v>132</v>
      </c>
      <c r="X12" s="286">
        <v>0</v>
      </c>
      <c r="Y12" s="286">
        <v>0</v>
      </c>
      <c r="Z12" s="286">
        <v>993</v>
      </c>
      <c r="AA12" s="286">
        <v>0</v>
      </c>
      <c r="AB12" s="286">
        <v>998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31522068</v>
      </c>
      <c r="AH12" s="233">
        <f>IF(ISBLANK(AG12),"-",AG12-AG11)</f>
        <v>484</v>
      </c>
      <c r="AI12" s="234">
        <f t="shared" ref="AI12:AI34" si="8">AH12/T12</f>
        <v>158.48068107400132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6950165</v>
      </c>
      <c r="AQ12" s="286">
        <f t="shared" si="1"/>
        <v>996</v>
      </c>
      <c r="AR12" s="238">
        <v>0.96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18</v>
      </c>
      <c r="E13" s="222">
        <f t="shared" si="2"/>
        <v>12.67605633802817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105</v>
      </c>
      <c r="P13" s="227"/>
      <c r="Q13" s="227">
        <v>9864462</v>
      </c>
      <c r="R13" s="228">
        <f t="shared" si="5"/>
        <v>3588</v>
      </c>
      <c r="S13" s="229">
        <f t="shared" si="6"/>
        <v>86.111999999999995</v>
      </c>
      <c r="T13" s="229">
        <f t="shared" si="7"/>
        <v>3.5880000000000001</v>
      </c>
      <c r="U13" s="230">
        <v>7.4</v>
      </c>
      <c r="V13" s="230">
        <f t="shared" si="0"/>
        <v>7.4</v>
      </c>
      <c r="W13" s="292" t="s">
        <v>132</v>
      </c>
      <c r="X13" s="286">
        <v>0</v>
      </c>
      <c r="Y13" s="286">
        <v>0</v>
      </c>
      <c r="Z13" s="286">
        <v>984</v>
      </c>
      <c r="AA13" s="286">
        <v>0</v>
      </c>
      <c r="AB13" s="286">
        <v>988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31522593</v>
      </c>
      <c r="AH13" s="233">
        <f>IF(ISBLANK(AG13),"-",AG13-AG12)</f>
        <v>525</v>
      </c>
      <c r="AI13" s="234">
        <f t="shared" si="8"/>
        <v>146.32107023411371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6951394</v>
      </c>
      <c r="AQ13" s="286">
        <f t="shared" si="1"/>
        <v>1229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19</v>
      </c>
      <c r="E14" s="222">
        <f t="shared" si="2"/>
        <v>13.380281690140846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109</v>
      </c>
      <c r="P14" s="227"/>
      <c r="Q14" s="227">
        <v>9868032</v>
      </c>
      <c r="R14" s="228">
        <f t="shared" si="5"/>
        <v>3570</v>
      </c>
      <c r="S14" s="229">
        <f t="shared" si="6"/>
        <v>85.68</v>
      </c>
      <c r="T14" s="229">
        <f t="shared" si="7"/>
        <v>3.57</v>
      </c>
      <c r="U14" s="230">
        <v>8.9</v>
      </c>
      <c r="V14" s="230">
        <f t="shared" si="0"/>
        <v>8.9</v>
      </c>
      <c r="W14" s="292" t="s">
        <v>132</v>
      </c>
      <c r="X14" s="286">
        <v>0</v>
      </c>
      <c r="Y14" s="286">
        <v>0</v>
      </c>
      <c r="Z14" s="286">
        <v>985</v>
      </c>
      <c r="AA14" s="286">
        <v>0</v>
      </c>
      <c r="AB14" s="286">
        <v>988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31523112</v>
      </c>
      <c r="AH14" s="233">
        <f t="shared" ref="AH14:AH34" si="9">IF(ISBLANK(AG14),"-",AG14-AG13)</f>
        <v>519</v>
      </c>
      <c r="AI14" s="234">
        <f t="shared" si="8"/>
        <v>145.37815126050421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6952722</v>
      </c>
      <c r="AQ14" s="286">
        <f t="shared" si="1"/>
        <v>1328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24</v>
      </c>
      <c r="E15" s="222">
        <f t="shared" si="2"/>
        <v>16.901408450704228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96</v>
      </c>
      <c r="P15" s="227"/>
      <c r="Q15" s="227">
        <v>9871621</v>
      </c>
      <c r="R15" s="228">
        <f t="shared" si="5"/>
        <v>3589</v>
      </c>
      <c r="S15" s="229">
        <f t="shared" si="6"/>
        <v>86.135999999999996</v>
      </c>
      <c r="T15" s="229">
        <f t="shared" si="7"/>
        <v>3.589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970</v>
      </c>
      <c r="AA15" s="286">
        <v>0</v>
      </c>
      <c r="AB15" s="286">
        <v>977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31523588</v>
      </c>
      <c r="AH15" s="233">
        <f t="shared" si="9"/>
        <v>476</v>
      </c>
      <c r="AI15" s="234">
        <f t="shared" si="8"/>
        <v>132.6274728336584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6953227</v>
      </c>
      <c r="AQ15" s="286">
        <f t="shared" si="1"/>
        <v>505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18</v>
      </c>
      <c r="E16" s="222">
        <f t="shared" si="2"/>
        <v>12.67605633802817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115</v>
      </c>
      <c r="P16" s="227"/>
      <c r="Q16" s="227">
        <v>9876377</v>
      </c>
      <c r="R16" s="228">
        <f t="shared" si="5"/>
        <v>4756</v>
      </c>
      <c r="S16" s="229">
        <f t="shared" si="6"/>
        <v>114.14400000000001</v>
      </c>
      <c r="T16" s="229">
        <f t="shared" si="7"/>
        <v>4.7560000000000002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1082</v>
      </c>
      <c r="AA16" s="286">
        <v>0</v>
      </c>
      <c r="AB16" s="286">
        <v>1088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31524274</v>
      </c>
      <c r="AH16" s="233">
        <f t="shared" si="9"/>
        <v>686</v>
      </c>
      <c r="AI16" s="234">
        <f t="shared" si="8"/>
        <v>144.23885618166526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6953227</v>
      </c>
      <c r="AQ16" s="286">
        <f t="shared" si="1"/>
        <v>0</v>
      </c>
      <c r="AR16" s="238">
        <v>1.06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10</v>
      </c>
      <c r="E17" s="222">
        <f t="shared" si="2"/>
        <v>7.042253521126761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120</v>
      </c>
      <c r="P17" s="227"/>
      <c r="Q17" s="227">
        <v>9881428</v>
      </c>
      <c r="R17" s="228">
        <f t="shared" si="5"/>
        <v>5051</v>
      </c>
      <c r="S17" s="229">
        <f t="shared" si="6"/>
        <v>121.224</v>
      </c>
      <c r="T17" s="229">
        <f t="shared" si="7"/>
        <v>5.0510000000000002</v>
      </c>
      <c r="U17" s="230">
        <v>9.5</v>
      </c>
      <c r="V17" s="230">
        <f t="shared" si="0"/>
        <v>9.5</v>
      </c>
      <c r="W17" s="292" t="s">
        <v>178</v>
      </c>
      <c r="X17" s="286">
        <v>0</v>
      </c>
      <c r="Y17" s="286">
        <v>0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31525398</v>
      </c>
      <c r="AH17" s="233">
        <f t="shared" si="9"/>
        <v>1124</v>
      </c>
      <c r="AI17" s="234">
        <f t="shared" si="8"/>
        <v>222.53019204117996</v>
      </c>
      <c r="AJ17" s="235">
        <v>0</v>
      </c>
      <c r="AK17" s="235">
        <v>0</v>
      </c>
      <c r="AL17" s="235">
        <v>1</v>
      </c>
      <c r="AM17" s="235">
        <v>1</v>
      </c>
      <c r="AN17" s="235">
        <v>1</v>
      </c>
      <c r="AO17" s="235">
        <v>0</v>
      </c>
      <c r="AP17" s="286">
        <v>6953227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12</v>
      </c>
      <c r="E18" s="222">
        <f t="shared" si="2"/>
        <v>8.4507042253521139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125</v>
      </c>
      <c r="P18" s="227"/>
      <c r="Q18" s="227">
        <v>9887552</v>
      </c>
      <c r="R18" s="228">
        <f t="shared" si="5"/>
        <v>6124</v>
      </c>
      <c r="S18" s="229">
        <f t="shared" si="6"/>
        <v>146.976</v>
      </c>
      <c r="T18" s="229">
        <f t="shared" si="7"/>
        <v>6.1239999999999997</v>
      </c>
      <c r="U18" s="230">
        <v>9.1</v>
      </c>
      <c r="V18" s="230">
        <f t="shared" si="0"/>
        <v>9.1</v>
      </c>
      <c r="W18" s="292" t="s">
        <v>148</v>
      </c>
      <c r="X18" s="286">
        <v>0</v>
      </c>
      <c r="Y18" s="286">
        <v>1056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31526776</v>
      </c>
      <c r="AH18" s="233">
        <f t="shared" si="9"/>
        <v>1378</v>
      </c>
      <c r="AI18" s="234">
        <f t="shared" si="8"/>
        <v>225.01632919660355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6953227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130</v>
      </c>
      <c r="P19" s="227"/>
      <c r="Q19" s="227">
        <v>9893767</v>
      </c>
      <c r="R19" s="228">
        <f t="shared" si="5"/>
        <v>6215</v>
      </c>
      <c r="S19" s="229">
        <f t="shared" si="6"/>
        <v>149.16</v>
      </c>
      <c r="T19" s="229">
        <f t="shared" si="7"/>
        <v>6.2149999999999999</v>
      </c>
      <c r="U19" s="230">
        <v>8.1999999999999993</v>
      </c>
      <c r="V19" s="230">
        <f t="shared" si="0"/>
        <v>8.1999999999999993</v>
      </c>
      <c r="W19" s="292" t="s">
        <v>148</v>
      </c>
      <c r="X19" s="286">
        <v>0</v>
      </c>
      <c r="Y19" s="286">
        <v>1092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31528164</v>
      </c>
      <c r="AH19" s="233">
        <f t="shared" si="9"/>
        <v>1388</v>
      </c>
      <c r="AI19" s="234">
        <f t="shared" si="8"/>
        <v>223.33065164923573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6953227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6</v>
      </c>
      <c r="E20" s="222">
        <f t="shared" si="2"/>
        <v>4.2253521126760569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135</v>
      </c>
      <c r="P20" s="227"/>
      <c r="Q20" s="227">
        <v>9900111</v>
      </c>
      <c r="R20" s="228">
        <f t="shared" si="5"/>
        <v>6344</v>
      </c>
      <c r="S20" s="229">
        <f t="shared" si="6"/>
        <v>152.256</v>
      </c>
      <c r="T20" s="229">
        <f t="shared" si="7"/>
        <v>6.3440000000000003</v>
      </c>
      <c r="U20" s="230">
        <v>7.6</v>
      </c>
      <c r="V20" s="230">
        <f t="shared" si="0"/>
        <v>7.6</v>
      </c>
      <c r="W20" s="292" t="s">
        <v>148</v>
      </c>
      <c r="X20" s="286">
        <v>0</v>
      </c>
      <c r="Y20" s="286">
        <v>1091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31529548</v>
      </c>
      <c r="AH20" s="233">
        <f t="shared" si="9"/>
        <v>1384</v>
      </c>
      <c r="AI20" s="234">
        <f t="shared" si="8"/>
        <v>218.15889029003782</v>
      </c>
      <c r="AJ20" s="235">
        <v>0</v>
      </c>
      <c r="AK20" s="235" t="s">
        <v>184</v>
      </c>
      <c r="AL20" s="235">
        <v>1</v>
      </c>
      <c r="AM20" s="235">
        <v>1</v>
      </c>
      <c r="AN20" s="235">
        <v>1</v>
      </c>
      <c r="AO20" s="235">
        <v>0</v>
      </c>
      <c r="AP20" s="286">
        <v>6953227</v>
      </c>
      <c r="AQ20" s="286">
        <f t="shared" si="1"/>
        <v>0</v>
      </c>
      <c r="AR20" s="238">
        <v>1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8</v>
      </c>
      <c r="E21" s="222">
        <f t="shared" si="2"/>
        <v>5.6338028169014089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136</v>
      </c>
      <c r="P21" s="227"/>
      <c r="Q21" s="227">
        <v>9906294</v>
      </c>
      <c r="R21" s="228">
        <f>Q21-Q20</f>
        <v>6183</v>
      </c>
      <c r="S21" s="229">
        <f t="shared" si="6"/>
        <v>148.392</v>
      </c>
      <c r="T21" s="229">
        <f t="shared" si="7"/>
        <v>6.1829999999999998</v>
      </c>
      <c r="U21" s="230">
        <v>6.7</v>
      </c>
      <c r="V21" s="230">
        <f t="shared" si="0"/>
        <v>6.7</v>
      </c>
      <c r="W21" s="292" t="s">
        <v>148</v>
      </c>
      <c r="X21" s="286">
        <v>0</v>
      </c>
      <c r="Y21" s="286">
        <v>1102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31530938</v>
      </c>
      <c r="AH21" s="233">
        <f t="shared" si="9"/>
        <v>1390</v>
      </c>
      <c r="AI21" s="234">
        <f t="shared" si="8"/>
        <v>224.80996280122918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6953227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7</v>
      </c>
      <c r="E22" s="222">
        <f t="shared" si="2"/>
        <v>4.9295774647887329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138</v>
      </c>
      <c r="P22" s="227"/>
      <c r="Q22" s="227">
        <v>9913030</v>
      </c>
      <c r="R22" s="228">
        <f t="shared" si="5"/>
        <v>6736</v>
      </c>
      <c r="S22" s="229">
        <f t="shared" si="6"/>
        <v>161.66399999999999</v>
      </c>
      <c r="T22" s="229">
        <f t="shared" si="7"/>
        <v>6.7359999999999998</v>
      </c>
      <c r="U22" s="230">
        <v>6</v>
      </c>
      <c r="V22" s="230">
        <f t="shared" si="0"/>
        <v>6</v>
      </c>
      <c r="W22" s="292" t="s">
        <v>148</v>
      </c>
      <c r="X22" s="286">
        <v>0</v>
      </c>
      <c r="Y22" s="286">
        <v>1085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31532330</v>
      </c>
      <c r="AH22" s="233">
        <f t="shared" si="9"/>
        <v>1392</v>
      </c>
      <c r="AI22" s="234">
        <f t="shared" si="8"/>
        <v>206.65083135391924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6953227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6</v>
      </c>
      <c r="E23" s="222">
        <f t="shared" si="2"/>
        <v>4.2253521126760569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136</v>
      </c>
      <c r="P23" s="227"/>
      <c r="Q23" s="227">
        <v>9918496</v>
      </c>
      <c r="R23" s="228">
        <f t="shared" si="5"/>
        <v>5466</v>
      </c>
      <c r="S23" s="229">
        <f t="shared" si="6"/>
        <v>131.184</v>
      </c>
      <c r="T23" s="229">
        <f t="shared" si="7"/>
        <v>5.4660000000000002</v>
      </c>
      <c r="U23" s="230">
        <v>5.4</v>
      </c>
      <c r="V23" s="230">
        <f t="shared" si="0"/>
        <v>5.4</v>
      </c>
      <c r="W23" s="292" t="s">
        <v>148</v>
      </c>
      <c r="X23" s="286">
        <v>0</v>
      </c>
      <c r="Y23" s="286">
        <v>1060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31533726</v>
      </c>
      <c r="AH23" s="233">
        <f t="shared" si="9"/>
        <v>1396</v>
      </c>
      <c r="AI23" s="234">
        <f t="shared" si="8"/>
        <v>255.39699963410172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6953227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6</v>
      </c>
      <c r="E24" s="222">
        <f t="shared" si="2"/>
        <v>4.2253521126760569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135</v>
      </c>
      <c r="P24" s="227"/>
      <c r="Q24" s="227">
        <v>9924564</v>
      </c>
      <c r="R24" s="228">
        <f t="shared" si="5"/>
        <v>6068</v>
      </c>
      <c r="S24" s="229">
        <f t="shared" si="6"/>
        <v>145.63200000000001</v>
      </c>
      <c r="T24" s="229">
        <f t="shared" si="7"/>
        <v>6.0679999999999996</v>
      </c>
      <c r="U24" s="230">
        <v>5</v>
      </c>
      <c r="V24" s="230">
        <f t="shared" si="0"/>
        <v>5</v>
      </c>
      <c r="W24" s="292" t="s">
        <v>148</v>
      </c>
      <c r="X24" s="286">
        <v>0</v>
      </c>
      <c r="Y24" s="286">
        <v>1040</v>
      </c>
      <c r="Z24" s="286">
        <v>1195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31535112</v>
      </c>
      <c r="AH24" s="233">
        <f t="shared" si="9"/>
        <v>1386</v>
      </c>
      <c r="AI24" s="234">
        <f t="shared" si="8"/>
        <v>228.41133816743573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6953227</v>
      </c>
      <c r="AQ24" s="286">
        <f t="shared" si="1"/>
        <v>0</v>
      </c>
      <c r="AR24" s="238">
        <v>1.1299999999999999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6</v>
      </c>
      <c r="E25" s="222">
        <f t="shared" si="2"/>
        <v>4.2253521126760569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137</v>
      </c>
      <c r="P25" s="227"/>
      <c r="Q25" s="227">
        <v>9930639</v>
      </c>
      <c r="R25" s="228">
        <f t="shared" si="5"/>
        <v>6075</v>
      </c>
      <c r="S25" s="229">
        <f t="shared" si="6"/>
        <v>145.80000000000001</v>
      </c>
      <c r="T25" s="229">
        <f t="shared" si="7"/>
        <v>6.0750000000000002</v>
      </c>
      <c r="U25" s="230">
        <v>4.5999999999999996</v>
      </c>
      <c r="V25" s="230">
        <f t="shared" si="0"/>
        <v>4.5999999999999996</v>
      </c>
      <c r="W25" s="292" t="s">
        <v>148</v>
      </c>
      <c r="X25" s="286">
        <v>0</v>
      </c>
      <c r="Y25" s="286">
        <v>1020</v>
      </c>
      <c r="Z25" s="286">
        <v>1195</v>
      </c>
      <c r="AA25" s="286">
        <v>1185</v>
      </c>
      <c r="AB25" s="286">
        <v>1199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31536482</v>
      </c>
      <c r="AH25" s="233">
        <f t="shared" si="9"/>
        <v>1370</v>
      </c>
      <c r="AI25" s="234">
        <f t="shared" si="8"/>
        <v>225.51440329218107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6953227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3</v>
      </c>
      <c r="E26" s="222">
        <f t="shared" si="2"/>
        <v>2.1126760563380285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136</v>
      </c>
      <c r="P26" s="227"/>
      <c r="Q26" s="227">
        <v>9936251</v>
      </c>
      <c r="R26" s="228">
        <f t="shared" si="5"/>
        <v>5612</v>
      </c>
      <c r="S26" s="229">
        <f t="shared" si="6"/>
        <v>134.68799999999999</v>
      </c>
      <c r="T26" s="229">
        <f t="shared" si="7"/>
        <v>5.6120000000000001</v>
      </c>
      <c r="U26" s="230">
        <v>4.5</v>
      </c>
      <c r="V26" s="230">
        <f t="shared" si="0"/>
        <v>4.5</v>
      </c>
      <c r="W26" s="292" t="s">
        <v>148</v>
      </c>
      <c r="X26" s="286">
        <v>0</v>
      </c>
      <c r="Y26" s="286">
        <v>1020</v>
      </c>
      <c r="Z26" s="286">
        <v>1195</v>
      </c>
      <c r="AA26" s="286">
        <v>1185</v>
      </c>
      <c r="AB26" s="286">
        <v>1199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31537788</v>
      </c>
      <c r="AH26" s="233">
        <f t="shared" si="9"/>
        <v>1306</v>
      </c>
      <c r="AI26" s="234">
        <f t="shared" si="8"/>
        <v>232.71560940841056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6953227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4</v>
      </c>
      <c r="E27" s="222">
        <f t="shared" si="2"/>
        <v>2.8169014084507045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133</v>
      </c>
      <c r="P27" s="227"/>
      <c r="Q27" s="227">
        <v>9941968</v>
      </c>
      <c r="R27" s="228">
        <f t="shared" si="5"/>
        <v>5717</v>
      </c>
      <c r="S27" s="229">
        <f t="shared" si="6"/>
        <v>137.208</v>
      </c>
      <c r="T27" s="229">
        <f t="shared" si="7"/>
        <v>5.7169999999999996</v>
      </c>
      <c r="U27" s="230">
        <v>4.4000000000000004</v>
      </c>
      <c r="V27" s="230">
        <f t="shared" si="0"/>
        <v>4.4000000000000004</v>
      </c>
      <c r="W27" s="292" t="s">
        <v>148</v>
      </c>
      <c r="X27" s="286">
        <v>0</v>
      </c>
      <c r="Y27" s="286">
        <v>1010</v>
      </c>
      <c r="Z27" s="286">
        <v>1195</v>
      </c>
      <c r="AA27" s="286">
        <v>1185</v>
      </c>
      <c r="AB27" s="286">
        <v>1199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31539106</v>
      </c>
      <c r="AH27" s="233">
        <f t="shared" si="9"/>
        <v>1318</v>
      </c>
      <c r="AI27" s="234">
        <f t="shared" si="8"/>
        <v>230.54049326569881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6953227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3</v>
      </c>
      <c r="E28" s="222">
        <f t="shared" si="2"/>
        <v>2.1126760563380285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135</v>
      </c>
      <c r="P28" s="227"/>
      <c r="Q28" s="227">
        <v>9947587</v>
      </c>
      <c r="R28" s="228">
        <f t="shared" si="5"/>
        <v>5619</v>
      </c>
      <c r="S28" s="229">
        <f t="shared" si="6"/>
        <v>134.85599999999999</v>
      </c>
      <c r="T28" s="229">
        <f t="shared" si="7"/>
        <v>5.6189999999999998</v>
      </c>
      <c r="U28" s="230">
        <v>4.2</v>
      </c>
      <c r="V28" s="230">
        <f t="shared" si="0"/>
        <v>4.2</v>
      </c>
      <c r="W28" s="292" t="s">
        <v>148</v>
      </c>
      <c r="X28" s="286">
        <v>0</v>
      </c>
      <c r="Y28" s="286">
        <v>990</v>
      </c>
      <c r="Z28" s="286">
        <v>1195</v>
      </c>
      <c r="AA28" s="286">
        <v>1185</v>
      </c>
      <c r="AB28" s="286">
        <v>1199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31540410</v>
      </c>
      <c r="AH28" s="233">
        <f t="shared" si="9"/>
        <v>1304</v>
      </c>
      <c r="AI28" s="234">
        <f t="shared" si="8"/>
        <v>232.06976330307884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6953227</v>
      </c>
      <c r="AQ28" s="286">
        <f t="shared" si="1"/>
        <v>0</v>
      </c>
      <c r="AR28" s="238">
        <v>0.98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4</v>
      </c>
      <c r="E29" s="222">
        <f t="shared" si="2"/>
        <v>2.8169014084507045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131</v>
      </c>
      <c r="P29" s="227"/>
      <c r="Q29" s="227">
        <v>9953110</v>
      </c>
      <c r="R29" s="228">
        <f t="shared" si="5"/>
        <v>5523</v>
      </c>
      <c r="S29" s="229">
        <f t="shared" si="6"/>
        <v>132.55199999999999</v>
      </c>
      <c r="T29" s="229">
        <f t="shared" si="7"/>
        <v>5.5229999999999997</v>
      </c>
      <c r="U29" s="230">
        <v>4.0999999999999996</v>
      </c>
      <c r="V29" s="230">
        <f t="shared" si="0"/>
        <v>4.0999999999999996</v>
      </c>
      <c r="W29" s="292" t="s">
        <v>148</v>
      </c>
      <c r="X29" s="286">
        <v>0</v>
      </c>
      <c r="Y29" s="286">
        <v>990</v>
      </c>
      <c r="Z29" s="286">
        <v>1195</v>
      </c>
      <c r="AA29" s="286">
        <v>1185</v>
      </c>
      <c r="AB29" s="286">
        <v>1199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31541710</v>
      </c>
      <c r="AH29" s="233">
        <f t="shared" si="9"/>
        <v>1300</v>
      </c>
      <c r="AI29" s="234">
        <f t="shared" si="8"/>
        <v>235.37932283179433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6953227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6</v>
      </c>
      <c r="E30" s="222">
        <f t="shared" si="2"/>
        <v>4.2253521126760569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131</v>
      </c>
      <c r="P30" s="227"/>
      <c r="Q30" s="227">
        <v>9958521</v>
      </c>
      <c r="R30" s="228">
        <f t="shared" si="5"/>
        <v>5411</v>
      </c>
      <c r="S30" s="229">
        <f t="shared" si="6"/>
        <v>129.864</v>
      </c>
      <c r="T30" s="229">
        <f t="shared" si="7"/>
        <v>5.4109999999999996</v>
      </c>
      <c r="U30" s="230">
        <v>4</v>
      </c>
      <c r="V30" s="230">
        <f t="shared" si="0"/>
        <v>4</v>
      </c>
      <c r="W30" s="292" t="s">
        <v>148</v>
      </c>
      <c r="X30" s="286">
        <v>0</v>
      </c>
      <c r="Y30" s="286">
        <v>950</v>
      </c>
      <c r="Z30" s="286">
        <v>1114</v>
      </c>
      <c r="AA30" s="286">
        <v>1185</v>
      </c>
      <c r="AB30" s="286">
        <v>1160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31542924</v>
      </c>
      <c r="AH30" s="233">
        <f t="shared" si="9"/>
        <v>1214</v>
      </c>
      <c r="AI30" s="234">
        <f t="shared" si="8"/>
        <v>224.35778968767329</v>
      </c>
      <c r="AJ30" s="235">
        <v>0</v>
      </c>
      <c r="AK30" s="235">
        <v>1</v>
      </c>
      <c r="AL30" s="235">
        <v>1</v>
      </c>
      <c r="AM30" s="235">
        <v>1</v>
      </c>
      <c r="AN30" s="235">
        <v>1</v>
      </c>
      <c r="AO30" s="235">
        <v>0</v>
      </c>
      <c r="AP30" s="286">
        <v>6953227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12</v>
      </c>
      <c r="E31" s="222">
        <f>D31/1.42</f>
        <v>8.4507042253521139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118</v>
      </c>
      <c r="P31" s="227"/>
      <c r="Q31" s="227">
        <v>9963694</v>
      </c>
      <c r="R31" s="228">
        <f t="shared" si="5"/>
        <v>5173</v>
      </c>
      <c r="S31" s="229">
        <f t="shared" si="6"/>
        <v>124.152</v>
      </c>
      <c r="T31" s="229">
        <f t="shared" si="7"/>
        <v>5.173</v>
      </c>
      <c r="U31" s="230">
        <v>3.7</v>
      </c>
      <c r="V31" s="230">
        <f t="shared" si="0"/>
        <v>3.7</v>
      </c>
      <c r="W31" s="292" t="s">
        <v>151</v>
      </c>
      <c r="X31" s="286">
        <v>0</v>
      </c>
      <c r="Y31" s="286">
        <v>1010</v>
      </c>
      <c r="Z31" s="286">
        <v>1195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31543958</v>
      </c>
      <c r="AH31" s="233">
        <f t="shared" si="9"/>
        <v>1034</v>
      </c>
      <c r="AI31" s="234">
        <f t="shared" si="8"/>
        <v>199.88401314517688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6953227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13</v>
      </c>
      <c r="E32" s="222">
        <f t="shared" si="2"/>
        <v>9.1549295774647899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121</v>
      </c>
      <c r="P32" s="227"/>
      <c r="Q32" s="227">
        <v>9968679</v>
      </c>
      <c r="R32" s="228">
        <f t="shared" si="5"/>
        <v>4985</v>
      </c>
      <c r="S32" s="229">
        <f t="shared" si="6"/>
        <v>119.64</v>
      </c>
      <c r="T32" s="229">
        <f t="shared" si="7"/>
        <v>4.9850000000000003</v>
      </c>
      <c r="U32" s="230">
        <v>3.5</v>
      </c>
      <c r="V32" s="230">
        <f t="shared" si="0"/>
        <v>3.5</v>
      </c>
      <c r="W32" s="292" t="s">
        <v>151</v>
      </c>
      <c r="X32" s="286">
        <v>0</v>
      </c>
      <c r="Y32" s="286">
        <v>980</v>
      </c>
      <c r="Z32" s="286">
        <v>1195</v>
      </c>
      <c r="AA32" s="286">
        <v>0</v>
      </c>
      <c r="AB32" s="286">
        <v>1199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31544946</v>
      </c>
      <c r="AH32" s="233">
        <f t="shared" si="9"/>
        <v>988</v>
      </c>
      <c r="AI32" s="234">
        <f t="shared" si="8"/>
        <v>198.19458375125376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6953227</v>
      </c>
      <c r="AQ32" s="286">
        <f t="shared" si="1"/>
        <v>0</v>
      </c>
      <c r="AR32" s="238">
        <v>1.0900000000000001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11</v>
      </c>
      <c r="E33" s="222">
        <f t="shared" si="2"/>
        <v>7.746478873239437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114</v>
      </c>
      <c r="P33" s="227"/>
      <c r="Q33" s="227">
        <v>9973007</v>
      </c>
      <c r="R33" s="228">
        <f t="shared" si="5"/>
        <v>4328</v>
      </c>
      <c r="S33" s="229">
        <f t="shared" si="6"/>
        <v>103.872</v>
      </c>
      <c r="T33" s="229">
        <f t="shared" si="7"/>
        <v>4.3280000000000003</v>
      </c>
      <c r="U33" s="230">
        <v>3.9</v>
      </c>
      <c r="V33" s="230">
        <f t="shared" si="0"/>
        <v>3.9</v>
      </c>
      <c r="W33" s="292" t="s">
        <v>132</v>
      </c>
      <c r="X33" s="286">
        <v>0</v>
      </c>
      <c r="Y33" s="286">
        <v>0</v>
      </c>
      <c r="Z33" s="286">
        <v>1063</v>
      </c>
      <c r="AA33" s="286">
        <v>0</v>
      </c>
      <c r="AB33" s="286">
        <v>1110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31545698</v>
      </c>
      <c r="AH33" s="233">
        <f t="shared" si="9"/>
        <v>752</v>
      </c>
      <c r="AI33" s="234">
        <f t="shared" si="8"/>
        <v>173.75231053604435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6953672</v>
      </c>
      <c r="AQ33" s="286">
        <f t="shared" si="1"/>
        <v>445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15</v>
      </c>
      <c r="E34" s="222">
        <f t="shared" si="2"/>
        <v>10.563380281690142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108</v>
      </c>
      <c r="P34" s="227"/>
      <c r="Q34" s="227">
        <v>9976992</v>
      </c>
      <c r="R34" s="228">
        <f t="shared" si="5"/>
        <v>3985</v>
      </c>
      <c r="S34" s="229">
        <f t="shared" si="6"/>
        <v>95.64</v>
      </c>
      <c r="T34" s="229">
        <f t="shared" si="7"/>
        <v>3.9849999999999999</v>
      </c>
      <c r="U34" s="230">
        <v>4.5999999999999996</v>
      </c>
      <c r="V34" s="230">
        <f t="shared" si="0"/>
        <v>4.5999999999999996</v>
      </c>
      <c r="W34" s="292" t="s">
        <v>132</v>
      </c>
      <c r="X34" s="286">
        <v>0</v>
      </c>
      <c r="Y34" s="286">
        <v>0</v>
      </c>
      <c r="Z34" s="286">
        <v>974</v>
      </c>
      <c r="AA34" s="286">
        <v>0</v>
      </c>
      <c r="AB34" s="286">
        <v>1110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31546352</v>
      </c>
      <c r="AH34" s="233">
        <f t="shared" si="9"/>
        <v>654</v>
      </c>
      <c r="AI34" s="234">
        <f t="shared" si="8"/>
        <v>164.11543287327478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6954274</v>
      </c>
      <c r="AQ34" s="286">
        <f t="shared" si="1"/>
        <v>602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 t="e">
        <f>AVERAGE(P11:P34)</f>
        <v>#DIV/0!</v>
      </c>
      <c r="Q35" s="255">
        <f>Q34-Q10</f>
        <v>123172</v>
      </c>
      <c r="R35" s="256">
        <f>SUM(R11:R34)</f>
        <v>123172</v>
      </c>
      <c r="S35" s="257">
        <f>AVERAGE(S11:S34)</f>
        <v>123.17200000000001</v>
      </c>
      <c r="T35" s="257">
        <f>SUM(T11:T34)</f>
        <v>123.172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25385</v>
      </c>
      <c r="AH35" s="263">
        <f>SUM(AH11:AH34)</f>
        <v>25385</v>
      </c>
      <c r="AI35" s="264">
        <f>$AH$35/$T35</f>
        <v>206.09391744877084</v>
      </c>
      <c r="AJ35" s="261"/>
      <c r="AK35" s="265"/>
      <c r="AL35" s="265"/>
      <c r="AM35" s="265"/>
      <c r="AN35" s="266"/>
      <c r="AO35" s="267"/>
      <c r="AP35" s="268">
        <f>AP34-AP10</f>
        <v>6087</v>
      </c>
      <c r="AQ35" s="269">
        <f>SUM(AQ11:AQ34)</f>
        <v>6087</v>
      </c>
      <c r="AR35" s="270">
        <f>AVERAGE(AR11:AR34)</f>
        <v>1.0366666666666668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4"/>
      <c r="G38" s="294"/>
      <c r="H38" s="294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6" t="s">
        <v>125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164"/>
      <c r="AW40" s="164"/>
      <c r="AY40" s="287"/>
    </row>
    <row r="41" spans="2:51" x14ac:dyDescent="0.35">
      <c r="B41" s="298" t="s">
        <v>206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00" t="s">
        <v>162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208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207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0" t="s">
        <v>167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2" t="s">
        <v>138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11" t="s">
        <v>139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00" t="s">
        <v>210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11" t="s">
        <v>209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02" t="s">
        <v>140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11" t="s">
        <v>209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301"/>
      <c r="U55" s="301"/>
      <c r="V55" s="301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11" t="s">
        <v>140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280"/>
      <c r="V56" s="280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167" t="s">
        <v>129</v>
      </c>
      <c r="C57" s="297"/>
      <c r="D57" s="294"/>
      <c r="E57" s="294"/>
      <c r="F57" s="294"/>
      <c r="G57" s="294"/>
      <c r="H57" s="294"/>
      <c r="I57" s="294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167" t="s">
        <v>146</v>
      </c>
      <c r="C58" s="297"/>
      <c r="D58" s="294"/>
      <c r="E58" s="294"/>
      <c r="F58" s="294"/>
      <c r="G58" s="294"/>
      <c r="H58" s="294"/>
      <c r="I58" s="294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167" t="s">
        <v>130</v>
      </c>
      <c r="C59" s="291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291"/>
      <c r="D60" s="278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2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311"/>
      <c r="D61" s="278"/>
      <c r="E61" s="294"/>
      <c r="F61" s="294"/>
      <c r="G61" s="294"/>
      <c r="H61" s="294"/>
      <c r="I61" s="278"/>
      <c r="J61" s="295"/>
      <c r="K61" s="295"/>
      <c r="L61" s="295"/>
      <c r="M61" s="295"/>
      <c r="N61" s="295"/>
      <c r="O61" s="295"/>
      <c r="P61" s="295"/>
      <c r="Q61" s="295"/>
      <c r="R61" s="295"/>
      <c r="S61" s="282"/>
      <c r="T61" s="282"/>
      <c r="U61" s="282"/>
      <c r="V61" s="282"/>
      <c r="W61" s="282"/>
      <c r="X61" s="282"/>
      <c r="Y61" s="282"/>
      <c r="Z61" s="281"/>
      <c r="AA61" s="282"/>
      <c r="AB61" s="282"/>
      <c r="AC61" s="282"/>
      <c r="AD61" s="282"/>
      <c r="AE61" s="282"/>
      <c r="AF61" s="282"/>
      <c r="AG61" s="282"/>
      <c r="AH61" s="282"/>
      <c r="AI61" s="282"/>
      <c r="AJ61" s="282"/>
      <c r="AK61" s="282"/>
      <c r="AL61" s="282"/>
      <c r="AM61" s="282"/>
      <c r="AN61" s="282"/>
      <c r="AO61" s="282"/>
      <c r="AP61" s="282"/>
      <c r="AQ61" s="282"/>
      <c r="AR61" s="282"/>
      <c r="AS61" s="282"/>
      <c r="AT61" s="282"/>
      <c r="AU61" s="282"/>
      <c r="AV61" s="287"/>
      <c r="AW61" s="177"/>
      <c r="AX61" s="177"/>
      <c r="AY61" s="177"/>
    </row>
    <row r="62" spans="2:51" x14ac:dyDescent="0.35">
      <c r="B62" s="279"/>
      <c r="C62" s="311"/>
      <c r="D62" s="294"/>
      <c r="E62" s="278"/>
      <c r="F62" s="294"/>
      <c r="G62" s="278"/>
      <c r="H62" s="278"/>
      <c r="I62" s="278"/>
      <c r="J62" s="282"/>
      <c r="K62" s="282"/>
      <c r="L62" s="282"/>
      <c r="M62" s="282"/>
      <c r="N62" s="282"/>
      <c r="O62" s="282"/>
      <c r="P62" s="282"/>
      <c r="Q62" s="282"/>
      <c r="R62" s="282"/>
      <c r="S62" s="282"/>
      <c r="T62" s="282"/>
      <c r="U62" s="282"/>
      <c r="V62" s="282"/>
      <c r="W62" s="281"/>
      <c r="X62" s="281"/>
      <c r="Y62" s="281"/>
      <c r="Z62" s="288"/>
      <c r="AA62" s="281"/>
      <c r="AB62" s="281"/>
      <c r="AC62" s="281"/>
      <c r="AD62" s="281"/>
      <c r="AE62" s="281"/>
      <c r="AF62" s="281"/>
      <c r="AG62" s="281"/>
      <c r="AH62" s="281"/>
      <c r="AI62" s="281"/>
      <c r="AJ62" s="281"/>
      <c r="AK62" s="281"/>
      <c r="AL62" s="281"/>
      <c r="AM62" s="281"/>
      <c r="AN62" s="281"/>
      <c r="AO62" s="281"/>
      <c r="AP62" s="281"/>
      <c r="AQ62" s="281"/>
      <c r="AR62" s="281"/>
      <c r="AS62" s="281"/>
      <c r="AT62" s="281"/>
      <c r="AU62" s="281"/>
      <c r="AV62" s="287"/>
      <c r="AW62" s="177"/>
      <c r="AX62" s="177"/>
      <c r="AY62" s="177"/>
    </row>
    <row r="63" spans="2:51" x14ac:dyDescent="0.35">
      <c r="B63" s="279"/>
      <c r="C63" s="297"/>
      <c r="D63" s="294"/>
      <c r="E63" s="278"/>
      <c r="F63" s="278"/>
      <c r="G63" s="278"/>
      <c r="H63" s="278"/>
      <c r="I63" s="294"/>
      <c r="J63" s="282"/>
      <c r="K63" s="282"/>
      <c r="L63" s="282"/>
      <c r="M63" s="282"/>
      <c r="N63" s="282"/>
      <c r="O63" s="282"/>
      <c r="P63" s="282"/>
      <c r="Q63" s="282"/>
      <c r="R63" s="282"/>
      <c r="S63" s="295"/>
      <c r="T63" s="301"/>
      <c r="U63" s="280"/>
      <c r="V63" s="280"/>
      <c r="W63" s="288"/>
      <c r="X63" s="288"/>
      <c r="Y63" s="288"/>
      <c r="Z63" s="288"/>
      <c r="AA63" s="288"/>
      <c r="AB63" s="288"/>
      <c r="AC63" s="288"/>
      <c r="AD63" s="288"/>
      <c r="AE63" s="288"/>
      <c r="AM63" s="289"/>
      <c r="AN63" s="289"/>
      <c r="AO63" s="289"/>
      <c r="AP63" s="289"/>
      <c r="AQ63" s="289"/>
      <c r="AR63" s="289"/>
      <c r="AS63" s="290"/>
      <c r="AV63" s="287"/>
      <c r="AW63" s="177"/>
      <c r="AX63" s="177"/>
      <c r="AY63" s="177"/>
    </row>
    <row r="64" spans="2:51" x14ac:dyDescent="0.35">
      <c r="B64" s="282"/>
      <c r="C64" s="297"/>
      <c r="D64" s="294"/>
      <c r="E64" s="294"/>
      <c r="F64" s="278"/>
      <c r="G64" s="294"/>
      <c r="H64" s="294"/>
      <c r="I64" s="294"/>
      <c r="J64" s="295"/>
      <c r="K64" s="295"/>
      <c r="L64" s="295"/>
      <c r="M64" s="295"/>
      <c r="N64" s="295"/>
      <c r="O64" s="295"/>
      <c r="P64" s="295"/>
      <c r="Q64" s="295"/>
      <c r="R64" s="295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82"/>
      <c r="C65" s="282"/>
      <c r="D65" s="294"/>
      <c r="E65" s="294"/>
      <c r="F65" s="294"/>
      <c r="G65" s="294"/>
      <c r="H65" s="294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79"/>
      <c r="C66" s="311"/>
      <c r="D66" s="282"/>
      <c r="E66" s="294"/>
      <c r="F66" s="294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297"/>
      <c r="D67" s="282"/>
      <c r="E67" s="294"/>
      <c r="F67" s="294"/>
      <c r="G67" s="294"/>
      <c r="H67" s="294"/>
      <c r="I67" s="282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311"/>
      <c r="D68" s="294"/>
      <c r="E68" s="282"/>
      <c r="F68" s="294"/>
      <c r="G68" s="282"/>
      <c r="H68" s="282"/>
      <c r="I68" s="282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U68" s="177"/>
      <c r="AV68" s="287"/>
      <c r="AW68" s="177"/>
      <c r="AX68" s="177"/>
      <c r="AY68" s="177"/>
    </row>
    <row r="69" spans="1:51" x14ac:dyDescent="0.35">
      <c r="C69" s="300"/>
      <c r="D69" s="294"/>
      <c r="E69" s="282"/>
      <c r="F69" s="282"/>
      <c r="G69" s="282"/>
      <c r="H69" s="282"/>
      <c r="I69" s="294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A70" s="288"/>
      <c r="I70" s="289"/>
      <c r="J70" s="289"/>
      <c r="K70" s="289"/>
      <c r="L70" s="289"/>
      <c r="M70" s="289"/>
      <c r="N70" s="289"/>
      <c r="O70" s="290"/>
      <c r="P70" s="284"/>
      <c r="R70" s="287"/>
      <c r="AS70" s="177"/>
      <c r="AT70" s="177"/>
      <c r="AU70" s="177"/>
      <c r="AV70" s="177"/>
      <c r="AW70" s="177"/>
      <c r="AX70" s="177"/>
      <c r="AY70" s="177"/>
    </row>
    <row r="71" spans="1:51" x14ac:dyDescent="0.35">
      <c r="A71" s="288"/>
      <c r="I71" s="289"/>
      <c r="J71" s="289"/>
      <c r="K71" s="289"/>
      <c r="L71" s="289"/>
      <c r="M71" s="289"/>
      <c r="N71" s="289"/>
      <c r="O71" s="290"/>
      <c r="P71" s="284"/>
      <c r="R71" s="284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1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Q88" s="284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191"/>
      <c r="P89" s="284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R98" s="284"/>
      <c r="S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T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284"/>
      <c r="Q102" s="284"/>
      <c r="R102" s="284"/>
      <c r="S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Q103" s="284"/>
      <c r="R103" s="284"/>
      <c r="S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U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17" spans="45:51" x14ac:dyDescent="0.35">
      <c r="AS117" s="177"/>
      <c r="AT117" s="177"/>
      <c r="AU117" s="177"/>
      <c r="AV117" s="177"/>
      <c r="AW117" s="177"/>
      <c r="AX117" s="177"/>
      <c r="AY117" s="177"/>
    </row>
  </sheetData>
  <protectedRanges>
    <protectedRange sqref="N61:R61 B66 S63:T69 B57:B63 S57:T60 N64:R69 T42 T55:T56" name="Range2_12_5_1_1"/>
    <protectedRange sqref="N10 L10 L6 D6 D8 AD8 AF8 O8:U8 AJ8:AR8 AF10 AR11:AR34 L24:N31 E23:E34 G23:G34 N12:N23 N32:N34 E11:G22 N11:AG11 O12:AG34" name="Range1_16_3_1_1"/>
    <protectedRange sqref="I66 J64:M69 J61:M61 I69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7:H67 F68 E67" name="Range2_2_2_9_2_1_1"/>
    <protectedRange sqref="D65 D68:D69" name="Range2_1_1_1_1_1_9_2_1_1"/>
    <protectedRange sqref="Q10" name="Range1_17_1_1_1"/>
    <protectedRange sqref="AG10" name="Range1_18_1_1_1"/>
    <protectedRange sqref="C66 C68" name="Range2_4_1_1_1"/>
    <protectedRange sqref="AS16:AS34" name="Range1_1_1_1"/>
    <protectedRange sqref="P3:U5" name="Range1_16_1_1_1_1"/>
    <protectedRange sqref="C69 C67 C64" name="Range2_1_3_1_1"/>
    <protectedRange sqref="H11:H34" name="Range1_1_1_1_1_1_1"/>
    <protectedRange sqref="B64:B65 J62:R63 D66:D67 I67:I68 Z60:Z61 S61:Y62 AA61:AU62 E68:E69 G68:H69 F69" name="Range2_2_1_10_1_1_1_2"/>
    <protectedRange sqref="C65" name="Range2_2_1_10_2_1_1_1"/>
    <protectedRange sqref="N57:R60 G64:H64 D62 F65 E64" name="Range2_12_1_6_1_1"/>
    <protectedRange sqref="D57:D58 I63:I65 I57:M60 G65:H66 G58:H60 E65:E66 F66:F67 F59:F61 E58:E60" name="Range2_2_12_1_7_1_1"/>
    <protectedRange sqref="D63:D64" name="Range2_1_1_1_1_11_1_2_1_1"/>
    <protectedRange sqref="E61 G61:H61 F62" name="Range2_2_2_9_1_1_1_1"/>
    <protectedRange sqref="D59" name="Range2_1_1_1_1_1_9_1_1_1_1"/>
    <protectedRange sqref="C63 C58" name="Range2_1_1_2_1_1"/>
    <protectedRange sqref="C62" name="Range2_1_2_2_1_1"/>
    <protectedRange sqref="C61" name="Range2_3_2_1_1"/>
    <protectedRange sqref="F57:F58 E57 G57:H57" name="Range2_2_12_1_1_1_1_1"/>
    <protectedRange sqref="C57" name="Range2_1_4_2_1_1_1"/>
    <protectedRange sqref="C59:C60" name="Range2_5_1_1_1"/>
    <protectedRange sqref="E62:E63 F63:F64 G62:H63 I61:I62" name="Range2_2_1_1_1_1"/>
    <protectedRange sqref="D60:D61" name="Range2_1_1_1_1_1_1_1_1"/>
    <protectedRange sqref="AS11:AS15" name="Range1_4_1_1_1_1"/>
    <protectedRange sqref="J11:J15 J26:J34" name="Range1_1_2_1_10_1_1_1_1"/>
    <protectedRange sqref="R76" name="Range2_2_1_10_1_1_1_1_1"/>
    <protectedRange sqref="T41" name="Range2_12_5_1_1_4"/>
    <protectedRange sqref="B41:B42" name="Range2_12_5_1_1_1"/>
    <protectedRange sqref="E41:H41" name="Range2_2_12_1_7_1_1_1"/>
    <protectedRange sqref="D41" name="Range2_3_2_1_3_1_1_2_10_1_1_1_1_1"/>
    <protectedRange sqref="C41" name="Range2_1_1_1_1_11_1_2_1_1_1"/>
    <protectedRange sqref="S38:S40" name="Range2_12_3_1_1_1_1"/>
    <protectedRange sqref="D38:H38 N38:R40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S56" name="Range2_12_5_1_1_5_1_1"/>
    <protectedRange sqref="S55" name="Range2_12_2_1_1_1_2_1_1"/>
    <protectedRange sqref="N56:R56" name="Range2_12_1_6_1_1_4_1_1_1_1_1_1_1_1_1_1"/>
    <protectedRange sqref="J56:M56" name="Range2_2_12_1_7_1_1_6_1_1_1_1_1_1_1_1_1_1"/>
    <protectedRange sqref="I56" name="Range2_2_12_1_4_3_1_1_1_5_1_1_1_1_1_1_1_1_1_1_1"/>
    <protectedRange sqref="G56:H56" name="Range2_2_12_1_3_1_2_1_1_1_2_1_1_1_1_1_1_2_1_1_1_1"/>
    <protectedRange sqref="Q55:R55" name="Range2_12_1_4_1_1_1_1_1_1_1_1_1_1_1_1_1_1"/>
    <protectedRange sqref="N55:P55" name="Range2_12_1_2_1_1_1_1_1_1_1_1_1_1_1_1_1_1_1"/>
    <protectedRange sqref="J55:M55" name="Range2_2_12_1_4_1_1_1_1_1_1_1_1_1_1_1_1_1_1_1"/>
    <protectedRange sqref="I55" name="Range2_2_12_1_4_3_1_1_1_3_3_1_1_3_1_1_1_1_1_1"/>
    <protectedRange sqref="D55:E55 G55:H55" name="Range2_2_12_1_3_1_2_1_1_1_3_1_1_1_1_1_1_1_2_1_1"/>
    <protectedRange sqref="F55" name="Range2_2_12_1_3_3_1_1_1_2_1_1_1_1_1_1_1_1_1_1_1"/>
    <protectedRange sqref="B56" name="Range2_12_5_1_1_2_2_1_3_1_1_1_1_1_1_1_1_1_1_1_1"/>
    <protectedRange sqref="D56:E56" name="Range2_2_12_1_3_1_2_1_1_1_2_1_1_1_1_3_1_1_1_1_1_1"/>
    <protectedRange sqref="F56" name="Range2_2_12_1_3_1_2_1_1_1_3_1_1_1_1_1_3_1_1_1_1_1_1"/>
    <protectedRange sqref="B55" name="Range2_12_5_1_1_2_2_1_3_1_1_1_1_2_1_1_1_1_1_1"/>
    <protectedRange sqref="B40" name="Range2_12_5_1_1_1_1"/>
    <protectedRange sqref="T48" name="Range2_12_5_1_1_2_1"/>
    <protectedRange sqref="T43:T45" name="Range2_12_5_1_1_3_1_1_1_1"/>
    <protectedRange sqref="S43:S45" name="Range2_12_5_1_1_2_3_1_1_1_1_1_1"/>
    <protectedRange sqref="Q43:R45" name="Range2_12_1_6_1_1_1_1_2_1_1_1_1_1"/>
    <protectedRange sqref="N43:P45" name="Range2_12_1_2_3_1_1_1_1_2_1_1_1_1_1"/>
    <protectedRange sqref="I43:M45" name="Range2_2_12_1_4_3_1_1_1_1_2_1_1_1_1_1"/>
    <protectedRange sqref="E43:H45" name="Range2_2_12_1_3_1_2_1_1_1_1_2_1_1_1_1_1"/>
    <protectedRange sqref="D43:D45" name="Range2_2_12_1_3_1_2_1_1_1_2_1_2_3_1_1_1"/>
    <protectedRange sqref="T46" name="Range2_12_5_1_1_2_1_1_1_1_1_1"/>
    <protectedRange sqref="S46" name="Range2_12_4_1_1_1_4_2_1_1_1_1_1"/>
    <protectedRange sqref="Q46:R46" name="Range2_12_1_6_1_1_1_2_3_2_1_1_1_1_1"/>
    <protectedRange sqref="N46:P46" name="Range2_12_1_2_3_1_1_1_2_3_2_1_1_1_1_1"/>
    <protectedRange sqref="J46:M46" name="Range2_2_12_1_4_3_1_1_1_3_3_2_1_1_1_1_1"/>
    <protectedRange sqref="I46" name="Range2_2_12_1_4_3_1_1_1_2_1_2_2_1_1_1_1"/>
    <protectedRange sqref="G46:H46 D46:E46" name="Range2_2_12_1_3_1_2_1_1_1_2_1_3_2_1_1_1_1"/>
    <protectedRange sqref="F46" name="Range2_2_12_1_3_1_2_1_1_1_1_1_2_2_1_1_1_1"/>
    <protectedRange sqref="T47" name="Range2_12_5_1_1_6_1_1_1_1_1_1"/>
    <protectedRange sqref="S47" name="Range2_12_5_1_1_5_3_1_1_1_1_1_1"/>
    <protectedRange sqref="Q47:R47" name="Range2_12_1_6_1_1_1_2_3_2_1_1_2_1_1_1_1"/>
    <protectedRange sqref="N47:P47" name="Range2_12_1_2_3_1_1_1_2_3_2_1_1_2_1_1_1_1"/>
    <protectedRange sqref="J47:M47" name="Range2_2_12_1_4_3_1_1_1_3_3_2_1_1_2_1_1_1_1"/>
    <protectedRange sqref="I47" name="Range2_2_12_1_4_3_1_1_1_2_1_2_2_1_2_1_1_1_1"/>
    <protectedRange sqref="G47:H47 D47:E47" name="Range2_2_12_1_3_1_2_1_1_1_2_1_3_2_1_2_1_1_1_1"/>
    <protectedRange sqref="F47" name="Range2_2_12_1_3_1_2_1_1_1_1_1_2_2_1_2_1_1_1_1"/>
    <protectedRange sqref="B43:B45" name="Range2_12_5_1_1_1_2_2_1_1_1_1_1_1_1"/>
    <protectedRange sqref="B46" name="Range2_12_5_1_1_1_3_1_1_1_1_1_1_1_1"/>
    <protectedRange sqref="S48" name="Range2_12_4_1_1_1_4_2_2_1"/>
    <protectedRange sqref="Q48:R48" name="Range2_12_1_6_1_1_1_2_3_2_1_1_1"/>
    <protectedRange sqref="N48:P48" name="Range2_12_1_2_3_1_1_1_2_3_2_1_1_1"/>
    <protectedRange sqref="K48:M48" name="Range2_2_12_1_4_3_1_1_1_3_3_2_1_1_1"/>
    <protectedRange sqref="J48" name="Range2_2_12_1_4_3_1_1_1_3_2_1_2_1"/>
    <protectedRange sqref="D48:E48" name="Range2_2_12_1_3_1_2_1_1_1_2_1_2_3_2_1"/>
    <protectedRange sqref="I48" name="Range2_2_12_1_4_2_1_1_1_4_1_2_1_1_1_2_1"/>
    <protectedRange sqref="F48:H48" name="Range2_2_12_1_3_1_1_1_1_1_4_1_2_1_2_1_2_1"/>
    <protectedRange sqref="T50:T54" name="Range2_12_5_1_1_3"/>
    <protectedRange sqref="T49" name="Range2_12_5_1_1_2_2"/>
    <protectedRange sqref="S49:S52" name="Range2_12_4_1_1_1_4_2_2_2"/>
    <protectedRange sqref="Q49:R52" name="Range2_12_1_6_1_1_1_2_3_2_1_1_3"/>
    <protectedRange sqref="N49:P52" name="Range2_12_1_2_3_1_1_1_2_3_2_1_1_3"/>
    <protectedRange sqref="K49:M52" name="Range2_2_12_1_4_3_1_1_1_3_3_2_1_1_3"/>
    <protectedRange sqref="J49:J52" name="Range2_2_12_1_4_3_1_1_1_3_2_1_2_2"/>
    <protectedRange sqref="D49:E52" name="Range2_2_12_1_3_1_2_1_1_1_2_1_2_3_2_2"/>
    <protectedRange sqref="I49:I52" name="Range2_2_12_1_4_2_1_1_1_4_1_2_1_1_1_2_2"/>
    <protectedRange sqref="F49:H52" name="Range2_2_12_1_3_1_1_1_1_1_4_1_2_1_2_1_2_2"/>
    <protectedRange sqref="B52 B49" name="Range2_12_5_1_1_1_2_1_1_1_1_1"/>
    <protectedRange sqref="B50" name="Range2_12_5_1_1_2_2_2_1_1_1_1"/>
    <protectedRange sqref="S53" name="Range2_12_2_1_1_1_2_1"/>
    <protectedRange sqref="S54" name="Range2_12_2_1_1_1_2_1_1_1"/>
    <protectedRange sqref="N53:R53" name="Range2_12_1_6_1_1_4_1_1_1_1_1_1_1_1"/>
    <protectedRange sqref="J53:M53" name="Range2_2_12_1_7_1_1_6_1_1_1_1_1_1_1_1"/>
    <protectedRange sqref="I53" name="Range2_2_12_1_4_3_1_1_1_5_1_1_1_1_1_1_1_1_1"/>
    <protectedRange sqref="G53:H53" name="Range2_2_12_1_3_1_2_1_1_1_2_1_1_1_1_1_1_2_1_1"/>
    <protectedRange sqref="D53:E53" name="Range2_2_12_1_3_1_2_1_1_1_2_1_1_1_1_3_1_1_1_1"/>
    <protectedRange sqref="F53" name="Range2_2_12_1_3_1_2_1_1_1_3_1_1_1_1_1_3_1_1_1_1"/>
    <protectedRange sqref="Q54:R54" name="Range2_12_1_6_1_1_1_2_3_1_1_3_1_1_1_1_1_1_1"/>
    <protectedRange sqref="N54:P54" name="Range2_12_1_2_3_1_1_1_2_3_1_1_3_1_1_1_1_1_1_1"/>
    <protectedRange sqref="J54:M54" name="Range2_2_12_1_4_3_1_1_1_3_3_1_1_3_1_1_1_1_1_1_1"/>
    <protectedRange sqref="B53" name="Range2_12_5_1_1_2_2_1_3_1_1_1_1_1_1_1_1_1"/>
    <protectedRange sqref="I54" name="Range2_2_12_1_4_3_1_1_1_2_1_2_1_1_3_1_1_1_1_1_1"/>
    <protectedRange sqref="F54:H54" name="Range2_2_12_1_3_1_2_1_1_1_2_1_3_1_1_3_1_1_1_1_1_1_1"/>
    <protectedRange sqref="D54:E54" name="Range2_2_12_1_3_1_1_1_1_1_4_1_2_1_3_1_1_1_1_1_1_1_1_1"/>
    <protectedRange sqref="B54" name="Range2_12_5_1_1_2_1_4_1_1_1_2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498" priority="9" operator="containsText" text="N/A">
      <formula>NOT(ISERROR(SEARCH("N/A",X11)))</formula>
    </cfRule>
    <cfRule type="cellIs" dxfId="497" priority="27" operator="equal">
      <formula>0</formula>
    </cfRule>
  </conditionalFormatting>
  <conditionalFormatting sqref="X11:AE34">
    <cfRule type="cellIs" dxfId="496" priority="26" operator="greaterThanOrEqual">
      <formula>1185</formula>
    </cfRule>
  </conditionalFormatting>
  <conditionalFormatting sqref="X11:AE34">
    <cfRule type="cellIs" dxfId="495" priority="25" operator="between">
      <formula>0.1</formula>
      <formula>1184</formula>
    </cfRule>
  </conditionalFormatting>
  <conditionalFormatting sqref="X8">
    <cfRule type="cellIs" dxfId="494" priority="24" operator="equal">
      <formula>0</formula>
    </cfRule>
  </conditionalFormatting>
  <conditionalFormatting sqref="X8">
    <cfRule type="cellIs" dxfId="493" priority="23" operator="greaterThan">
      <formula>1179</formula>
    </cfRule>
  </conditionalFormatting>
  <conditionalFormatting sqref="X8">
    <cfRule type="cellIs" dxfId="492" priority="22" operator="greaterThan">
      <formula>99</formula>
    </cfRule>
  </conditionalFormatting>
  <conditionalFormatting sqref="X8">
    <cfRule type="cellIs" dxfId="491" priority="21" operator="greaterThan">
      <formula>0.99</formula>
    </cfRule>
  </conditionalFormatting>
  <conditionalFormatting sqref="AB8">
    <cfRule type="cellIs" dxfId="490" priority="20" operator="equal">
      <formula>0</formula>
    </cfRule>
  </conditionalFormatting>
  <conditionalFormatting sqref="AB8">
    <cfRule type="cellIs" dxfId="489" priority="19" operator="greaterThan">
      <formula>1179</formula>
    </cfRule>
  </conditionalFormatting>
  <conditionalFormatting sqref="AB8">
    <cfRule type="cellIs" dxfId="488" priority="18" operator="greaterThan">
      <formula>99</formula>
    </cfRule>
  </conditionalFormatting>
  <conditionalFormatting sqref="AB8">
    <cfRule type="cellIs" dxfId="487" priority="17" operator="greaterThan">
      <formula>0.99</formula>
    </cfRule>
  </conditionalFormatting>
  <conditionalFormatting sqref="AQ11:AQ34 AJ11:AO34">
    <cfRule type="cellIs" dxfId="486" priority="16" operator="equal">
      <formula>0</formula>
    </cfRule>
  </conditionalFormatting>
  <conditionalFormatting sqref="AQ11:AQ34 AJ11:AO34">
    <cfRule type="cellIs" dxfId="485" priority="15" operator="greaterThan">
      <formula>1179</formula>
    </cfRule>
  </conditionalFormatting>
  <conditionalFormatting sqref="AQ11:AQ34 AJ11:AO34">
    <cfRule type="cellIs" dxfId="484" priority="14" operator="greaterThan">
      <formula>99</formula>
    </cfRule>
  </conditionalFormatting>
  <conditionalFormatting sqref="AQ11:AQ34 AJ11:AO34">
    <cfRule type="cellIs" dxfId="483" priority="13" operator="greaterThan">
      <formula>0.99</formula>
    </cfRule>
  </conditionalFormatting>
  <conditionalFormatting sqref="AI11:AI34">
    <cfRule type="cellIs" dxfId="482" priority="12" operator="greaterThan">
      <formula>$AI$8</formula>
    </cfRule>
  </conditionalFormatting>
  <conditionalFormatting sqref="AH11:AH34">
    <cfRule type="cellIs" dxfId="481" priority="10" operator="greaterThan">
      <formula>$AH$8</formula>
    </cfRule>
    <cfRule type="cellIs" dxfId="480" priority="11" operator="greaterThan">
      <formula>$AH$8</formula>
    </cfRule>
  </conditionalFormatting>
  <conditionalFormatting sqref="AP11:AP34">
    <cfRule type="cellIs" dxfId="479" priority="8" operator="equal">
      <formula>0</formula>
    </cfRule>
  </conditionalFormatting>
  <conditionalFormatting sqref="AP11:AP34">
    <cfRule type="cellIs" dxfId="478" priority="7" operator="greaterThan">
      <formula>1179</formula>
    </cfRule>
  </conditionalFormatting>
  <conditionalFormatting sqref="AP11:AP34">
    <cfRule type="cellIs" dxfId="477" priority="6" operator="greaterThan">
      <formula>99</formula>
    </cfRule>
  </conditionalFormatting>
  <conditionalFormatting sqref="AP11:AP34">
    <cfRule type="cellIs" dxfId="476" priority="5" operator="greaterThan">
      <formula>0.99</formula>
    </cfRule>
  </conditionalFormatting>
  <dataValidations disablePrompts="1" count="4">
    <dataValidation type="list" allowBlank="1" showInputMessage="1" showErrorMessage="1" sqref="AV31:AW31" xr:uid="{00000000-0002-0000-0A00-000000000000}">
      <formula1>$AV$24:$AV$28</formula1>
    </dataValidation>
    <dataValidation type="list" allowBlank="1" showInputMessage="1" showErrorMessage="1" sqref="H11:H34" xr:uid="{00000000-0002-0000-0A00-000001000000}">
      <formula1>$AV$10:$AV$19</formula1>
    </dataValidation>
    <dataValidation type="list" allowBlank="1" showInputMessage="1" showErrorMessage="1" sqref="AP8:AQ8 N10 L10 D8 O8:T8" xr:uid="{00000000-0002-0000-0A00-000002000000}">
      <formula1>#REF!</formula1>
    </dataValidation>
    <dataValidation type="list" allowBlank="1" showInputMessage="1" showErrorMessage="1" sqref="P3:P5" xr:uid="{00000000-0002-0000-0A00-000003000000}">
      <formula1>$AY$10:$AY$39</formula1>
    </dataValidation>
  </dataValidations>
  <hyperlinks>
    <hyperlink ref="H9:H10" location="'1'!AH8" display="Plant Status" xr:uid="{00000000-0004-0000-0A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00FF"/>
  </sheetPr>
  <dimension ref="A2:AY115"/>
  <sheetViews>
    <sheetView showGridLines="0" topLeftCell="A37" zoomScaleNormal="100" workbookViewId="0">
      <selection activeCell="B52" sqref="B52:B57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133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133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18" t="s">
        <v>11</v>
      </c>
      <c r="I7" s="319" t="s">
        <v>12</v>
      </c>
      <c r="J7" s="319" t="s">
        <v>13</v>
      </c>
      <c r="K7" s="319" t="s">
        <v>14</v>
      </c>
      <c r="L7" s="191"/>
      <c r="M7" s="191"/>
      <c r="N7" s="191"/>
      <c r="O7" s="318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19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19" t="s">
        <v>23</v>
      </c>
      <c r="AG7" s="319" t="s">
        <v>24</v>
      </c>
      <c r="AH7" s="319" t="s">
        <v>25</v>
      </c>
      <c r="AI7" s="319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19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41924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24550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19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20" t="s">
        <v>52</v>
      </c>
      <c r="V9" s="320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22" t="s">
        <v>56</v>
      </c>
      <c r="AG9" s="322" t="s">
        <v>57</v>
      </c>
      <c r="AH9" s="373" t="s">
        <v>58</v>
      </c>
      <c r="AI9" s="388" t="s">
        <v>59</v>
      </c>
      <c r="AJ9" s="320" t="s">
        <v>60</v>
      </c>
      <c r="AK9" s="320" t="s">
        <v>61</v>
      </c>
      <c r="AL9" s="320" t="s">
        <v>62</v>
      </c>
      <c r="AM9" s="320" t="s">
        <v>63</v>
      </c>
      <c r="AN9" s="320" t="s">
        <v>64</v>
      </c>
      <c r="AO9" s="320" t="s">
        <v>65</v>
      </c>
      <c r="AP9" s="320" t="s">
        <v>66</v>
      </c>
      <c r="AQ9" s="390" t="s">
        <v>67</v>
      </c>
      <c r="AR9" s="320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20" t="s">
        <v>73</v>
      </c>
      <c r="C10" s="320" t="s">
        <v>74</v>
      </c>
      <c r="D10" s="320" t="s">
        <v>75</v>
      </c>
      <c r="E10" s="320" t="s">
        <v>76</v>
      </c>
      <c r="F10" s="320" t="s">
        <v>75</v>
      </c>
      <c r="G10" s="320" t="s">
        <v>76</v>
      </c>
      <c r="H10" s="399"/>
      <c r="I10" s="320" t="s">
        <v>76</v>
      </c>
      <c r="J10" s="320" t="s">
        <v>76</v>
      </c>
      <c r="K10" s="320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11'!Q34</f>
        <v>9976992</v>
      </c>
      <c r="R10" s="381"/>
      <c r="S10" s="382"/>
      <c r="T10" s="383"/>
      <c r="U10" s="320" t="s">
        <v>76</v>
      </c>
      <c r="V10" s="320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11'!AG34</f>
        <v>31546352</v>
      </c>
      <c r="AH10" s="373"/>
      <c r="AI10" s="389"/>
      <c r="AJ10" s="320" t="s">
        <v>85</v>
      </c>
      <c r="AK10" s="320" t="s">
        <v>85</v>
      </c>
      <c r="AL10" s="320" t="s">
        <v>85</v>
      </c>
      <c r="AM10" s="320" t="s">
        <v>85</v>
      </c>
      <c r="AN10" s="320" t="s">
        <v>85</v>
      </c>
      <c r="AO10" s="320" t="s">
        <v>85</v>
      </c>
      <c r="AP10" s="179">
        <f>'OCT 11'!AP34</f>
        <v>6954274</v>
      </c>
      <c r="AQ10" s="391"/>
      <c r="AR10" s="321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13</v>
      </c>
      <c r="E11" s="222">
        <f>D11/1.42</f>
        <v>9.1549295774647899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113</v>
      </c>
      <c r="P11" s="227"/>
      <c r="Q11" s="227">
        <v>9980712</v>
      </c>
      <c r="R11" s="228">
        <f>Q11-Q10</f>
        <v>3720</v>
      </c>
      <c r="S11" s="229">
        <f>R11*24/1000</f>
        <v>89.28</v>
      </c>
      <c r="T11" s="229">
        <f>R11/1000</f>
        <v>3.72</v>
      </c>
      <c r="U11" s="230">
        <v>5.4</v>
      </c>
      <c r="V11" s="230">
        <f t="shared" ref="V11:V34" si="0">U11</f>
        <v>5.4</v>
      </c>
      <c r="W11" s="292" t="s">
        <v>132</v>
      </c>
      <c r="X11" s="286">
        <v>0</v>
      </c>
      <c r="Y11" s="286">
        <v>0</v>
      </c>
      <c r="Z11" s="286">
        <v>1014</v>
      </c>
      <c r="AA11" s="286">
        <v>0</v>
      </c>
      <c r="AB11" s="286">
        <v>1060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31546968</v>
      </c>
      <c r="AH11" s="233">
        <f>IF(ISBLANK(AG11),"-",AG11-AG10)</f>
        <v>616</v>
      </c>
      <c r="AI11" s="234">
        <f>AH11/T11</f>
        <v>165.59139784946237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6955224</v>
      </c>
      <c r="AQ11" s="286">
        <f t="shared" ref="AQ11:AQ34" si="1">AP11-AP10</f>
        <v>950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15</v>
      </c>
      <c r="E12" s="222">
        <f t="shared" ref="E12:E34" si="2">D12/1.42</f>
        <v>10.563380281690142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113</v>
      </c>
      <c r="P12" s="227"/>
      <c r="Q12" s="227">
        <v>9984285</v>
      </c>
      <c r="R12" s="228">
        <f t="shared" ref="R12:R34" si="5">Q12-Q11</f>
        <v>3573</v>
      </c>
      <c r="S12" s="229">
        <f t="shared" ref="S12:S34" si="6">R12*24/1000</f>
        <v>85.751999999999995</v>
      </c>
      <c r="T12" s="229">
        <f t="shared" ref="T12:T34" si="7">R12/1000</f>
        <v>3.573</v>
      </c>
      <c r="U12" s="230">
        <v>6.6</v>
      </c>
      <c r="V12" s="230">
        <f t="shared" si="0"/>
        <v>6.6</v>
      </c>
      <c r="W12" s="292" t="s">
        <v>132</v>
      </c>
      <c r="X12" s="286">
        <v>0</v>
      </c>
      <c r="Y12" s="286">
        <v>0</v>
      </c>
      <c r="Z12" s="286">
        <v>975</v>
      </c>
      <c r="AA12" s="286">
        <v>0</v>
      </c>
      <c r="AB12" s="286">
        <v>1060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31547542</v>
      </c>
      <c r="AH12" s="233">
        <f>IF(ISBLANK(AG12),"-",AG12-AG11)</f>
        <v>574</v>
      </c>
      <c r="AI12" s="234">
        <f t="shared" ref="AI12:AI34" si="8">AH12/T12</f>
        <v>160.64931430170725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6956261</v>
      </c>
      <c r="AQ12" s="286">
        <f t="shared" si="1"/>
        <v>1037</v>
      </c>
      <c r="AR12" s="238">
        <v>1.07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18</v>
      </c>
      <c r="E13" s="222">
        <f t="shared" si="2"/>
        <v>12.67605633802817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113</v>
      </c>
      <c r="P13" s="227"/>
      <c r="Q13" s="227">
        <v>9987894</v>
      </c>
      <c r="R13" s="228">
        <f t="shared" si="5"/>
        <v>3609</v>
      </c>
      <c r="S13" s="229">
        <f t="shared" si="6"/>
        <v>86.616</v>
      </c>
      <c r="T13" s="229">
        <f t="shared" si="7"/>
        <v>3.609</v>
      </c>
      <c r="U13" s="230">
        <v>7.8</v>
      </c>
      <c r="V13" s="230">
        <f t="shared" si="0"/>
        <v>7.8</v>
      </c>
      <c r="W13" s="292" t="s">
        <v>132</v>
      </c>
      <c r="X13" s="286">
        <v>0</v>
      </c>
      <c r="Y13" s="286">
        <v>0</v>
      </c>
      <c r="Z13" s="286">
        <v>952</v>
      </c>
      <c r="AA13" s="286">
        <v>0</v>
      </c>
      <c r="AB13" s="286">
        <v>1060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31548106</v>
      </c>
      <c r="AH13" s="233">
        <f>IF(ISBLANK(AG13),"-",AG13-AG12)</f>
        <v>564</v>
      </c>
      <c r="AI13" s="234">
        <f t="shared" si="8"/>
        <v>156.27597672485453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6957328</v>
      </c>
      <c r="AQ13" s="286">
        <f t="shared" si="1"/>
        <v>1067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20</v>
      </c>
      <c r="E14" s="222">
        <f t="shared" si="2"/>
        <v>14.084507042253522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110</v>
      </c>
      <c r="P14" s="227"/>
      <c r="Q14" s="227">
        <v>9991407</v>
      </c>
      <c r="R14" s="228">
        <f t="shared" si="5"/>
        <v>3513</v>
      </c>
      <c r="S14" s="229">
        <f t="shared" si="6"/>
        <v>84.311999999999998</v>
      </c>
      <c r="T14" s="229">
        <f t="shared" si="7"/>
        <v>3.5129999999999999</v>
      </c>
      <c r="U14" s="230">
        <v>8.9</v>
      </c>
      <c r="V14" s="230">
        <f t="shared" si="0"/>
        <v>8.9</v>
      </c>
      <c r="W14" s="292" t="s">
        <v>132</v>
      </c>
      <c r="X14" s="286">
        <v>0</v>
      </c>
      <c r="Y14" s="286">
        <v>0</v>
      </c>
      <c r="Z14" s="286">
        <v>910</v>
      </c>
      <c r="AA14" s="286">
        <v>0</v>
      </c>
      <c r="AB14" s="286">
        <v>1060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31548642</v>
      </c>
      <c r="AH14" s="233">
        <f t="shared" ref="AH14:AH34" si="9">IF(ISBLANK(AG14),"-",AG14-AG13)</f>
        <v>536</v>
      </c>
      <c r="AI14" s="234">
        <f t="shared" si="8"/>
        <v>152.57614574437804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6958406</v>
      </c>
      <c r="AQ14" s="286">
        <f t="shared" si="1"/>
        <v>1078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22</v>
      </c>
      <c r="E15" s="222">
        <f t="shared" si="2"/>
        <v>15.492957746478874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92</v>
      </c>
      <c r="P15" s="227"/>
      <c r="Q15" s="227">
        <v>9994922</v>
      </c>
      <c r="R15" s="228">
        <f t="shared" si="5"/>
        <v>3515</v>
      </c>
      <c r="S15" s="229">
        <f t="shared" si="6"/>
        <v>84.36</v>
      </c>
      <c r="T15" s="229">
        <f t="shared" si="7"/>
        <v>3.5150000000000001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898</v>
      </c>
      <c r="AA15" s="286">
        <v>0</v>
      </c>
      <c r="AB15" s="286">
        <v>1010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31549108</v>
      </c>
      <c r="AH15" s="233">
        <f t="shared" si="9"/>
        <v>466</v>
      </c>
      <c r="AI15" s="234">
        <f t="shared" si="8"/>
        <v>132.57467994310099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0.35</v>
      </c>
      <c r="AP15" s="286">
        <v>6958933</v>
      </c>
      <c r="AQ15" s="286">
        <f t="shared" si="1"/>
        <v>527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21</v>
      </c>
      <c r="E16" s="222">
        <f t="shared" si="2"/>
        <v>14.788732394366198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108</v>
      </c>
      <c r="P16" s="227"/>
      <c r="Q16" s="227">
        <v>9999023</v>
      </c>
      <c r="R16" s="228">
        <f t="shared" si="5"/>
        <v>4101</v>
      </c>
      <c r="S16" s="229">
        <f t="shared" si="6"/>
        <v>98.424000000000007</v>
      </c>
      <c r="T16" s="229">
        <f t="shared" si="7"/>
        <v>4.101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1170</v>
      </c>
      <c r="AA16" s="286">
        <v>0</v>
      </c>
      <c r="AB16" s="286">
        <v>1030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31549638</v>
      </c>
      <c r="AH16" s="233">
        <f t="shared" si="9"/>
        <v>530</v>
      </c>
      <c r="AI16" s="234">
        <f t="shared" si="8"/>
        <v>129.23677151914168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6958933</v>
      </c>
      <c r="AQ16" s="286">
        <f t="shared" si="1"/>
        <v>0</v>
      </c>
      <c r="AR16" s="238">
        <v>0.99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13</v>
      </c>
      <c r="E17" s="222">
        <f t="shared" si="2"/>
        <v>9.1549295774647899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138</v>
      </c>
      <c r="P17" s="227"/>
      <c r="Q17" s="227">
        <v>10004331</v>
      </c>
      <c r="R17" s="228">
        <f t="shared" si="5"/>
        <v>5308</v>
      </c>
      <c r="S17" s="229">
        <f t="shared" si="6"/>
        <v>127.392</v>
      </c>
      <c r="T17" s="229">
        <f t="shared" si="7"/>
        <v>5.3079999999999998</v>
      </c>
      <c r="U17" s="230">
        <v>9.5</v>
      </c>
      <c r="V17" s="230">
        <f t="shared" si="0"/>
        <v>9.5</v>
      </c>
      <c r="W17" s="292" t="s">
        <v>178</v>
      </c>
      <c r="X17" s="286">
        <v>0</v>
      </c>
      <c r="Y17" s="286">
        <v>0</v>
      </c>
      <c r="Z17" s="286">
        <v>1095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31550742</v>
      </c>
      <c r="AH17" s="233">
        <f t="shared" si="9"/>
        <v>1104</v>
      </c>
      <c r="AI17" s="234">
        <f t="shared" si="8"/>
        <v>207.9879427279578</v>
      </c>
      <c r="AJ17" s="235">
        <v>0</v>
      </c>
      <c r="AK17" s="235">
        <v>0</v>
      </c>
      <c r="AL17" s="235">
        <v>1</v>
      </c>
      <c r="AM17" s="235">
        <v>1</v>
      </c>
      <c r="AN17" s="235">
        <v>1</v>
      </c>
      <c r="AO17" s="235">
        <v>0</v>
      </c>
      <c r="AP17" s="286">
        <v>6958933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10</v>
      </c>
      <c r="E18" s="222">
        <f t="shared" si="2"/>
        <v>7.042253521126761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144</v>
      </c>
      <c r="P18" s="227"/>
      <c r="Q18" s="227">
        <v>10010011</v>
      </c>
      <c r="R18" s="228">
        <f t="shared" si="5"/>
        <v>5680</v>
      </c>
      <c r="S18" s="229">
        <f t="shared" si="6"/>
        <v>136.32</v>
      </c>
      <c r="T18" s="229">
        <f t="shared" si="7"/>
        <v>5.68</v>
      </c>
      <c r="U18" s="230">
        <v>9.5</v>
      </c>
      <c r="V18" s="230">
        <f t="shared" si="0"/>
        <v>9.5</v>
      </c>
      <c r="W18" s="292" t="s">
        <v>178</v>
      </c>
      <c r="X18" s="286">
        <v>0</v>
      </c>
      <c r="Y18" s="286">
        <v>0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31551952</v>
      </c>
      <c r="AH18" s="233">
        <f t="shared" si="9"/>
        <v>1210</v>
      </c>
      <c r="AI18" s="234">
        <f t="shared" si="8"/>
        <v>213.02816901408451</v>
      </c>
      <c r="AJ18" s="235">
        <v>0</v>
      </c>
      <c r="AK18" s="235">
        <v>0</v>
      </c>
      <c r="AL18" s="235">
        <v>1</v>
      </c>
      <c r="AM18" s="235">
        <v>1</v>
      </c>
      <c r="AN18" s="235">
        <v>1</v>
      </c>
      <c r="AO18" s="235">
        <v>0</v>
      </c>
      <c r="AP18" s="286">
        <v>6958933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132</v>
      </c>
      <c r="P19" s="227"/>
      <c r="Q19" s="227">
        <v>10016239</v>
      </c>
      <c r="R19" s="228">
        <f t="shared" si="5"/>
        <v>6228</v>
      </c>
      <c r="S19" s="229">
        <f t="shared" si="6"/>
        <v>149.47200000000001</v>
      </c>
      <c r="T19" s="229">
        <f t="shared" si="7"/>
        <v>6.2279999999999998</v>
      </c>
      <c r="U19" s="230">
        <v>9</v>
      </c>
      <c r="V19" s="230">
        <f t="shared" si="0"/>
        <v>9</v>
      </c>
      <c r="W19" s="292" t="s">
        <v>148</v>
      </c>
      <c r="X19" s="286">
        <v>0</v>
      </c>
      <c r="Y19" s="286">
        <v>1060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31553346</v>
      </c>
      <c r="AH19" s="233">
        <f t="shared" si="9"/>
        <v>1394</v>
      </c>
      <c r="AI19" s="234">
        <f t="shared" si="8"/>
        <v>223.82787411689148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6958933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130</v>
      </c>
      <c r="P20" s="227"/>
      <c r="Q20" s="227">
        <v>10022363</v>
      </c>
      <c r="R20" s="228">
        <f t="shared" si="5"/>
        <v>6124</v>
      </c>
      <c r="S20" s="229">
        <f t="shared" si="6"/>
        <v>146.976</v>
      </c>
      <c r="T20" s="229">
        <f t="shared" si="7"/>
        <v>6.1239999999999997</v>
      </c>
      <c r="U20" s="230">
        <v>8.1</v>
      </c>
      <c r="V20" s="230">
        <f t="shared" si="0"/>
        <v>8.1</v>
      </c>
      <c r="W20" s="292" t="s">
        <v>148</v>
      </c>
      <c r="X20" s="286">
        <v>0</v>
      </c>
      <c r="Y20" s="286">
        <v>1132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31554670</v>
      </c>
      <c r="AH20" s="233">
        <f t="shared" si="9"/>
        <v>1324</v>
      </c>
      <c r="AI20" s="234">
        <f t="shared" si="8"/>
        <v>216.19856303069889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6958933</v>
      </c>
      <c r="AQ20" s="286">
        <f t="shared" si="1"/>
        <v>0</v>
      </c>
      <c r="AR20" s="238">
        <v>1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9</v>
      </c>
      <c r="E21" s="222">
        <f t="shared" si="2"/>
        <v>6.3380281690140849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131</v>
      </c>
      <c r="P21" s="227"/>
      <c r="Q21" s="227">
        <v>10028561</v>
      </c>
      <c r="R21" s="228">
        <f>Q21-Q20</f>
        <v>6198</v>
      </c>
      <c r="S21" s="229">
        <f t="shared" si="6"/>
        <v>148.75200000000001</v>
      </c>
      <c r="T21" s="229">
        <f t="shared" si="7"/>
        <v>6.1980000000000004</v>
      </c>
      <c r="U21" s="230">
        <v>7.3</v>
      </c>
      <c r="V21" s="230">
        <f t="shared" si="0"/>
        <v>7.3</v>
      </c>
      <c r="W21" s="292" t="s">
        <v>148</v>
      </c>
      <c r="X21" s="286">
        <v>0</v>
      </c>
      <c r="Y21" s="286">
        <v>1130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31556028</v>
      </c>
      <c r="AH21" s="233">
        <f t="shared" si="9"/>
        <v>1358</v>
      </c>
      <c r="AI21" s="234">
        <f t="shared" si="8"/>
        <v>219.1029364311068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6958933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7</v>
      </c>
      <c r="E22" s="222">
        <f t="shared" si="2"/>
        <v>4.9295774647887329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132</v>
      </c>
      <c r="P22" s="227"/>
      <c r="Q22" s="227">
        <v>10034776</v>
      </c>
      <c r="R22" s="228">
        <f t="shared" si="5"/>
        <v>6215</v>
      </c>
      <c r="S22" s="229">
        <f t="shared" si="6"/>
        <v>149.16</v>
      </c>
      <c r="T22" s="229">
        <f t="shared" si="7"/>
        <v>6.2149999999999999</v>
      </c>
      <c r="U22" s="230">
        <v>6.8</v>
      </c>
      <c r="V22" s="230">
        <f t="shared" si="0"/>
        <v>6.8</v>
      </c>
      <c r="W22" s="292" t="s">
        <v>148</v>
      </c>
      <c r="X22" s="286">
        <v>0</v>
      </c>
      <c r="Y22" s="286">
        <v>1101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31557414</v>
      </c>
      <c r="AH22" s="233">
        <f t="shared" si="9"/>
        <v>1386</v>
      </c>
      <c r="AI22" s="234">
        <f t="shared" si="8"/>
        <v>223.00884955752213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6958933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7</v>
      </c>
      <c r="E23" s="222">
        <f t="shared" si="2"/>
        <v>4.9295774647887329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130</v>
      </c>
      <c r="P23" s="227"/>
      <c r="Q23" s="227">
        <v>10040857</v>
      </c>
      <c r="R23" s="228">
        <f t="shared" si="5"/>
        <v>6081</v>
      </c>
      <c r="S23" s="229">
        <f t="shared" si="6"/>
        <v>145.94399999999999</v>
      </c>
      <c r="T23" s="229">
        <f t="shared" si="7"/>
        <v>6.0810000000000004</v>
      </c>
      <c r="U23" s="230">
        <v>6.3</v>
      </c>
      <c r="V23" s="230">
        <f t="shared" si="0"/>
        <v>6.3</v>
      </c>
      <c r="W23" s="292" t="s">
        <v>148</v>
      </c>
      <c r="X23" s="286">
        <v>0</v>
      </c>
      <c r="Y23" s="286">
        <v>1010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31558778</v>
      </c>
      <c r="AH23" s="233">
        <f t="shared" si="9"/>
        <v>1364</v>
      </c>
      <c r="AI23" s="234">
        <f t="shared" si="8"/>
        <v>224.30521295839497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6958933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10</v>
      </c>
      <c r="E24" s="222">
        <f t="shared" si="2"/>
        <v>7.042253521126761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136</v>
      </c>
      <c r="P24" s="227"/>
      <c r="Q24" s="227">
        <v>10046656</v>
      </c>
      <c r="R24" s="228">
        <f t="shared" si="5"/>
        <v>5799</v>
      </c>
      <c r="S24" s="229">
        <f t="shared" si="6"/>
        <v>139.17599999999999</v>
      </c>
      <c r="T24" s="229">
        <f t="shared" si="7"/>
        <v>5.7990000000000004</v>
      </c>
      <c r="U24" s="230">
        <v>6.1</v>
      </c>
      <c r="V24" s="230">
        <f t="shared" si="0"/>
        <v>6.1</v>
      </c>
      <c r="W24" s="292" t="s">
        <v>148</v>
      </c>
      <c r="X24" s="286">
        <v>0</v>
      </c>
      <c r="Y24" s="286">
        <v>1010</v>
      </c>
      <c r="Z24" s="286">
        <v>1195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31560236</v>
      </c>
      <c r="AH24" s="233">
        <f t="shared" si="9"/>
        <v>1458</v>
      </c>
      <c r="AI24" s="234">
        <f t="shared" si="8"/>
        <v>251.42265907915157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6958933</v>
      </c>
      <c r="AQ24" s="286">
        <f t="shared" si="1"/>
        <v>0</v>
      </c>
      <c r="AR24" s="238">
        <v>1.1499999999999999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11</v>
      </c>
      <c r="E25" s="222">
        <f t="shared" si="2"/>
        <v>7.746478873239437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136</v>
      </c>
      <c r="P25" s="227"/>
      <c r="Q25" s="227">
        <v>10052425</v>
      </c>
      <c r="R25" s="228">
        <f t="shared" si="5"/>
        <v>5769</v>
      </c>
      <c r="S25" s="229">
        <f t="shared" si="6"/>
        <v>138.45599999999999</v>
      </c>
      <c r="T25" s="229">
        <f t="shared" si="7"/>
        <v>5.7690000000000001</v>
      </c>
      <c r="U25" s="230">
        <v>6</v>
      </c>
      <c r="V25" s="230">
        <f t="shared" si="0"/>
        <v>6</v>
      </c>
      <c r="W25" s="292" t="s">
        <v>148</v>
      </c>
      <c r="X25" s="286">
        <v>0</v>
      </c>
      <c r="Y25" s="286">
        <v>999</v>
      </c>
      <c r="Z25" s="286">
        <v>1195</v>
      </c>
      <c r="AA25" s="286">
        <v>1185</v>
      </c>
      <c r="AB25" s="286">
        <v>1199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31561556</v>
      </c>
      <c r="AH25" s="233">
        <f t="shared" si="9"/>
        <v>1320</v>
      </c>
      <c r="AI25" s="234">
        <f t="shared" si="8"/>
        <v>228.80915236609465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6958933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10</v>
      </c>
      <c r="E26" s="222">
        <f t="shared" si="2"/>
        <v>7.042253521126761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132</v>
      </c>
      <c r="P26" s="227"/>
      <c r="Q26" s="227">
        <v>10058040</v>
      </c>
      <c r="R26" s="228">
        <f t="shared" si="5"/>
        <v>5615</v>
      </c>
      <c r="S26" s="229">
        <f t="shared" si="6"/>
        <v>134.76</v>
      </c>
      <c r="T26" s="229">
        <f t="shared" si="7"/>
        <v>5.6150000000000002</v>
      </c>
      <c r="U26" s="230">
        <v>5.9</v>
      </c>
      <c r="V26" s="230">
        <f t="shared" si="0"/>
        <v>5.9</v>
      </c>
      <c r="W26" s="292" t="s">
        <v>148</v>
      </c>
      <c r="X26" s="286">
        <v>0</v>
      </c>
      <c r="Y26" s="286">
        <v>999</v>
      </c>
      <c r="Z26" s="286">
        <v>1195</v>
      </c>
      <c r="AA26" s="286">
        <v>1185</v>
      </c>
      <c r="AB26" s="286">
        <v>1199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31562824</v>
      </c>
      <c r="AH26" s="233">
        <f t="shared" si="9"/>
        <v>1268</v>
      </c>
      <c r="AI26" s="234">
        <f t="shared" si="8"/>
        <v>225.82368655387356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6958933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6</v>
      </c>
      <c r="E27" s="222">
        <f t="shared" si="2"/>
        <v>4.2253521126760569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133</v>
      </c>
      <c r="P27" s="227"/>
      <c r="Q27" s="227">
        <v>10063588</v>
      </c>
      <c r="R27" s="228">
        <f t="shared" si="5"/>
        <v>5548</v>
      </c>
      <c r="S27" s="229">
        <f t="shared" si="6"/>
        <v>133.15199999999999</v>
      </c>
      <c r="T27" s="229">
        <f t="shared" si="7"/>
        <v>5.548</v>
      </c>
      <c r="U27" s="230">
        <v>5.8</v>
      </c>
      <c r="V27" s="230">
        <f t="shared" si="0"/>
        <v>5.8</v>
      </c>
      <c r="W27" s="292" t="s">
        <v>148</v>
      </c>
      <c r="X27" s="286">
        <v>0</v>
      </c>
      <c r="Y27" s="286">
        <v>999</v>
      </c>
      <c r="Z27" s="286">
        <v>1195</v>
      </c>
      <c r="AA27" s="286">
        <v>1185</v>
      </c>
      <c r="AB27" s="286">
        <v>1199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31564114</v>
      </c>
      <c r="AH27" s="233">
        <f t="shared" si="9"/>
        <v>1290</v>
      </c>
      <c r="AI27" s="234">
        <f t="shared" si="8"/>
        <v>232.51622206200432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6958933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11</v>
      </c>
      <c r="E28" s="222">
        <f t="shared" si="2"/>
        <v>7.746478873239437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137</v>
      </c>
      <c r="P28" s="227"/>
      <c r="Q28" s="227">
        <v>10069140</v>
      </c>
      <c r="R28" s="228">
        <f t="shared" si="5"/>
        <v>5552</v>
      </c>
      <c r="S28" s="229">
        <f t="shared" si="6"/>
        <v>133.24799999999999</v>
      </c>
      <c r="T28" s="229">
        <f t="shared" si="7"/>
        <v>5.5519999999999996</v>
      </c>
      <c r="U28" s="230">
        <v>5.6</v>
      </c>
      <c r="V28" s="230">
        <f t="shared" si="0"/>
        <v>5.6</v>
      </c>
      <c r="W28" s="292" t="s">
        <v>148</v>
      </c>
      <c r="X28" s="286">
        <v>0</v>
      </c>
      <c r="Y28" s="286">
        <v>950</v>
      </c>
      <c r="Z28" s="286">
        <v>1195</v>
      </c>
      <c r="AA28" s="286">
        <v>1185</v>
      </c>
      <c r="AB28" s="286">
        <v>1199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31565378</v>
      </c>
      <c r="AH28" s="233">
        <f t="shared" si="9"/>
        <v>1264</v>
      </c>
      <c r="AI28" s="234">
        <f t="shared" si="8"/>
        <v>227.6657060518732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6958933</v>
      </c>
      <c r="AQ28" s="286">
        <f t="shared" si="1"/>
        <v>0</v>
      </c>
      <c r="AR28" s="238">
        <v>0.98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7</v>
      </c>
      <c r="E29" s="222">
        <f t="shared" si="2"/>
        <v>4.9295774647887329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134</v>
      </c>
      <c r="P29" s="227"/>
      <c r="Q29" s="227">
        <v>10074709</v>
      </c>
      <c r="R29" s="228">
        <f t="shared" si="5"/>
        <v>5569</v>
      </c>
      <c r="S29" s="229">
        <f t="shared" si="6"/>
        <v>133.65600000000001</v>
      </c>
      <c r="T29" s="229">
        <f t="shared" si="7"/>
        <v>5.569</v>
      </c>
      <c r="U29" s="230">
        <v>5.5</v>
      </c>
      <c r="V29" s="230">
        <f t="shared" si="0"/>
        <v>5.5</v>
      </c>
      <c r="W29" s="292" t="s">
        <v>148</v>
      </c>
      <c r="X29" s="286">
        <v>0</v>
      </c>
      <c r="Y29" s="286">
        <v>950</v>
      </c>
      <c r="Z29" s="286">
        <v>1155</v>
      </c>
      <c r="AA29" s="286">
        <v>1185</v>
      </c>
      <c r="AB29" s="286">
        <v>1160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31566646</v>
      </c>
      <c r="AH29" s="233">
        <f t="shared" si="9"/>
        <v>1268</v>
      </c>
      <c r="AI29" s="234">
        <f t="shared" si="8"/>
        <v>227.68899263781648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6958933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11</v>
      </c>
      <c r="E30" s="222">
        <f t="shared" si="2"/>
        <v>7.746478873239437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116</v>
      </c>
      <c r="P30" s="227"/>
      <c r="Q30" s="227">
        <v>10080035</v>
      </c>
      <c r="R30" s="228">
        <f t="shared" si="5"/>
        <v>5326</v>
      </c>
      <c r="S30" s="229">
        <f t="shared" si="6"/>
        <v>127.824</v>
      </c>
      <c r="T30" s="229">
        <f t="shared" si="7"/>
        <v>5.3259999999999996</v>
      </c>
      <c r="U30" s="230">
        <v>5.0999999999999996</v>
      </c>
      <c r="V30" s="230">
        <f t="shared" si="0"/>
        <v>5.0999999999999996</v>
      </c>
      <c r="W30" s="292" t="s">
        <v>151</v>
      </c>
      <c r="X30" s="286">
        <v>0</v>
      </c>
      <c r="Y30" s="286">
        <v>1040</v>
      </c>
      <c r="Z30" s="286">
        <v>1195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31567706</v>
      </c>
      <c r="AH30" s="233">
        <f t="shared" si="9"/>
        <v>1060</v>
      </c>
      <c r="AI30" s="234">
        <f t="shared" si="8"/>
        <v>199.02365752910254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6958933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12</v>
      </c>
      <c r="E31" s="222">
        <f>D31/1.42</f>
        <v>8.4507042253521139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118</v>
      </c>
      <c r="P31" s="227"/>
      <c r="Q31" s="227">
        <v>10085165</v>
      </c>
      <c r="R31" s="228">
        <f t="shared" si="5"/>
        <v>5130</v>
      </c>
      <c r="S31" s="229">
        <f t="shared" si="6"/>
        <v>123.12</v>
      </c>
      <c r="T31" s="229">
        <f t="shared" si="7"/>
        <v>5.13</v>
      </c>
      <c r="U31" s="230">
        <v>4.5</v>
      </c>
      <c r="V31" s="230">
        <f t="shared" si="0"/>
        <v>4.5</v>
      </c>
      <c r="W31" s="292" t="s">
        <v>151</v>
      </c>
      <c r="X31" s="286">
        <v>0</v>
      </c>
      <c r="Y31" s="286">
        <v>980</v>
      </c>
      <c r="Z31" s="286">
        <v>1195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31568718</v>
      </c>
      <c r="AH31" s="233">
        <f t="shared" si="9"/>
        <v>1012</v>
      </c>
      <c r="AI31" s="234">
        <f t="shared" si="8"/>
        <v>197.27095516569202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6958933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20</v>
      </c>
      <c r="E32" s="222">
        <f t="shared" si="2"/>
        <v>14.084507042253522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111</v>
      </c>
      <c r="P32" s="227"/>
      <c r="Q32" s="227">
        <v>10090058</v>
      </c>
      <c r="R32" s="228">
        <f t="shared" si="5"/>
        <v>4893</v>
      </c>
      <c r="S32" s="229">
        <f t="shared" si="6"/>
        <v>117.432</v>
      </c>
      <c r="T32" s="229">
        <f t="shared" si="7"/>
        <v>4.8929999999999998</v>
      </c>
      <c r="U32" s="230">
        <v>4.3</v>
      </c>
      <c r="V32" s="230">
        <f t="shared" si="0"/>
        <v>4.3</v>
      </c>
      <c r="W32" s="292" t="s">
        <v>151</v>
      </c>
      <c r="X32" s="286">
        <v>0</v>
      </c>
      <c r="Y32" s="286">
        <v>980</v>
      </c>
      <c r="Z32" s="286">
        <v>1140</v>
      </c>
      <c r="AA32" s="286">
        <v>0</v>
      </c>
      <c r="AB32" s="286">
        <v>1150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31569670</v>
      </c>
      <c r="AH32" s="233">
        <f t="shared" si="9"/>
        <v>952</v>
      </c>
      <c r="AI32" s="234">
        <f t="shared" si="8"/>
        <v>194.56366237482118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6958933</v>
      </c>
      <c r="AQ32" s="286">
        <f t="shared" si="1"/>
        <v>0</v>
      </c>
      <c r="AR32" s="238">
        <v>1.07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13</v>
      </c>
      <c r="E33" s="222">
        <f t="shared" si="2"/>
        <v>9.1549295774647899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111</v>
      </c>
      <c r="P33" s="227"/>
      <c r="Q33" s="227">
        <v>10094076</v>
      </c>
      <c r="R33" s="228">
        <f t="shared" si="5"/>
        <v>4018</v>
      </c>
      <c r="S33" s="229">
        <f t="shared" si="6"/>
        <v>96.432000000000002</v>
      </c>
      <c r="T33" s="229">
        <f t="shared" si="7"/>
        <v>4.0179999999999998</v>
      </c>
      <c r="U33" s="230">
        <v>4.8</v>
      </c>
      <c r="V33" s="230">
        <f t="shared" si="0"/>
        <v>4.8</v>
      </c>
      <c r="W33" s="292" t="s">
        <v>132</v>
      </c>
      <c r="X33" s="286">
        <v>0</v>
      </c>
      <c r="Y33" s="286">
        <v>0</v>
      </c>
      <c r="Z33" s="286">
        <v>1038</v>
      </c>
      <c r="AA33" s="286">
        <v>0</v>
      </c>
      <c r="AB33" s="286">
        <v>1050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31570322</v>
      </c>
      <c r="AH33" s="233">
        <f t="shared" si="9"/>
        <v>652</v>
      </c>
      <c r="AI33" s="234">
        <f t="shared" si="8"/>
        <v>162.26978596316576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</v>
      </c>
      <c r="AP33" s="286">
        <v>6959451</v>
      </c>
      <c r="AQ33" s="286">
        <f t="shared" si="1"/>
        <v>518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17</v>
      </c>
      <c r="E34" s="222">
        <f t="shared" si="2"/>
        <v>11.971830985915494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109</v>
      </c>
      <c r="P34" s="227"/>
      <c r="Q34" s="227">
        <v>10097897</v>
      </c>
      <c r="R34" s="228">
        <f t="shared" si="5"/>
        <v>3821</v>
      </c>
      <c r="S34" s="229">
        <f t="shared" si="6"/>
        <v>91.703999999999994</v>
      </c>
      <c r="T34" s="229">
        <f t="shared" si="7"/>
        <v>3.8210000000000002</v>
      </c>
      <c r="U34" s="230">
        <v>5.6</v>
      </c>
      <c r="V34" s="230">
        <f t="shared" si="0"/>
        <v>5.6</v>
      </c>
      <c r="W34" s="292" t="s">
        <v>132</v>
      </c>
      <c r="X34" s="286">
        <v>0</v>
      </c>
      <c r="Y34" s="286">
        <v>0</v>
      </c>
      <c r="Z34" s="286">
        <v>957</v>
      </c>
      <c r="AA34" s="286">
        <v>0</v>
      </c>
      <c r="AB34" s="286">
        <v>1050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31570902</v>
      </c>
      <c r="AH34" s="233">
        <f t="shared" si="9"/>
        <v>580</v>
      </c>
      <c r="AI34" s="234">
        <f t="shared" si="8"/>
        <v>151.79272441769169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</v>
      </c>
      <c r="AP34" s="286">
        <v>6960129</v>
      </c>
      <c r="AQ34" s="286">
        <f t="shared" si="1"/>
        <v>678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 t="e">
        <f>AVERAGE(P11:P34)</f>
        <v>#DIV/0!</v>
      </c>
      <c r="Q35" s="255">
        <f>Q34-Q10</f>
        <v>120905</v>
      </c>
      <c r="R35" s="256">
        <f>SUM(R11:R34)</f>
        <v>120905</v>
      </c>
      <c r="S35" s="257">
        <f>AVERAGE(S11:S34)</f>
        <v>120.90499999999997</v>
      </c>
      <c r="T35" s="257">
        <f>SUM(T11:T34)</f>
        <v>120.90500000000002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24550</v>
      </c>
      <c r="AH35" s="263">
        <f>SUM(AH11:AH34)</f>
        <v>24550</v>
      </c>
      <c r="AI35" s="264">
        <f>$AH$35/$T35</f>
        <v>203.05198296182951</v>
      </c>
      <c r="AJ35" s="261"/>
      <c r="AK35" s="265"/>
      <c r="AL35" s="265"/>
      <c r="AM35" s="265"/>
      <c r="AN35" s="266"/>
      <c r="AO35" s="267"/>
      <c r="AP35" s="268">
        <f>AP34-AP10</f>
        <v>5855</v>
      </c>
      <c r="AQ35" s="269">
        <f>SUM(AQ11:AQ34)</f>
        <v>5855</v>
      </c>
      <c r="AR35" s="270">
        <f>AVERAGE(AR11:AR34)</f>
        <v>1.0433333333333332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4"/>
      <c r="G38" s="294"/>
      <c r="H38" s="294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6" t="s">
        <v>125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164"/>
      <c r="AW40" s="164"/>
      <c r="AY40" s="287"/>
    </row>
    <row r="41" spans="2:51" x14ac:dyDescent="0.35">
      <c r="B41" s="298" t="s">
        <v>211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00" t="s">
        <v>162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172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212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2" t="s">
        <v>138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1" t="s">
        <v>139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0" t="s">
        <v>142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00" t="s">
        <v>214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295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11" t="s">
        <v>213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02" t="s">
        <v>140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23" t="s">
        <v>129</v>
      </c>
      <c r="C55" s="297"/>
      <c r="D55" s="294"/>
      <c r="E55" s="294"/>
      <c r="F55" s="294"/>
      <c r="G55" s="294"/>
      <c r="H55" s="294"/>
      <c r="I55" s="294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301"/>
      <c r="U55" s="280"/>
      <c r="V55" s="280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167" t="s">
        <v>146</v>
      </c>
      <c r="C56" s="297"/>
      <c r="D56" s="294"/>
      <c r="E56" s="294"/>
      <c r="F56" s="294"/>
      <c r="G56" s="294"/>
      <c r="H56" s="294"/>
      <c r="I56" s="294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280"/>
      <c r="V56" s="280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167" t="s">
        <v>130</v>
      </c>
      <c r="C57" s="291"/>
      <c r="D57" s="294"/>
      <c r="E57" s="294"/>
      <c r="F57" s="294"/>
      <c r="G57" s="294"/>
      <c r="H57" s="294"/>
      <c r="I57" s="294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279"/>
      <c r="C58" s="291"/>
      <c r="D58" s="278"/>
      <c r="E58" s="294"/>
      <c r="F58" s="294"/>
      <c r="G58" s="294"/>
      <c r="H58" s="294"/>
      <c r="I58" s="294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2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79"/>
      <c r="C59" s="311"/>
      <c r="D59" s="278"/>
      <c r="E59" s="294"/>
      <c r="F59" s="294"/>
      <c r="G59" s="294"/>
      <c r="H59" s="294"/>
      <c r="I59" s="278"/>
      <c r="J59" s="295"/>
      <c r="K59" s="295"/>
      <c r="L59" s="295"/>
      <c r="M59" s="295"/>
      <c r="N59" s="295"/>
      <c r="O59" s="295"/>
      <c r="P59" s="295"/>
      <c r="Q59" s="295"/>
      <c r="R59" s="295"/>
      <c r="S59" s="282"/>
      <c r="T59" s="282"/>
      <c r="U59" s="282"/>
      <c r="V59" s="282"/>
      <c r="W59" s="282"/>
      <c r="X59" s="282"/>
      <c r="Y59" s="282"/>
      <c r="Z59" s="281"/>
      <c r="AA59" s="282"/>
      <c r="AB59" s="282"/>
      <c r="AC59" s="282"/>
      <c r="AD59" s="282"/>
      <c r="AE59" s="282"/>
      <c r="AF59" s="282"/>
      <c r="AG59" s="282"/>
      <c r="AH59" s="282"/>
      <c r="AI59" s="282"/>
      <c r="AJ59" s="282"/>
      <c r="AK59" s="282"/>
      <c r="AL59" s="282"/>
      <c r="AM59" s="282"/>
      <c r="AN59" s="282"/>
      <c r="AO59" s="282"/>
      <c r="AP59" s="282"/>
      <c r="AQ59" s="282"/>
      <c r="AR59" s="282"/>
      <c r="AS59" s="282"/>
      <c r="AT59" s="282"/>
      <c r="AU59" s="282"/>
      <c r="AV59" s="287"/>
      <c r="AW59" s="177"/>
      <c r="AX59" s="177"/>
      <c r="AY59" s="177"/>
    </row>
    <row r="60" spans="2:51" x14ac:dyDescent="0.35">
      <c r="B60" s="279"/>
      <c r="C60" s="311"/>
      <c r="D60" s="294"/>
      <c r="E60" s="278"/>
      <c r="F60" s="294"/>
      <c r="G60" s="278"/>
      <c r="H60" s="278"/>
      <c r="I60" s="278"/>
      <c r="J60" s="282"/>
      <c r="K60" s="282"/>
      <c r="L60" s="282"/>
      <c r="M60" s="282"/>
      <c r="N60" s="282"/>
      <c r="O60" s="282"/>
      <c r="P60" s="282"/>
      <c r="Q60" s="282"/>
      <c r="R60" s="282"/>
      <c r="S60" s="282"/>
      <c r="T60" s="282"/>
      <c r="U60" s="282"/>
      <c r="V60" s="282"/>
      <c r="W60" s="281"/>
      <c r="X60" s="281"/>
      <c r="Y60" s="281"/>
      <c r="Z60" s="288"/>
      <c r="AA60" s="281"/>
      <c r="AB60" s="281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7"/>
      <c r="AW60" s="177"/>
      <c r="AX60" s="177"/>
      <c r="AY60" s="177"/>
    </row>
    <row r="61" spans="2:51" x14ac:dyDescent="0.35">
      <c r="B61" s="279"/>
      <c r="C61" s="297"/>
      <c r="D61" s="294"/>
      <c r="E61" s="278"/>
      <c r="F61" s="278"/>
      <c r="G61" s="278"/>
      <c r="H61" s="278"/>
      <c r="I61" s="294"/>
      <c r="J61" s="282"/>
      <c r="K61" s="282"/>
      <c r="L61" s="282"/>
      <c r="M61" s="282"/>
      <c r="N61" s="282"/>
      <c r="O61" s="282"/>
      <c r="P61" s="282"/>
      <c r="Q61" s="282"/>
      <c r="R61" s="282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82"/>
      <c r="C62" s="297"/>
      <c r="D62" s="294"/>
      <c r="E62" s="294"/>
      <c r="F62" s="278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8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82"/>
      <c r="C63" s="282"/>
      <c r="D63" s="294"/>
      <c r="E63" s="294"/>
      <c r="F63" s="294"/>
      <c r="G63" s="294"/>
      <c r="H63" s="294"/>
      <c r="I63" s="294"/>
      <c r="J63" s="295"/>
      <c r="K63" s="295"/>
      <c r="L63" s="295"/>
      <c r="M63" s="295"/>
      <c r="N63" s="295"/>
      <c r="O63" s="295"/>
      <c r="P63" s="295"/>
      <c r="Q63" s="295"/>
      <c r="R63" s="295"/>
      <c r="S63" s="295"/>
      <c r="T63" s="301"/>
      <c r="U63" s="280"/>
      <c r="V63" s="280"/>
      <c r="W63" s="288"/>
      <c r="X63" s="288"/>
      <c r="Y63" s="288"/>
      <c r="Z63" s="288"/>
      <c r="AA63" s="288"/>
      <c r="AB63" s="288"/>
      <c r="AC63" s="288"/>
      <c r="AD63" s="288"/>
      <c r="AE63" s="288"/>
      <c r="AM63" s="289"/>
      <c r="AN63" s="289"/>
      <c r="AO63" s="289"/>
      <c r="AP63" s="289"/>
      <c r="AQ63" s="289"/>
      <c r="AR63" s="289"/>
      <c r="AS63" s="290"/>
      <c r="AV63" s="287"/>
      <c r="AW63" s="177"/>
      <c r="AX63" s="177"/>
      <c r="AY63" s="177"/>
    </row>
    <row r="64" spans="2:51" x14ac:dyDescent="0.35">
      <c r="B64" s="279"/>
      <c r="C64" s="311"/>
      <c r="D64" s="282"/>
      <c r="E64" s="294"/>
      <c r="F64" s="294"/>
      <c r="G64" s="294"/>
      <c r="H64" s="294"/>
      <c r="I64" s="294"/>
      <c r="J64" s="295"/>
      <c r="K64" s="295"/>
      <c r="L64" s="295"/>
      <c r="M64" s="295"/>
      <c r="N64" s="295"/>
      <c r="O64" s="295"/>
      <c r="P64" s="295"/>
      <c r="Q64" s="295"/>
      <c r="R64" s="295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C65" s="297"/>
      <c r="D65" s="282"/>
      <c r="E65" s="294"/>
      <c r="F65" s="294"/>
      <c r="G65" s="294"/>
      <c r="H65" s="294"/>
      <c r="I65" s="282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C66" s="311"/>
      <c r="D66" s="294"/>
      <c r="E66" s="282"/>
      <c r="F66" s="294"/>
      <c r="G66" s="282"/>
      <c r="H66" s="282"/>
      <c r="I66" s="282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U66" s="177"/>
      <c r="AV66" s="287"/>
      <c r="AW66" s="177"/>
      <c r="AX66" s="177"/>
      <c r="AY66" s="177"/>
    </row>
    <row r="67" spans="1:51" x14ac:dyDescent="0.35">
      <c r="C67" s="300"/>
      <c r="D67" s="294"/>
      <c r="E67" s="282"/>
      <c r="F67" s="282"/>
      <c r="G67" s="282"/>
      <c r="H67" s="282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U67" s="177"/>
      <c r="AV67" s="287"/>
      <c r="AW67" s="177"/>
      <c r="AX67" s="177"/>
      <c r="AY67" s="177"/>
    </row>
    <row r="68" spans="1:51" x14ac:dyDescent="0.35">
      <c r="A68" s="288"/>
      <c r="I68" s="289"/>
      <c r="J68" s="289"/>
      <c r="K68" s="289"/>
      <c r="L68" s="289"/>
      <c r="M68" s="289"/>
      <c r="N68" s="289"/>
      <c r="O68" s="290"/>
      <c r="P68" s="284"/>
      <c r="R68" s="287"/>
      <c r="AS68" s="177"/>
      <c r="AT68" s="177"/>
      <c r="AU68" s="177"/>
      <c r="AV68" s="177"/>
      <c r="AW68" s="177"/>
      <c r="AX68" s="177"/>
      <c r="AY68" s="177"/>
    </row>
    <row r="69" spans="1:51" x14ac:dyDescent="0.35">
      <c r="A69" s="288"/>
      <c r="I69" s="289"/>
      <c r="J69" s="289"/>
      <c r="K69" s="289"/>
      <c r="L69" s="289"/>
      <c r="M69" s="289"/>
      <c r="N69" s="289"/>
      <c r="O69" s="290"/>
      <c r="P69" s="284"/>
      <c r="R69" s="284"/>
      <c r="AS69" s="177"/>
      <c r="AT69" s="177"/>
      <c r="AU69" s="177"/>
      <c r="AV69" s="177"/>
      <c r="AW69" s="177"/>
      <c r="AX69" s="177"/>
      <c r="AY69" s="177"/>
    </row>
    <row r="70" spans="1:51" x14ac:dyDescent="0.35">
      <c r="A70" s="288"/>
      <c r="I70" s="289"/>
      <c r="J70" s="289"/>
      <c r="K70" s="289"/>
      <c r="L70" s="289"/>
      <c r="M70" s="289"/>
      <c r="N70" s="289"/>
      <c r="O70" s="290"/>
      <c r="P70" s="284"/>
      <c r="R70" s="284"/>
      <c r="AS70" s="177"/>
      <c r="AT70" s="177"/>
      <c r="AU70" s="177"/>
      <c r="AV70" s="177"/>
      <c r="AW70" s="177"/>
      <c r="AX70" s="177"/>
      <c r="AY70" s="177"/>
    </row>
    <row r="71" spans="1:51" x14ac:dyDescent="0.35">
      <c r="A71" s="288"/>
      <c r="I71" s="289"/>
      <c r="J71" s="289"/>
      <c r="K71" s="289"/>
      <c r="L71" s="289"/>
      <c r="M71" s="289"/>
      <c r="N71" s="289"/>
      <c r="O71" s="290"/>
      <c r="P71" s="284"/>
      <c r="R71" s="284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1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O76" s="290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O77" s="290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Q86" s="284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191"/>
      <c r="P87" s="284"/>
      <c r="Q87" s="284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191"/>
      <c r="P88" s="284"/>
      <c r="Q88" s="284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191"/>
      <c r="P89" s="284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R96" s="284"/>
      <c r="S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R97" s="284"/>
      <c r="S97" s="284"/>
      <c r="T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R98" s="284"/>
      <c r="S98" s="284"/>
      <c r="T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T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284"/>
      <c r="Q100" s="284"/>
      <c r="R100" s="284"/>
      <c r="S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U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T103" s="284"/>
      <c r="U103" s="284"/>
      <c r="AS103" s="177"/>
      <c r="AT103" s="177"/>
      <c r="AU103" s="177"/>
      <c r="AV103" s="177"/>
      <c r="AW103" s="177"/>
      <c r="AX103" s="177"/>
      <c r="AY103" s="177"/>
    </row>
    <row r="115" spans="45:51" x14ac:dyDescent="0.35">
      <c r="AS115" s="177"/>
      <c r="AT115" s="177"/>
      <c r="AU115" s="177"/>
      <c r="AV115" s="177"/>
      <c r="AW115" s="177"/>
      <c r="AX115" s="177"/>
      <c r="AY115" s="177"/>
    </row>
  </sheetData>
  <protectedRanges>
    <protectedRange sqref="N59:R59 B64 S61:T67 B58:B61 S55:T58 N62:R67 T42 T54" name="Range2_12_5_1_1"/>
    <protectedRange sqref="N10 L10 L6 D6 D8 AD8 AF8 O8:U8 AJ8:AR8 AF10 AR11:AR34 L24:N31 E23:E34 G23:G34 N12:N23 N32:N34 N11:AG11 E11:G22 O12:AG34" name="Range1_16_3_1_1"/>
    <protectedRange sqref="I64 J62:M67 J59:M59 I67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5:H65 F66 E65" name="Range2_2_2_9_2_1_1"/>
    <protectedRange sqref="D63 D66:D67" name="Range2_1_1_1_1_1_9_2_1_1"/>
    <protectedRange sqref="Q10" name="Range1_17_1_1_1"/>
    <protectedRange sqref="AG10" name="Range1_18_1_1_1"/>
    <protectedRange sqref="C64 C66" name="Range2_4_1_1_1"/>
    <protectedRange sqref="AS16:AS34" name="Range1_1_1_1"/>
    <protectedRange sqref="P3:U5" name="Range1_16_1_1_1_1"/>
    <protectedRange sqref="C67 C65 C62" name="Range2_1_3_1_1"/>
    <protectedRange sqref="H11:H34" name="Range1_1_1_1_1_1_1"/>
    <protectedRange sqref="B62:B63 J60:R61 D64:D65 I65:I66 Z58:Z59 S59:Y60 AA59:AU60 E66:E67 G66:H67 F67" name="Range2_2_1_10_1_1_1_2"/>
    <protectedRange sqref="C63" name="Range2_2_1_10_2_1_1_1"/>
    <protectedRange sqref="N55:R58 G62:H62 D60 F63 E62" name="Range2_12_1_6_1_1"/>
    <protectedRange sqref="D55:D56 I61:I63 I55:M58 G63:H64 G56:H58 E63:E64 F64:F65 F57:F59 E56:E58" name="Range2_2_12_1_7_1_1"/>
    <protectedRange sqref="D61:D62" name="Range2_1_1_1_1_11_1_2_1_1"/>
    <protectedRange sqref="E59 G59:H59 F60" name="Range2_2_2_9_1_1_1_1"/>
    <protectedRange sqref="D57" name="Range2_1_1_1_1_1_9_1_1_1_1"/>
    <protectedRange sqref="C61 C56" name="Range2_1_1_2_1_1"/>
    <protectedRange sqref="C60" name="Range2_1_2_2_1_1"/>
    <protectedRange sqref="C59" name="Range2_3_2_1_1"/>
    <protectedRange sqref="F55:F56 E55 G55:H55" name="Range2_2_12_1_1_1_1_1"/>
    <protectedRange sqref="C55" name="Range2_1_4_2_1_1_1"/>
    <protectedRange sqref="C57:C58" name="Range2_5_1_1_1"/>
    <protectedRange sqref="E60:E61 F61:F62 G60:H61 I59:I60" name="Range2_2_1_1_1_1"/>
    <protectedRange sqref="D58:D59" name="Range2_1_1_1_1_1_1_1_1"/>
    <protectedRange sqref="AS11:AS15" name="Range1_4_1_1_1_1"/>
    <protectedRange sqref="J11:J15 J26:J34" name="Range1_1_2_1_10_1_1_1_1"/>
    <protectedRange sqref="R74" name="Range2_2_1_10_1_1_1_1_1"/>
    <protectedRange sqref="T41" name="Range2_12_5_1_1_4"/>
    <protectedRange sqref="B41:B42" name="Range2_12_5_1_1_1"/>
    <protectedRange sqref="E41:H41" name="Range2_2_12_1_7_1_1_1"/>
    <protectedRange sqref="D41" name="Range2_3_2_1_3_1_1_2_10_1_1_1_1_1"/>
    <protectedRange sqref="C41" name="Range2_1_1_1_1_11_1_2_1_1_1"/>
    <protectedRange sqref="S38:S40" name="Range2_12_3_1_1_1_1"/>
    <protectedRange sqref="D38:H38 N38:R40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S54" name="Range2_12_2_1_1_1_2_1_1"/>
    <protectedRange sqref="Q54:R54" name="Range2_12_1_6_1_1_1_2_3_1_1_3_1_1_1_1_1_1"/>
    <protectedRange sqref="N54:P54" name="Range2_12_1_2_3_1_1_1_2_3_1_1_3_1_1_1_1_1_1"/>
    <protectedRange sqref="J54:M54" name="Range2_2_12_1_4_3_1_1_1_3_3_1_1_3_1_1_1_1_1_1"/>
    <protectedRange sqref="I54" name="Range2_2_12_1_7_1_1_5_2_1_1_1_1_1_1_1_1_1_1_1"/>
    <protectedRange sqref="D54:E54 G54:H54" name="Range2_2_12_1_3_3_1_1_1_2_1_1_1_1_1_1_1_1_1_1_1"/>
    <protectedRange sqref="F54" name="Range2_2_12_1_3_1_2_1_1_1_2_1_3_1_1_3_1_1_1_1_1_1"/>
    <protectedRange sqref="B40" name="Range2_12_5_1_1_1_1"/>
    <protectedRange sqref="T50:T53" name="Range2_12_5_1_1_3"/>
    <protectedRange sqref="T49" name="Range2_12_5_1_1_2_2"/>
    <protectedRange sqref="S49:S51" name="Range2_12_4_1_1_1_4_2_2_2"/>
    <protectedRange sqref="Q49:R51" name="Range2_12_1_6_1_1_1_2_3_2_1_1_3"/>
    <protectedRange sqref="N49:P51" name="Range2_12_1_2_3_1_1_1_2_3_2_1_1_3"/>
    <protectedRange sqref="K49:M51" name="Range2_2_12_1_4_3_1_1_1_3_3_2_1_1_3"/>
    <protectedRange sqref="J49:J51" name="Range2_2_12_1_4_3_1_1_1_3_2_1_2_2"/>
    <protectedRange sqref="D49:E51" name="Range2_2_12_1_3_1_2_1_1_1_2_1_2_3_2_2"/>
    <protectedRange sqref="I49:I51" name="Range2_2_12_1_4_2_1_1_1_4_1_2_1_1_1_2_2"/>
    <protectedRange sqref="F49:H51" name="Range2_2_12_1_3_1_1_1_1_1_4_1_2_1_2_1_2_2"/>
    <protectedRange sqref="S52" name="Range2_12_2_1_1_1_2_1"/>
    <protectedRange sqref="S53" name="Range2_12_2_1_1_1_2_1_1_1"/>
    <protectedRange sqref="N52:R52" name="Range2_12_1_6_1_1_4_1_1_1_1_1_1_1_1"/>
    <protectedRange sqref="J52:M52" name="Range2_2_12_1_7_1_1_6_1_1_1_1_1_1_1_1"/>
    <protectedRange sqref="I52" name="Range2_2_12_1_4_3_1_1_1_5_1_1_1_1_1_1_1_1_1"/>
    <protectedRange sqref="G52:H52" name="Range2_2_12_1_3_1_2_1_1_1_2_1_1_1_1_1_1_2_1_1"/>
    <protectedRange sqref="D52:E52" name="Range2_2_12_1_3_1_2_1_1_1_2_1_1_1_1_3_1_1_1_1"/>
    <protectedRange sqref="F52" name="Range2_2_12_1_3_1_2_1_1_1_3_1_1_1_1_1_3_1_1_1_1"/>
    <protectedRange sqref="Q53:R53" name="Range2_12_1_6_1_1_1_2_3_1_1_3_1_1_1_1_1_1_1"/>
    <protectedRange sqref="N53:P53" name="Range2_12_1_2_3_1_1_1_2_3_1_1_3_1_1_1_1_1_1_1"/>
    <protectedRange sqref="J53:M53" name="Range2_2_12_1_4_3_1_1_1_3_3_1_1_3_1_1_1_1_1_1_1"/>
    <protectedRange sqref="I53" name="Range2_2_12_1_4_3_1_1_1_2_1_2_1_1_3_1_1_1_1_1_1"/>
    <protectedRange sqref="F53:H53" name="Range2_2_12_1_3_1_2_1_1_1_2_1_3_1_1_3_1_1_1_1_1_1_1"/>
    <protectedRange sqref="D53:E53" name="Range2_2_12_1_3_1_1_1_1_1_4_1_2_1_3_1_1_1_1_1_1_1_1_1"/>
    <protectedRange sqref="T48" name="Range2_12_5_1_1_2_1_1"/>
    <protectedRange sqref="T43:T45" name="Range2_12_5_1_1_3_1_1_1_1_1"/>
    <protectedRange sqref="S43:S45" name="Range2_12_5_1_1_2_3_1_1_1_1_1_1_1"/>
    <protectedRange sqref="Q43:R45" name="Range2_12_1_6_1_1_1_1_2_1_1_1_1_1_1"/>
    <protectedRange sqref="N43:P45" name="Range2_12_1_2_3_1_1_1_1_2_1_1_1_1_1_1"/>
    <protectedRange sqref="I43:M45" name="Range2_2_12_1_4_3_1_1_1_1_2_1_1_1_1_1_1"/>
    <protectedRange sqref="E43:H45" name="Range2_2_12_1_3_1_2_1_1_1_1_2_1_1_1_1_1_1"/>
    <protectedRange sqref="D43:D45" name="Range2_2_12_1_3_1_2_1_1_1_2_1_2_3_1_1_1_1"/>
    <protectedRange sqref="T46" name="Range2_12_5_1_1_2_1_1_1_1_1_1_1"/>
    <protectedRange sqref="S46" name="Range2_12_4_1_1_1_4_2_1_1_1_1_1_1"/>
    <protectedRange sqref="Q46:R46" name="Range2_12_1_6_1_1_1_2_3_2_1_1_1_1_1_1"/>
    <protectedRange sqref="N46:P46" name="Range2_12_1_2_3_1_1_1_2_3_2_1_1_1_1_1_1"/>
    <protectedRange sqref="J46:M46" name="Range2_2_12_1_4_3_1_1_1_3_3_2_1_1_1_1_1_1"/>
    <protectedRange sqref="I46" name="Range2_2_12_1_4_3_1_1_1_2_1_2_2_1_1_1_1_1"/>
    <protectedRange sqref="G46:H46 D46:E46" name="Range2_2_12_1_3_1_2_1_1_1_2_1_3_2_1_1_1_1_1"/>
    <protectedRange sqref="F46" name="Range2_2_12_1_3_1_2_1_1_1_1_1_2_2_1_1_1_1_1"/>
    <protectedRange sqref="T47" name="Range2_12_5_1_1_6_1_1_1_1_1_1_1"/>
    <protectedRange sqref="S47" name="Range2_12_5_1_1_5_3_1_1_1_1_1_1_1"/>
    <protectedRange sqref="Q47:R47" name="Range2_12_1_6_1_1_1_2_3_2_1_1_2_1_1_1_1_1"/>
    <protectedRange sqref="N47:P47" name="Range2_12_1_2_3_1_1_1_2_3_2_1_1_2_1_1_1_1_1"/>
    <protectedRange sqref="J47:M47" name="Range2_2_12_1_4_3_1_1_1_3_3_2_1_1_2_1_1_1_1_1"/>
    <protectedRange sqref="I47" name="Range2_2_12_1_4_3_1_1_1_2_1_2_2_1_2_1_1_1_1_1"/>
    <protectedRange sqref="G47:H47 D47:E47" name="Range2_2_12_1_3_1_2_1_1_1_2_1_3_2_1_2_1_1_1_1_1"/>
    <protectedRange sqref="F47" name="Range2_2_12_1_3_1_2_1_1_1_1_1_2_2_1_2_1_1_1_1_1"/>
    <protectedRange sqref="B43:B45" name="Range2_12_5_1_1_1_2_2_1_1_1_1_1_1_1_1"/>
    <protectedRange sqref="B46" name="Range2_12_5_1_1_1_3_1_1_1_1_1_1_1_1_1"/>
    <protectedRange sqref="S48" name="Range2_12_4_1_1_1_4_2_2_1_1"/>
    <protectedRange sqref="Q48:R48" name="Range2_12_1_6_1_1_1_2_3_2_1_1_1_1"/>
    <protectedRange sqref="N48:P48" name="Range2_12_1_2_3_1_1_1_2_3_2_1_1_1_1"/>
    <protectedRange sqref="K48:M48" name="Range2_2_12_1_4_3_1_1_1_3_3_2_1_1_1_1"/>
    <protectedRange sqref="J48" name="Range2_2_12_1_4_3_1_1_1_3_2_1_2_1_1"/>
    <protectedRange sqref="D48:E48" name="Range2_2_12_1_3_1_2_1_1_1_2_1_2_3_2_1_1"/>
    <protectedRange sqref="I48" name="Range2_2_12_1_4_2_1_1_1_4_1_2_1_1_1_2_1_1"/>
    <protectedRange sqref="F48:H48" name="Range2_2_12_1_3_1_1_1_1_1_4_1_2_1_2_1_2_1_1"/>
    <protectedRange sqref="B51 B52" name="Range2_12_5_1_1_1_2_1_1_1_1_1_1"/>
    <protectedRange sqref="B49" name="Range2_12_5_1_1_2_2_2_1_1_1_1_1"/>
    <protectedRange sqref="B55:B57" name="Range2_12_5_1_1_2"/>
    <protectedRange sqref="B53" name="Range2_12_5_1_1_2_2_1_3_1_1_1_1_1_1_1_1_1_1"/>
    <protectedRange sqref="B54" name="Range2_12_5_1_1_2_1_4_1_1_1_2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475" priority="9" operator="containsText" text="N/A">
      <formula>NOT(ISERROR(SEARCH("N/A",X11)))</formula>
    </cfRule>
    <cfRule type="cellIs" dxfId="474" priority="27" operator="equal">
      <formula>0</formula>
    </cfRule>
  </conditionalFormatting>
  <conditionalFormatting sqref="X11:AE34">
    <cfRule type="cellIs" dxfId="473" priority="26" operator="greaterThanOrEqual">
      <formula>1185</formula>
    </cfRule>
  </conditionalFormatting>
  <conditionalFormatting sqref="X11:AE34">
    <cfRule type="cellIs" dxfId="472" priority="25" operator="between">
      <formula>0.1</formula>
      <formula>1184</formula>
    </cfRule>
  </conditionalFormatting>
  <conditionalFormatting sqref="X8">
    <cfRule type="cellIs" dxfId="471" priority="24" operator="equal">
      <formula>0</formula>
    </cfRule>
  </conditionalFormatting>
  <conditionalFormatting sqref="X8">
    <cfRule type="cellIs" dxfId="470" priority="23" operator="greaterThan">
      <formula>1179</formula>
    </cfRule>
  </conditionalFormatting>
  <conditionalFormatting sqref="X8">
    <cfRule type="cellIs" dxfId="469" priority="22" operator="greaterThan">
      <formula>99</formula>
    </cfRule>
  </conditionalFormatting>
  <conditionalFormatting sqref="X8">
    <cfRule type="cellIs" dxfId="468" priority="21" operator="greaterThan">
      <formula>0.99</formula>
    </cfRule>
  </conditionalFormatting>
  <conditionalFormatting sqref="AB8">
    <cfRule type="cellIs" dxfId="467" priority="20" operator="equal">
      <formula>0</formula>
    </cfRule>
  </conditionalFormatting>
  <conditionalFormatting sqref="AB8">
    <cfRule type="cellIs" dxfId="466" priority="19" operator="greaterThan">
      <formula>1179</formula>
    </cfRule>
  </conditionalFormatting>
  <conditionalFormatting sqref="AB8">
    <cfRule type="cellIs" dxfId="465" priority="18" operator="greaterThan">
      <formula>99</formula>
    </cfRule>
  </conditionalFormatting>
  <conditionalFormatting sqref="AB8">
    <cfRule type="cellIs" dxfId="464" priority="17" operator="greaterThan">
      <formula>0.99</formula>
    </cfRule>
  </conditionalFormatting>
  <conditionalFormatting sqref="AQ11:AQ34 AJ11:AO15 AJ16:AJ34 AK16:AN23 AK24:AK33 AL24:AN34 AO15:AO34">
    <cfRule type="cellIs" dxfId="463" priority="16" operator="equal">
      <formula>0</formula>
    </cfRule>
  </conditionalFormatting>
  <conditionalFormatting sqref="AQ11:AQ34 AJ11:AO15 AJ16:AJ34 AK16:AN23 AK24:AK33 AL24:AN34 AO15:AO34">
    <cfRule type="cellIs" dxfId="462" priority="15" operator="greaterThan">
      <formula>1179</formula>
    </cfRule>
  </conditionalFormatting>
  <conditionalFormatting sqref="AQ11:AQ34 AJ11:AO15 AJ16:AJ34 AK16:AN23 AK24:AK33 AL24:AN34 AO15:AO34">
    <cfRule type="cellIs" dxfId="461" priority="14" operator="greaterThan">
      <formula>99</formula>
    </cfRule>
  </conditionalFormatting>
  <conditionalFormatting sqref="AQ11:AQ34 AJ11:AO15 AJ16:AJ34 AK16:AN23 AK24:AK33 AL24:AN34 AO15:AO34">
    <cfRule type="cellIs" dxfId="460" priority="13" operator="greaterThan">
      <formula>0.99</formula>
    </cfRule>
  </conditionalFormatting>
  <conditionalFormatting sqref="AI11:AI34">
    <cfRule type="cellIs" dxfId="459" priority="12" operator="greaterThan">
      <formula>$AI$8</formula>
    </cfRule>
  </conditionalFormatting>
  <conditionalFormatting sqref="AH11:AH34">
    <cfRule type="cellIs" dxfId="458" priority="10" operator="greaterThan">
      <formula>$AH$8</formula>
    </cfRule>
    <cfRule type="cellIs" dxfId="457" priority="11" operator="greaterThan">
      <formula>$AH$8</formula>
    </cfRule>
  </conditionalFormatting>
  <conditionalFormatting sqref="AP11:AP34">
    <cfRule type="cellIs" dxfId="456" priority="8" operator="equal">
      <formula>0</formula>
    </cfRule>
  </conditionalFormatting>
  <conditionalFormatting sqref="AP11:AP34">
    <cfRule type="cellIs" dxfId="455" priority="7" operator="greaterThan">
      <formula>1179</formula>
    </cfRule>
  </conditionalFormatting>
  <conditionalFormatting sqref="AP11:AP34">
    <cfRule type="cellIs" dxfId="454" priority="6" operator="greaterThan">
      <formula>99</formula>
    </cfRule>
  </conditionalFormatting>
  <conditionalFormatting sqref="AP11:AP34">
    <cfRule type="cellIs" dxfId="453" priority="5" operator="greaterThan">
      <formula>0.99</formula>
    </cfRule>
  </conditionalFormatting>
  <conditionalFormatting sqref="AK34">
    <cfRule type="cellIs" dxfId="452" priority="4" operator="equal">
      <formula>0</formula>
    </cfRule>
  </conditionalFormatting>
  <conditionalFormatting sqref="AK34">
    <cfRule type="cellIs" dxfId="451" priority="3" operator="greaterThan">
      <formula>1179</formula>
    </cfRule>
  </conditionalFormatting>
  <conditionalFormatting sqref="AK34">
    <cfRule type="cellIs" dxfId="450" priority="2" operator="greaterThan">
      <formula>99</formula>
    </cfRule>
  </conditionalFormatting>
  <conditionalFormatting sqref="AK34">
    <cfRule type="cellIs" dxfId="449" priority="1" operator="greaterThan">
      <formula>0.99</formula>
    </cfRule>
  </conditionalFormatting>
  <dataValidations count="4">
    <dataValidation type="list" allowBlank="1" showInputMessage="1" showErrorMessage="1" sqref="P3:P5" xr:uid="{00000000-0002-0000-0B00-000000000000}">
      <formula1>$AY$10:$AY$39</formula1>
    </dataValidation>
    <dataValidation type="list" allowBlank="1" showInputMessage="1" showErrorMessage="1" sqref="AP8:AQ8 N10 L10 D8 O8:T8" xr:uid="{00000000-0002-0000-0B00-000001000000}">
      <formula1>#REF!</formula1>
    </dataValidation>
    <dataValidation type="list" allowBlank="1" showInputMessage="1" showErrorMessage="1" sqref="H11:H34" xr:uid="{00000000-0002-0000-0B00-000002000000}">
      <formula1>$AV$10:$AV$19</formula1>
    </dataValidation>
    <dataValidation type="list" allowBlank="1" showInputMessage="1" showErrorMessage="1" sqref="AV31:AW31" xr:uid="{00000000-0002-0000-0B00-000003000000}">
      <formula1>$AV$24:$AV$28</formula1>
    </dataValidation>
  </dataValidations>
  <hyperlinks>
    <hyperlink ref="H9:H10" location="'1'!AH8" display="Plant Status" xr:uid="{00000000-0004-0000-0B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00FF"/>
  </sheetPr>
  <dimension ref="A2:AY118"/>
  <sheetViews>
    <sheetView showGridLines="0" topLeftCell="A37" zoomScaleNormal="100" workbookViewId="0">
      <selection activeCell="B51" sqref="B51:I51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133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18" t="s">
        <v>11</v>
      </c>
      <c r="I7" s="319" t="s">
        <v>12</v>
      </c>
      <c r="J7" s="319" t="s">
        <v>13</v>
      </c>
      <c r="K7" s="319" t="s">
        <v>14</v>
      </c>
      <c r="L7" s="191"/>
      <c r="M7" s="191"/>
      <c r="N7" s="191"/>
      <c r="O7" s="318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19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19" t="s">
        <v>23</v>
      </c>
      <c r="AG7" s="319" t="s">
        <v>24</v>
      </c>
      <c r="AH7" s="319" t="s">
        <v>25</v>
      </c>
      <c r="AI7" s="319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19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41925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24776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19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20" t="s">
        <v>52</v>
      </c>
      <c r="V9" s="320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22" t="s">
        <v>56</v>
      </c>
      <c r="AG9" s="322" t="s">
        <v>57</v>
      </c>
      <c r="AH9" s="373" t="s">
        <v>58</v>
      </c>
      <c r="AI9" s="388" t="s">
        <v>59</v>
      </c>
      <c r="AJ9" s="320" t="s">
        <v>60</v>
      </c>
      <c r="AK9" s="320" t="s">
        <v>61</v>
      </c>
      <c r="AL9" s="320" t="s">
        <v>62</v>
      </c>
      <c r="AM9" s="320" t="s">
        <v>63</v>
      </c>
      <c r="AN9" s="320" t="s">
        <v>64</v>
      </c>
      <c r="AO9" s="320" t="s">
        <v>65</v>
      </c>
      <c r="AP9" s="320" t="s">
        <v>66</v>
      </c>
      <c r="AQ9" s="390" t="s">
        <v>67</v>
      </c>
      <c r="AR9" s="320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20" t="s">
        <v>73</v>
      </c>
      <c r="C10" s="320" t="s">
        <v>74</v>
      </c>
      <c r="D10" s="320" t="s">
        <v>75</v>
      </c>
      <c r="E10" s="320" t="s">
        <v>76</v>
      </c>
      <c r="F10" s="320" t="s">
        <v>75</v>
      </c>
      <c r="G10" s="320" t="s">
        <v>76</v>
      </c>
      <c r="H10" s="399"/>
      <c r="I10" s="320" t="s">
        <v>76</v>
      </c>
      <c r="J10" s="320" t="s">
        <v>76</v>
      </c>
      <c r="K10" s="320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12'!Q34</f>
        <v>10097897</v>
      </c>
      <c r="R10" s="381"/>
      <c r="S10" s="382"/>
      <c r="T10" s="383"/>
      <c r="U10" s="320" t="s">
        <v>76</v>
      </c>
      <c r="V10" s="320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12'!AG34</f>
        <v>31570902</v>
      </c>
      <c r="AH10" s="373"/>
      <c r="AI10" s="389"/>
      <c r="AJ10" s="320" t="s">
        <v>85</v>
      </c>
      <c r="AK10" s="320" t="s">
        <v>85</v>
      </c>
      <c r="AL10" s="320" t="s">
        <v>85</v>
      </c>
      <c r="AM10" s="320" t="s">
        <v>85</v>
      </c>
      <c r="AN10" s="320" t="s">
        <v>85</v>
      </c>
      <c r="AO10" s="320" t="s">
        <v>85</v>
      </c>
      <c r="AP10" s="179">
        <f>'OCT 12'!AP34</f>
        <v>6960129</v>
      </c>
      <c r="AQ10" s="391"/>
      <c r="AR10" s="321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15</v>
      </c>
      <c r="E11" s="222">
        <f>D11/1.42</f>
        <v>10.563380281690142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114</v>
      </c>
      <c r="P11" s="227"/>
      <c r="Q11" s="227">
        <v>10101572</v>
      </c>
      <c r="R11" s="228">
        <f>Q11-Q10</f>
        <v>3675</v>
      </c>
      <c r="S11" s="229">
        <f>R11*24/1000</f>
        <v>88.2</v>
      </c>
      <c r="T11" s="229">
        <f>R11/1000</f>
        <v>3.6749999999999998</v>
      </c>
      <c r="U11" s="230">
        <v>6.5</v>
      </c>
      <c r="V11" s="230">
        <f t="shared" ref="V11:V34" si="0">U11</f>
        <v>6.5</v>
      </c>
      <c r="W11" s="292" t="s">
        <v>132</v>
      </c>
      <c r="X11" s="286">
        <v>0</v>
      </c>
      <c r="Y11" s="286">
        <v>0</v>
      </c>
      <c r="Z11" s="286">
        <v>1002</v>
      </c>
      <c r="AA11" s="286">
        <v>0</v>
      </c>
      <c r="AB11" s="286">
        <v>1010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31571472</v>
      </c>
      <c r="AH11" s="233">
        <f>IF(ISBLANK(AG11),"-",AG11-AG10)</f>
        <v>570</v>
      </c>
      <c r="AI11" s="234">
        <f>AH11/T11</f>
        <v>155.10204081632654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6961161</v>
      </c>
      <c r="AQ11" s="286">
        <f t="shared" ref="AQ11:AQ34" si="1">AP11-AP10</f>
        <v>1032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19</v>
      </c>
      <c r="E12" s="222">
        <f t="shared" ref="E12:E34" si="2">D12/1.42</f>
        <v>13.380281690140846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110</v>
      </c>
      <c r="P12" s="227"/>
      <c r="Q12" s="227">
        <v>10105123</v>
      </c>
      <c r="R12" s="228">
        <f t="shared" ref="R12:R34" si="5">Q12-Q11</f>
        <v>3551</v>
      </c>
      <c r="S12" s="229">
        <f t="shared" ref="S12:S34" si="6">R12*24/1000</f>
        <v>85.224000000000004</v>
      </c>
      <c r="T12" s="229">
        <f t="shared" ref="T12:T34" si="7">R12/1000</f>
        <v>3.5510000000000002</v>
      </c>
      <c r="U12" s="230">
        <v>7.6</v>
      </c>
      <c r="V12" s="230">
        <f t="shared" si="0"/>
        <v>7.6</v>
      </c>
      <c r="W12" s="292" t="s">
        <v>132</v>
      </c>
      <c r="X12" s="286">
        <v>0</v>
      </c>
      <c r="Y12" s="286">
        <v>0</v>
      </c>
      <c r="Z12" s="286">
        <v>992</v>
      </c>
      <c r="AA12" s="286">
        <v>0</v>
      </c>
      <c r="AB12" s="286">
        <v>960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31571998</v>
      </c>
      <c r="AH12" s="233">
        <f>IF(ISBLANK(AG12),"-",AG12-AG11)</f>
        <v>526</v>
      </c>
      <c r="AI12" s="234">
        <f t="shared" ref="AI12:AI34" si="8">AH12/T12</f>
        <v>148.12728808786258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6962151</v>
      </c>
      <c r="AQ12" s="286">
        <f t="shared" si="1"/>
        <v>990</v>
      </c>
      <c r="AR12" s="238">
        <v>1.02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24</v>
      </c>
      <c r="E13" s="222">
        <f t="shared" si="2"/>
        <v>16.901408450704228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110</v>
      </c>
      <c r="P13" s="227"/>
      <c r="Q13" s="227">
        <v>10108677</v>
      </c>
      <c r="R13" s="228">
        <f t="shared" si="5"/>
        <v>3554</v>
      </c>
      <c r="S13" s="229">
        <f t="shared" si="6"/>
        <v>85.296000000000006</v>
      </c>
      <c r="T13" s="229">
        <f t="shared" si="7"/>
        <v>3.5539999999999998</v>
      </c>
      <c r="U13" s="230">
        <v>8.5</v>
      </c>
      <c r="V13" s="230">
        <f t="shared" si="0"/>
        <v>8.5</v>
      </c>
      <c r="W13" s="292" t="s">
        <v>132</v>
      </c>
      <c r="X13" s="286">
        <v>0</v>
      </c>
      <c r="Y13" s="286">
        <v>0</v>
      </c>
      <c r="Z13" s="286">
        <v>936</v>
      </c>
      <c r="AA13" s="286">
        <v>0</v>
      </c>
      <c r="AB13" s="286">
        <v>960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31572496</v>
      </c>
      <c r="AH13" s="233">
        <f>IF(ISBLANK(AG13),"-",AG13-AG12)</f>
        <v>498</v>
      </c>
      <c r="AI13" s="234">
        <f t="shared" si="8"/>
        <v>140.12380416432191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6963134</v>
      </c>
      <c r="AQ13" s="286">
        <f t="shared" si="1"/>
        <v>983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28</v>
      </c>
      <c r="E14" s="222">
        <f t="shared" si="2"/>
        <v>19.718309859154932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89</v>
      </c>
      <c r="P14" s="227"/>
      <c r="Q14" s="227">
        <v>10112190</v>
      </c>
      <c r="R14" s="228">
        <f t="shared" si="5"/>
        <v>3513</v>
      </c>
      <c r="S14" s="229">
        <f t="shared" si="6"/>
        <v>84.311999999999998</v>
      </c>
      <c r="T14" s="229">
        <f t="shared" si="7"/>
        <v>3.5129999999999999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905</v>
      </c>
      <c r="AA14" s="286">
        <v>0</v>
      </c>
      <c r="AB14" s="286">
        <v>960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31572966</v>
      </c>
      <c r="AH14" s="233">
        <f t="shared" ref="AH14:AH34" si="9">IF(ISBLANK(AG14),"-",AG14-AG13)</f>
        <v>470</v>
      </c>
      <c r="AI14" s="234">
        <f t="shared" si="8"/>
        <v>133.78878451465985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6963934</v>
      </c>
      <c r="AQ14" s="286">
        <f t="shared" si="1"/>
        <v>800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25</v>
      </c>
      <c r="E15" s="222">
        <f t="shared" si="2"/>
        <v>17.605633802816904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101</v>
      </c>
      <c r="P15" s="227"/>
      <c r="Q15" s="227">
        <v>10116200</v>
      </c>
      <c r="R15" s="228">
        <f t="shared" si="5"/>
        <v>4010</v>
      </c>
      <c r="S15" s="229">
        <f t="shared" si="6"/>
        <v>96.24</v>
      </c>
      <c r="T15" s="229">
        <f t="shared" si="7"/>
        <v>4.01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965</v>
      </c>
      <c r="AA15" s="286">
        <v>0</v>
      </c>
      <c r="AB15" s="286">
        <v>998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31573466</v>
      </c>
      <c r="AH15" s="233">
        <f t="shared" si="9"/>
        <v>500</v>
      </c>
      <c r="AI15" s="234">
        <f t="shared" si="8"/>
        <v>124.68827930174564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6963934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9</v>
      </c>
      <c r="E16" s="222">
        <f t="shared" si="2"/>
        <v>6.3380281690140849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124</v>
      </c>
      <c r="P16" s="227"/>
      <c r="Q16" s="227">
        <v>10120898</v>
      </c>
      <c r="R16" s="228">
        <f t="shared" si="5"/>
        <v>4698</v>
      </c>
      <c r="S16" s="229">
        <f t="shared" si="6"/>
        <v>112.752</v>
      </c>
      <c r="T16" s="229">
        <f t="shared" si="7"/>
        <v>4.6980000000000004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1177</v>
      </c>
      <c r="AA16" s="286">
        <v>0</v>
      </c>
      <c r="AB16" s="286">
        <v>1160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31574210</v>
      </c>
      <c r="AH16" s="233">
        <f t="shared" si="9"/>
        <v>744</v>
      </c>
      <c r="AI16" s="234">
        <f t="shared" si="8"/>
        <v>158.36526181353767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6963934</v>
      </c>
      <c r="AQ16" s="286">
        <f t="shared" si="1"/>
        <v>0</v>
      </c>
      <c r="AR16" s="238">
        <v>0.99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8</v>
      </c>
      <c r="E17" s="222">
        <f t="shared" si="2"/>
        <v>5.6338028169014089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130</v>
      </c>
      <c r="P17" s="227"/>
      <c r="Q17" s="227">
        <v>10126352</v>
      </c>
      <c r="R17" s="228">
        <f t="shared" si="5"/>
        <v>5454</v>
      </c>
      <c r="S17" s="229">
        <f t="shared" si="6"/>
        <v>130.89599999999999</v>
      </c>
      <c r="T17" s="229">
        <f t="shared" si="7"/>
        <v>5.4539999999999997</v>
      </c>
      <c r="U17" s="230">
        <v>9</v>
      </c>
      <c r="V17" s="230">
        <f t="shared" si="0"/>
        <v>9</v>
      </c>
      <c r="W17" s="292" t="s">
        <v>148</v>
      </c>
      <c r="X17" s="286">
        <v>0</v>
      </c>
      <c r="Y17" s="286">
        <v>1070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31575516</v>
      </c>
      <c r="AH17" s="233">
        <f t="shared" si="9"/>
        <v>1306</v>
      </c>
      <c r="AI17" s="234">
        <f t="shared" si="8"/>
        <v>239.45727906123946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6963934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8</v>
      </c>
      <c r="E18" s="222">
        <f t="shared" si="2"/>
        <v>5.6338028169014089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137</v>
      </c>
      <c r="P18" s="227"/>
      <c r="Q18" s="227">
        <v>10132669</v>
      </c>
      <c r="R18" s="228">
        <f t="shared" si="5"/>
        <v>6317</v>
      </c>
      <c r="S18" s="229">
        <f t="shared" si="6"/>
        <v>151.608</v>
      </c>
      <c r="T18" s="229">
        <f t="shared" si="7"/>
        <v>6.3170000000000002</v>
      </c>
      <c r="U18" s="230">
        <v>8.5</v>
      </c>
      <c r="V18" s="230">
        <f t="shared" si="0"/>
        <v>8.5</v>
      </c>
      <c r="W18" s="292" t="s">
        <v>148</v>
      </c>
      <c r="X18" s="286">
        <v>0</v>
      </c>
      <c r="Y18" s="286">
        <v>1047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31576822</v>
      </c>
      <c r="AH18" s="233">
        <f t="shared" si="9"/>
        <v>1306</v>
      </c>
      <c r="AI18" s="234">
        <f t="shared" si="8"/>
        <v>206.74370745607092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6963934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135</v>
      </c>
      <c r="P19" s="227"/>
      <c r="Q19" s="227">
        <v>10138865</v>
      </c>
      <c r="R19" s="228">
        <f t="shared" si="5"/>
        <v>6196</v>
      </c>
      <c r="S19" s="229">
        <f t="shared" si="6"/>
        <v>148.70400000000001</v>
      </c>
      <c r="T19" s="229">
        <f t="shared" si="7"/>
        <v>6.1959999999999997</v>
      </c>
      <c r="U19" s="230">
        <v>7.9</v>
      </c>
      <c r="V19" s="230">
        <f t="shared" si="0"/>
        <v>7.9</v>
      </c>
      <c r="W19" s="292" t="s">
        <v>148</v>
      </c>
      <c r="X19" s="286">
        <v>0</v>
      </c>
      <c r="Y19" s="286">
        <v>1096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31578202</v>
      </c>
      <c r="AH19" s="233">
        <f t="shared" si="9"/>
        <v>1380</v>
      </c>
      <c r="AI19" s="234">
        <f t="shared" si="8"/>
        <v>222.72433828276309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6963934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135</v>
      </c>
      <c r="P20" s="227"/>
      <c r="Q20" s="227">
        <v>10145080</v>
      </c>
      <c r="R20" s="228">
        <f t="shared" si="5"/>
        <v>6215</v>
      </c>
      <c r="S20" s="229">
        <f t="shared" si="6"/>
        <v>149.16</v>
      </c>
      <c r="T20" s="229">
        <f t="shared" si="7"/>
        <v>6.2149999999999999</v>
      </c>
      <c r="U20" s="230">
        <v>7.1</v>
      </c>
      <c r="V20" s="230">
        <f t="shared" si="0"/>
        <v>7.1</v>
      </c>
      <c r="W20" s="292" t="s">
        <v>148</v>
      </c>
      <c r="X20" s="286">
        <v>0</v>
      </c>
      <c r="Y20" s="286">
        <v>1113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31579592</v>
      </c>
      <c r="AH20" s="233">
        <f t="shared" si="9"/>
        <v>1390</v>
      </c>
      <c r="AI20" s="234">
        <f t="shared" si="8"/>
        <v>223.65245374094931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6963934</v>
      </c>
      <c r="AQ20" s="286">
        <f t="shared" si="1"/>
        <v>0</v>
      </c>
      <c r="AR20" s="238">
        <v>0.98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8</v>
      </c>
      <c r="E21" s="222">
        <f t="shared" si="2"/>
        <v>5.6338028169014089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138</v>
      </c>
      <c r="P21" s="227"/>
      <c r="Q21" s="227">
        <v>10151205</v>
      </c>
      <c r="R21" s="228">
        <f>Q21-Q20</f>
        <v>6125</v>
      </c>
      <c r="S21" s="229">
        <f t="shared" si="6"/>
        <v>147</v>
      </c>
      <c r="T21" s="229">
        <f t="shared" si="7"/>
        <v>6.125</v>
      </c>
      <c r="U21" s="230">
        <v>6.5</v>
      </c>
      <c r="V21" s="230">
        <f t="shared" si="0"/>
        <v>6.5</v>
      </c>
      <c r="W21" s="292" t="s">
        <v>148</v>
      </c>
      <c r="X21" s="286">
        <v>0</v>
      </c>
      <c r="Y21" s="286">
        <v>1066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31580982</v>
      </c>
      <c r="AH21" s="233">
        <f t="shared" si="9"/>
        <v>1390</v>
      </c>
      <c r="AI21" s="234">
        <f t="shared" si="8"/>
        <v>226.9387755102041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6963934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8</v>
      </c>
      <c r="E22" s="222">
        <f t="shared" si="2"/>
        <v>5.6338028169014089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135</v>
      </c>
      <c r="P22" s="227"/>
      <c r="Q22" s="227">
        <v>10157263</v>
      </c>
      <c r="R22" s="228">
        <f t="shared" si="5"/>
        <v>6058</v>
      </c>
      <c r="S22" s="229">
        <f t="shared" si="6"/>
        <v>145.392</v>
      </c>
      <c r="T22" s="229">
        <f t="shared" si="7"/>
        <v>6.0579999999999998</v>
      </c>
      <c r="U22" s="230">
        <v>5.9</v>
      </c>
      <c r="V22" s="230">
        <f t="shared" si="0"/>
        <v>5.9</v>
      </c>
      <c r="W22" s="292" t="s">
        <v>148</v>
      </c>
      <c r="X22" s="286">
        <v>0</v>
      </c>
      <c r="Y22" s="286">
        <v>1079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31582384</v>
      </c>
      <c r="AH22" s="233">
        <f t="shared" si="9"/>
        <v>1402</v>
      </c>
      <c r="AI22" s="234">
        <f t="shared" si="8"/>
        <v>231.42951469131728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6963934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6</v>
      </c>
      <c r="E23" s="222">
        <f t="shared" si="2"/>
        <v>4.2253521126760569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138</v>
      </c>
      <c r="P23" s="227"/>
      <c r="Q23" s="227">
        <v>10163173</v>
      </c>
      <c r="R23" s="228">
        <f t="shared" si="5"/>
        <v>5910</v>
      </c>
      <c r="S23" s="229">
        <f t="shared" si="6"/>
        <v>141.84</v>
      </c>
      <c r="T23" s="229">
        <f t="shared" si="7"/>
        <v>5.91</v>
      </c>
      <c r="U23" s="230">
        <v>5.7</v>
      </c>
      <c r="V23" s="230">
        <f t="shared" si="0"/>
        <v>5.7</v>
      </c>
      <c r="W23" s="292" t="s">
        <v>148</v>
      </c>
      <c r="X23" s="286">
        <v>0</v>
      </c>
      <c r="Y23" s="286">
        <v>1005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31583730</v>
      </c>
      <c r="AH23" s="233">
        <f t="shared" si="9"/>
        <v>1346</v>
      </c>
      <c r="AI23" s="234">
        <f t="shared" si="8"/>
        <v>227.74957698815567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6963934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9</v>
      </c>
      <c r="E24" s="222">
        <f t="shared" si="2"/>
        <v>6.3380281690140849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124</v>
      </c>
      <c r="P24" s="227"/>
      <c r="Q24" s="227">
        <v>10168766</v>
      </c>
      <c r="R24" s="228">
        <f t="shared" si="5"/>
        <v>5593</v>
      </c>
      <c r="S24" s="229">
        <f t="shared" si="6"/>
        <v>134.232</v>
      </c>
      <c r="T24" s="229">
        <f t="shared" si="7"/>
        <v>5.593</v>
      </c>
      <c r="U24" s="230">
        <v>5.5</v>
      </c>
      <c r="V24" s="230">
        <f t="shared" si="0"/>
        <v>5.5</v>
      </c>
      <c r="W24" s="292" t="s">
        <v>148</v>
      </c>
      <c r="X24" s="286">
        <v>0</v>
      </c>
      <c r="Y24" s="286">
        <v>1047</v>
      </c>
      <c r="Z24" s="286">
        <v>1135</v>
      </c>
      <c r="AA24" s="286">
        <v>1185</v>
      </c>
      <c r="AB24" s="286">
        <v>1139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31585008</v>
      </c>
      <c r="AH24" s="233">
        <f t="shared" si="9"/>
        <v>1278</v>
      </c>
      <c r="AI24" s="234">
        <f t="shared" si="8"/>
        <v>228.49991060253888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6963934</v>
      </c>
      <c r="AQ24" s="286">
        <f t="shared" si="1"/>
        <v>0</v>
      </c>
      <c r="AR24" s="238">
        <v>1.0900000000000001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10</v>
      </c>
      <c r="E25" s="222">
        <f t="shared" si="2"/>
        <v>7.042253521126761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127</v>
      </c>
      <c r="P25" s="227"/>
      <c r="Q25" s="227">
        <v>10174360</v>
      </c>
      <c r="R25" s="228">
        <f t="shared" si="5"/>
        <v>5594</v>
      </c>
      <c r="S25" s="229">
        <f t="shared" si="6"/>
        <v>134.256</v>
      </c>
      <c r="T25" s="229">
        <f t="shared" si="7"/>
        <v>5.5940000000000003</v>
      </c>
      <c r="U25" s="230">
        <v>5.0999999999999996</v>
      </c>
      <c r="V25" s="230">
        <f t="shared" si="0"/>
        <v>5.0999999999999996</v>
      </c>
      <c r="W25" s="292" t="s">
        <v>148</v>
      </c>
      <c r="X25" s="286">
        <v>0</v>
      </c>
      <c r="Y25" s="286">
        <v>1029</v>
      </c>
      <c r="Z25" s="286">
        <v>1135</v>
      </c>
      <c r="AA25" s="286">
        <v>1185</v>
      </c>
      <c r="AB25" s="286">
        <v>1139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31586210</v>
      </c>
      <c r="AH25" s="233">
        <f t="shared" si="9"/>
        <v>1202</v>
      </c>
      <c r="AI25" s="234">
        <f t="shared" si="8"/>
        <v>214.87307829817661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6963934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10</v>
      </c>
      <c r="E26" s="222">
        <f t="shared" si="2"/>
        <v>7.042253521126761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125</v>
      </c>
      <c r="P26" s="227"/>
      <c r="Q26" s="227">
        <v>10179527</v>
      </c>
      <c r="R26" s="228">
        <f t="shared" si="5"/>
        <v>5167</v>
      </c>
      <c r="S26" s="229">
        <f t="shared" si="6"/>
        <v>124.008</v>
      </c>
      <c r="T26" s="229">
        <f t="shared" si="7"/>
        <v>5.1669999999999998</v>
      </c>
      <c r="U26" s="230">
        <v>4.8</v>
      </c>
      <c r="V26" s="230">
        <f t="shared" si="0"/>
        <v>4.8</v>
      </c>
      <c r="W26" s="292" t="s">
        <v>148</v>
      </c>
      <c r="X26" s="286">
        <v>0</v>
      </c>
      <c r="Y26" s="286">
        <v>1050</v>
      </c>
      <c r="Z26" s="286">
        <v>1135</v>
      </c>
      <c r="AA26" s="286">
        <v>1185</v>
      </c>
      <c r="AB26" s="286">
        <v>1139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31587420</v>
      </c>
      <c r="AH26" s="233">
        <f t="shared" si="9"/>
        <v>1210</v>
      </c>
      <c r="AI26" s="234">
        <f t="shared" si="8"/>
        <v>234.17844010063868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6963934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6</v>
      </c>
      <c r="E27" s="222">
        <f t="shared" si="2"/>
        <v>4.2253521126760569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129</v>
      </c>
      <c r="P27" s="227"/>
      <c r="Q27" s="227">
        <v>10185230</v>
      </c>
      <c r="R27" s="228">
        <f t="shared" si="5"/>
        <v>5703</v>
      </c>
      <c r="S27" s="229">
        <f t="shared" si="6"/>
        <v>136.87200000000001</v>
      </c>
      <c r="T27" s="229">
        <f t="shared" si="7"/>
        <v>5.7030000000000003</v>
      </c>
      <c r="U27" s="230">
        <v>4.2</v>
      </c>
      <c r="V27" s="230">
        <f t="shared" si="0"/>
        <v>4.2</v>
      </c>
      <c r="W27" s="292" t="s">
        <v>148</v>
      </c>
      <c r="X27" s="286">
        <v>0</v>
      </c>
      <c r="Y27" s="286">
        <v>1041</v>
      </c>
      <c r="Z27" s="286">
        <v>1165</v>
      </c>
      <c r="AA27" s="286">
        <v>1185</v>
      </c>
      <c r="AB27" s="286">
        <v>1198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31588722</v>
      </c>
      <c r="AH27" s="233">
        <f t="shared" si="9"/>
        <v>1302</v>
      </c>
      <c r="AI27" s="234">
        <f t="shared" si="8"/>
        <v>228.30089426617567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6963934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6</v>
      </c>
      <c r="E28" s="222">
        <f t="shared" si="2"/>
        <v>4.2253521126760569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123</v>
      </c>
      <c r="P28" s="227"/>
      <c r="Q28" s="227">
        <v>10190719</v>
      </c>
      <c r="R28" s="228">
        <f t="shared" si="5"/>
        <v>5489</v>
      </c>
      <c r="S28" s="229">
        <f t="shared" si="6"/>
        <v>131.73599999999999</v>
      </c>
      <c r="T28" s="229">
        <f t="shared" si="7"/>
        <v>5.4889999999999999</v>
      </c>
      <c r="U28" s="230">
        <v>3.7</v>
      </c>
      <c r="V28" s="230">
        <f t="shared" si="0"/>
        <v>3.7</v>
      </c>
      <c r="W28" s="292" t="s">
        <v>148</v>
      </c>
      <c r="X28" s="286">
        <v>0</v>
      </c>
      <c r="Y28" s="286">
        <v>1047</v>
      </c>
      <c r="Z28" s="286">
        <v>1135</v>
      </c>
      <c r="AA28" s="286">
        <v>1185</v>
      </c>
      <c r="AB28" s="286">
        <v>1138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31589940</v>
      </c>
      <c r="AH28" s="233">
        <f t="shared" si="9"/>
        <v>1218</v>
      </c>
      <c r="AI28" s="234">
        <f t="shared" si="8"/>
        <v>221.8983421388231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6963934</v>
      </c>
      <c r="AQ28" s="286">
        <f t="shared" si="1"/>
        <v>0</v>
      </c>
      <c r="AR28" s="238">
        <v>0.93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6</v>
      </c>
      <c r="E29" s="222">
        <f t="shared" si="2"/>
        <v>4.2253521126760569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123</v>
      </c>
      <c r="P29" s="227"/>
      <c r="Q29" s="227">
        <v>10196207</v>
      </c>
      <c r="R29" s="228">
        <f t="shared" si="5"/>
        <v>5488</v>
      </c>
      <c r="S29" s="229">
        <f t="shared" si="6"/>
        <v>131.71199999999999</v>
      </c>
      <c r="T29" s="229">
        <f t="shared" si="7"/>
        <v>5.4880000000000004</v>
      </c>
      <c r="U29" s="230">
        <v>3.2</v>
      </c>
      <c r="V29" s="230">
        <f t="shared" si="0"/>
        <v>3.2</v>
      </c>
      <c r="W29" s="292" t="s">
        <v>148</v>
      </c>
      <c r="X29" s="286">
        <v>0</v>
      </c>
      <c r="Y29" s="286">
        <v>1059</v>
      </c>
      <c r="Z29" s="286">
        <v>1135</v>
      </c>
      <c r="AA29" s="286">
        <v>1185</v>
      </c>
      <c r="AB29" s="286">
        <v>1138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31591166</v>
      </c>
      <c r="AH29" s="233">
        <f t="shared" si="9"/>
        <v>1226</v>
      </c>
      <c r="AI29" s="234">
        <f t="shared" si="8"/>
        <v>223.39650145772592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6963934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10</v>
      </c>
      <c r="E30" s="222">
        <f t="shared" si="2"/>
        <v>7.042253521126761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113</v>
      </c>
      <c r="P30" s="227"/>
      <c r="Q30" s="227">
        <v>10201630</v>
      </c>
      <c r="R30" s="228">
        <f t="shared" si="5"/>
        <v>5423</v>
      </c>
      <c r="S30" s="229">
        <f t="shared" si="6"/>
        <v>130.15199999999999</v>
      </c>
      <c r="T30" s="229">
        <f t="shared" si="7"/>
        <v>5.423</v>
      </c>
      <c r="U30" s="230">
        <v>2.2999999999999998</v>
      </c>
      <c r="V30" s="230">
        <f t="shared" si="0"/>
        <v>2.2999999999999998</v>
      </c>
      <c r="W30" s="292" t="s">
        <v>151</v>
      </c>
      <c r="X30" s="286">
        <v>0</v>
      </c>
      <c r="Y30" s="286">
        <v>1123</v>
      </c>
      <c r="Z30" s="286">
        <v>1196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31592270</v>
      </c>
      <c r="AH30" s="233">
        <f t="shared" si="9"/>
        <v>1104</v>
      </c>
      <c r="AI30" s="234">
        <f t="shared" si="8"/>
        <v>203.57735570717315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6963934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10</v>
      </c>
      <c r="E31" s="222">
        <f>D31/1.42</f>
        <v>7.042253521126761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115</v>
      </c>
      <c r="P31" s="227"/>
      <c r="Q31" s="227">
        <v>10206922</v>
      </c>
      <c r="R31" s="228">
        <f t="shared" si="5"/>
        <v>5292</v>
      </c>
      <c r="S31" s="229">
        <f t="shared" si="6"/>
        <v>127.008</v>
      </c>
      <c r="T31" s="229">
        <f t="shared" si="7"/>
        <v>5.2919999999999998</v>
      </c>
      <c r="U31" s="230">
        <v>1.7</v>
      </c>
      <c r="V31" s="230">
        <f t="shared" si="0"/>
        <v>1.7</v>
      </c>
      <c r="W31" s="292" t="s">
        <v>151</v>
      </c>
      <c r="X31" s="286">
        <v>0</v>
      </c>
      <c r="Y31" s="286">
        <v>1048</v>
      </c>
      <c r="Z31" s="286">
        <v>1196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31593328</v>
      </c>
      <c r="AH31" s="233">
        <f t="shared" si="9"/>
        <v>1058</v>
      </c>
      <c r="AI31" s="234">
        <f t="shared" si="8"/>
        <v>199.9244142101285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6963934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16</v>
      </c>
      <c r="E32" s="222">
        <f t="shared" si="2"/>
        <v>11.267605633802818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103</v>
      </c>
      <c r="P32" s="227"/>
      <c r="Q32" s="227">
        <v>10212103</v>
      </c>
      <c r="R32" s="228">
        <f>Q32-Q31</f>
        <v>5181</v>
      </c>
      <c r="S32" s="229">
        <f t="shared" si="6"/>
        <v>124.34399999999999</v>
      </c>
      <c r="T32" s="229">
        <f t="shared" si="7"/>
        <v>5.181</v>
      </c>
      <c r="U32" s="230">
        <v>1.5</v>
      </c>
      <c r="V32" s="230">
        <f t="shared" si="0"/>
        <v>1.5</v>
      </c>
      <c r="W32" s="292" t="s">
        <v>151</v>
      </c>
      <c r="X32" s="286">
        <v>0</v>
      </c>
      <c r="Y32" s="286">
        <v>972</v>
      </c>
      <c r="Z32" s="286">
        <v>1165</v>
      </c>
      <c r="AA32" s="286">
        <v>0</v>
      </c>
      <c r="AB32" s="286">
        <v>1140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31594310</v>
      </c>
      <c r="AH32" s="233">
        <f t="shared" si="9"/>
        <v>982</v>
      </c>
      <c r="AI32" s="234">
        <f t="shared" si="8"/>
        <v>189.53869909283921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6963934</v>
      </c>
      <c r="AQ32" s="286">
        <f t="shared" si="1"/>
        <v>0</v>
      </c>
      <c r="AR32" s="238">
        <v>1.17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10</v>
      </c>
      <c r="E33" s="222">
        <f t="shared" si="2"/>
        <v>7.042253521126761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119</v>
      </c>
      <c r="P33" s="227"/>
      <c r="Q33" s="227">
        <v>10216797</v>
      </c>
      <c r="R33" s="228">
        <f t="shared" si="5"/>
        <v>4694</v>
      </c>
      <c r="S33" s="229">
        <f t="shared" si="6"/>
        <v>112.65600000000001</v>
      </c>
      <c r="T33" s="229">
        <f t="shared" si="7"/>
        <v>4.694</v>
      </c>
      <c r="U33" s="230">
        <v>2.2000000000000002</v>
      </c>
      <c r="V33" s="230">
        <f t="shared" si="0"/>
        <v>2.2000000000000002</v>
      </c>
      <c r="W33" s="292" t="s">
        <v>132</v>
      </c>
      <c r="X33" s="286">
        <v>0</v>
      </c>
      <c r="Y33" s="286">
        <v>0</v>
      </c>
      <c r="Z33" s="286">
        <v>1053</v>
      </c>
      <c r="AA33" s="286">
        <v>0</v>
      </c>
      <c r="AB33" s="286">
        <v>1110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31595034</v>
      </c>
      <c r="AH33" s="233">
        <f t="shared" si="9"/>
        <v>724</v>
      </c>
      <c r="AI33" s="234">
        <f t="shared" si="8"/>
        <v>154.23945462292289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0.3</v>
      </c>
      <c r="AP33" s="286">
        <v>6964652</v>
      </c>
      <c r="AQ33" s="286">
        <f t="shared" si="1"/>
        <v>718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14</v>
      </c>
      <c r="E34" s="222">
        <f t="shared" si="2"/>
        <v>9.8591549295774659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124</v>
      </c>
      <c r="P34" s="227"/>
      <c r="Q34" s="227">
        <v>10220551</v>
      </c>
      <c r="R34" s="228">
        <f t="shared" si="5"/>
        <v>3754</v>
      </c>
      <c r="S34" s="229">
        <f t="shared" si="6"/>
        <v>90.096000000000004</v>
      </c>
      <c r="T34" s="229">
        <f t="shared" si="7"/>
        <v>3.754</v>
      </c>
      <c r="U34" s="230">
        <v>3.2</v>
      </c>
      <c r="V34" s="230">
        <f t="shared" si="0"/>
        <v>3.2</v>
      </c>
      <c r="W34" s="292" t="s">
        <v>132</v>
      </c>
      <c r="X34" s="286">
        <v>0</v>
      </c>
      <c r="Y34" s="286">
        <v>0</v>
      </c>
      <c r="Z34" s="286">
        <v>971</v>
      </c>
      <c r="AA34" s="286">
        <v>0</v>
      </c>
      <c r="AB34" s="286">
        <v>1110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31595678</v>
      </c>
      <c r="AH34" s="233">
        <f t="shared" si="9"/>
        <v>644</v>
      </c>
      <c r="AI34" s="234">
        <f t="shared" si="8"/>
        <v>171.55034629728289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0.3</v>
      </c>
      <c r="AP34" s="286">
        <v>6965663</v>
      </c>
      <c r="AQ34" s="286">
        <f t="shared" si="1"/>
        <v>1011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 t="e">
        <f>AVERAGE(P11:P34)</f>
        <v>#DIV/0!</v>
      </c>
      <c r="Q35" s="255">
        <f>Q34-Q10</f>
        <v>122654</v>
      </c>
      <c r="R35" s="256">
        <f>SUM(R11:R34)</f>
        <v>122654</v>
      </c>
      <c r="S35" s="257">
        <f>AVERAGE(S11:S34)</f>
        <v>122.654</v>
      </c>
      <c r="T35" s="257">
        <f>SUM(T11:T34)</f>
        <v>122.65400000000001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24776</v>
      </c>
      <c r="AH35" s="263">
        <f>SUM(AH11:AH34)</f>
        <v>24776</v>
      </c>
      <c r="AI35" s="264">
        <f>$AH$35/$T35</f>
        <v>201.99911947429354</v>
      </c>
      <c r="AJ35" s="261"/>
      <c r="AK35" s="265"/>
      <c r="AL35" s="265"/>
      <c r="AM35" s="265"/>
      <c r="AN35" s="266"/>
      <c r="AO35" s="267"/>
      <c r="AP35" s="268">
        <f>AP34-AP10</f>
        <v>5534</v>
      </c>
      <c r="AQ35" s="269">
        <f>SUM(AQ11:AQ34)</f>
        <v>5534</v>
      </c>
      <c r="AR35" s="270">
        <f>AVERAGE(AR11:AR34)</f>
        <v>1.03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4"/>
      <c r="G38" s="294"/>
      <c r="H38" s="294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6" t="s">
        <v>125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164"/>
      <c r="AW40" s="164"/>
      <c r="AY40" s="287"/>
    </row>
    <row r="41" spans="2:51" x14ac:dyDescent="0.35">
      <c r="B41" s="298" t="s">
        <v>215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00" t="s">
        <v>162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145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207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2" t="s">
        <v>138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0" t="s">
        <v>216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11" t="s">
        <v>139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00" t="s">
        <v>142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291" t="s">
        <v>218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00" t="s">
        <v>217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11" t="s">
        <v>213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02" t="s">
        <v>140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129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167" t="s">
        <v>174</v>
      </c>
      <c r="C58" s="294"/>
      <c r="D58" s="294"/>
      <c r="E58" s="294"/>
      <c r="F58" s="294"/>
      <c r="G58" s="294"/>
      <c r="H58" s="294"/>
      <c r="I58" s="294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167" t="s">
        <v>130</v>
      </c>
      <c r="C59" s="297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167"/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167"/>
      <c r="C61" s="291"/>
      <c r="D61" s="294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291"/>
      <c r="D62" s="278"/>
      <c r="E62" s="294"/>
      <c r="F62" s="294"/>
      <c r="G62" s="294"/>
      <c r="H62" s="294"/>
      <c r="I62" s="278"/>
      <c r="J62" s="295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2:51" x14ac:dyDescent="0.35">
      <c r="B63" s="279"/>
      <c r="C63" s="311"/>
      <c r="D63" s="278"/>
      <c r="E63" s="294"/>
      <c r="F63" s="294"/>
      <c r="G63" s="294"/>
      <c r="H63" s="294"/>
      <c r="I63" s="278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2:51" x14ac:dyDescent="0.35">
      <c r="B64" s="279"/>
      <c r="C64" s="311"/>
      <c r="D64" s="294"/>
      <c r="E64" s="278"/>
      <c r="F64" s="294"/>
      <c r="G64" s="278"/>
      <c r="H64" s="278"/>
      <c r="I64" s="294"/>
      <c r="J64" s="282"/>
      <c r="K64" s="282"/>
      <c r="L64" s="282"/>
      <c r="M64" s="282"/>
      <c r="N64" s="282"/>
      <c r="O64" s="282"/>
      <c r="P64" s="282"/>
      <c r="Q64" s="282"/>
      <c r="R64" s="282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79"/>
      <c r="C65" s="297"/>
      <c r="D65" s="294"/>
      <c r="E65" s="278"/>
      <c r="F65" s="278"/>
      <c r="G65" s="278"/>
      <c r="H65" s="278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82"/>
      <c r="C66" s="297"/>
      <c r="D66" s="294"/>
      <c r="E66" s="294"/>
      <c r="F66" s="278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82"/>
      <c r="C67" s="282"/>
      <c r="D67" s="294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B68" s="279"/>
      <c r="C68" s="311"/>
      <c r="D68" s="282"/>
      <c r="E68" s="294"/>
      <c r="F68" s="294"/>
      <c r="G68" s="294"/>
      <c r="H68" s="294"/>
      <c r="I68" s="282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297"/>
      <c r="D69" s="282"/>
      <c r="E69" s="294"/>
      <c r="F69" s="294"/>
      <c r="G69" s="294"/>
      <c r="H69" s="294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C70" s="311"/>
      <c r="D70" s="294"/>
      <c r="E70" s="282"/>
      <c r="F70" s="294"/>
      <c r="G70" s="282"/>
      <c r="H70" s="282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A71" s="288"/>
      <c r="C71" s="300"/>
      <c r="D71" s="294"/>
      <c r="E71" s="282"/>
      <c r="F71" s="282"/>
      <c r="G71" s="282"/>
      <c r="H71" s="282"/>
      <c r="I71" s="289"/>
      <c r="J71" s="289"/>
      <c r="K71" s="289"/>
      <c r="L71" s="289"/>
      <c r="M71" s="289"/>
      <c r="N71" s="289"/>
      <c r="O71" s="290"/>
      <c r="P71" s="284"/>
      <c r="R71" s="287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1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284"/>
      <c r="Q103" s="284"/>
      <c r="R103" s="284"/>
      <c r="S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18" spans="45:51" x14ac:dyDescent="0.35">
      <c r="AS118" s="177"/>
      <c r="AT118" s="177"/>
      <c r="AU118" s="177"/>
      <c r="AV118" s="177"/>
      <c r="AW118" s="177"/>
      <c r="AX118" s="177"/>
      <c r="AY118" s="177"/>
    </row>
  </sheetData>
  <protectedRanges>
    <protectedRange sqref="N62:R62 B68 S64:T70 B60:B65 S58:T61 N65:R70 T42 T55:T57" name="Range2_12_5_1_1"/>
    <protectedRange sqref="N10 L10 L6 D6 D8 AD8 AF8 O8:U8 AJ8:AR8 AF10 AR11:AR34 L24:N31 E23:E34 G23:G34 N12:N23 N32:N34 N11:AG11 E11:G22 O12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:H69 F70 E69" name="Range2_2_2_9_2_1_1"/>
    <protectedRange sqref="D67 D70:D71" name="Range2_1_1_1_1_1_9_2_1_1"/>
    <protectedRange sqref="Q10" name="Range1_17_1_1_1"/>
    <protectedRange sqref="AG10" name="Range1_18_1_1_1"/>
    <protectedRange sqref="C68 C70" name="Range2_4_1_1_1"/>
    <protectedRange sqref="AS16:AS34" name="Range1_1_1_1"/>
    <protectedRange sqref="P3:U5" name="Range1_16_1_1_1_1"/>
    <protectedRange sqref="C71 C69 C66" name="Range2_1_3_1_1"/>
    <protectedRange sqref="H11:H34" name="Range1_1_1_1_1_1_1"/>
    <protectedRange sqref="B66:B67 J63:R64 D68:D69 I68:I69 Z61:Z62 S62:Y63 AA62:AU63 E70:E71 G70:H71 F71" name="Range2_2_1_10_1_1_1_2"/>
    <protectedRange sqref="C67" name="Range2_2_1_10_2_1_1_1"/>
    <protectedRange sqref="N58:R61 G66:H66 D64 F67 E66" name="Range2_12_1_6_1_1"/>
    <protectedRange sqref="D59:D60 I64:I66 I58:M61 G67:H68 G60:H62 E67:E68 F68:F69 F61:F63 E60:E62" name="Range2_2_12_1_7_1_1"/>
    <protectedRange sqref="D65:D66" name="Range2_1_1_1_1_11_1_2_1_1"/>
    <protectedRange sqref="E63 G63:H63 F64" name="Range2_2_2_9_1_1_1_1"/>
    <protectedRange sqref="D61" name="Range2_1_1_1_1_1_9_1_1_1_1"/>
    <protectedRange sqref="C65 C60" name="Range2_1_1_2_1_1"/>
    <protectedRange sqref="C64" name="Range2_1_2_2_1_1"/>
    <protectedRange sqref="C63" name="Range2_3_2_1_1"/>
    <protectedRange sqref="F59:F60 E59 G59:H59" name="Range2_2_12_1_1_1_1_1"/>
    <protectedRange sqref="C59" name="Range2_1_4_2_1_1_1"/>
    <protectedRange sqref="C61:C62" name="Range2_5_1_1_1"/>
    <protectedRange sqref="E64:E65 F65:F66 G64:H65 I62:I63" name="Range2_2_1_1_1_1"/>
    <protectedRange sqref="D62:D63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B41:B42" name="Range2_12_5_1_1_1"/>
    <protectedRange sqref="E41:H41" name="Range2_2_12_1_7_1_1_1"/>
    <protectedRange sqref="D41" name="Range2_3_2_1_3_1_1_2_10_1_1_1_1_1"/>
    <protectedRange sqref="C41" name="Range2_1_1_1_1_11_1_2_1_1_1"/>
    <protectedRange sqref="S38:S40" name="Range2_12_3_1_1_1_1"/>
    <protectedRange sqref="D38:H38 N38:R40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S57" name="Range2_12_5_1_1_5_1_1"/>
    <protectedRange sqref="S55:S56" name="Range2_12_2_1_1_1_2_1_1"/>
    <protectedRange sqref="N57:R57" name="Range2_12_1_6_1_1_4_1_1_1_1_1_1_1_1_1_1"/>
    <protectedRange sqref="J57:M57" name="Range2_2_12_1_7_1_1_6_1_1_1_1_1_1_1_1_1_1"/>
    <protectedRange sqref="I57" name="Range2_2_12_1_4_3_1_1_1_5_1_1_1_1_1_1_1_1_1_1_1"/>
    <protectedRange sqref="G58:H58" name="Range2_2_12_1_3_1_2_1_1_1_2_1_1_1_1_1_1_2_1_1_1_1"/>
    <protectedRange sqref="Q56:R56" name="Range2_12_1_4_1_1_1_1_1_1_1_1_1_1_1_1_1_1"/>
    <protectedRange sqref="N56:P56" name="Range2_12_1_2_1_1_1_1_1_1_1_1_1_1_1_1_1_1_1"/>
    <protectedRange sqref="J56:M56" name="Range2_2_12_1_4_1_1_1_1_1_1_1_1_1_1_1_1_1_1_1"/>
    <protectedRange sqref="Q55:R55" name="Range2_12_1_6_1_1_1_2_3_1_1_3_1_1_1_1_1_1"/>
    <protectedRange sqref="N55:P55" name="Range2_12_1_2_3_1_1_1_2_3_1_1_3_1_1_1_1_1_1"/>
    <protectedRange sqref="I56 J55:M55" name="Range2_2_12_1_4_3_1_1_1_3_3_1_1_3_1_1_1_1_1_1"/>
    <protectedRange sqref="D57:E57 G57:H57" name="Range2_2_12_1_3_1_2_1_1_1_3_1_1_1_1_1_1_1_2_1_1"/>
    <protectedRange sqref="I55" name="Range2_2_12_1_7_1_1_5_2_1_1_1_1_1_1_1_1_1_1_1"/>
    <protectedRange sqref="D56:E56 G56:H56 F57" name="Range2_2_12_1_3_3_1_1_1_2_1_1_1_1_1_1_1_1_1_1_1"/>
    <protectedRange sqref="F56" name="Range2_2_12_1_3_1_2_1_1_1_2_1_3_1_1_3_1_1_1_1_1_1"/>
    <protectedRange sqref="D58:E58" name="Range2_2_12_1_3_1_2_1_1_1_2_1_1_1_1_3_1_1_1_1_1_1"/>
    <protectedRange sqref="F58" name="Range2_2_12_1_3_1_2_1_1_1_3_1_1_1_1_1_3_1_1_1_1_1_1"/>
    <protectedRange sqref="B40" name="Range2_12_5_1_1_1_1"/>
    <protectedRange sqref="T51:T54" name="Range2_12_5_1_1_3"/>
    <protectedRange sqref="T49:T50" name="Range2_12_5_1_1_2_2"/>
    <protectedRange sqref="S49:S52" name="Range2_12_4_1_1_1_4_2_2_2"/>
    <protectedRange sqref="Q49:R52" name="Range2_12_1_6_1_1_1_2_3_2_1_1_3"/>
    <protectedRange sqref="N49:P52" name="Range2_12_1_2_3_1_1_1_2_3_2_1_1_3"/>
    <protectedRange sqref="K49:M52" name="Range2_2_12_1_4_3_1_1_1_3_3_2_1_1_3"/>
    <protectedRange sqref="J49:J52" name="Range2_2_12_1_4_3_1_1_1_3_2_1_2_2"/>
    <protectedRange sqref="D53:E53" name="Range2_2_12_1_3_1_2_1_1_1_2_1_2_3_2_2"/>
    <protectedRange sqref="I52" name="Range2_2_12_1_4_2_1_1_1_4_1_2_1_1_1_2_2"/>
    <protectedRange sqref="F53:H53" name="Range2_2_12_1_3_1_1_1_1_1_4_1_2_1_2_1_2_2"/>
    <protectedRange sqref="S53" name="Range2_12_2_1_1_1_2_1"/>
    <protectedRange sqref="S54" name="Range2_12_2_1_1_1_2_1_1_1"/>
    <protectedRange sqref="N53:R53" name="Range2_12_1_6_1_1_4_1_1_1_1_1_1_1_1"/>
    <protectedRange sqref="J53:M53" name="Range2_2_12_1_7_1_1_6_1_1_1_1_1_1_1_1"/>
    <protectedRange sqref="I53" name="Range2_2_12_1_4_3_1_1_1_5_1_1_1_1_1_1_1_1_1"/>
    <protectedRange sqref="G54:H54" name="Range2_2_12_1_3_1_2_1_1_1_2_1_1_1_1_1_1_2_1_1"/>
    <protectedRange sqref="D54:E54" name="Range2_2_12_1_3_1_2_1_1_1_2_1_1_1_1_3_1_1_1_1"/>
    <protectedRange sqref="F54" name="Range2_2_12_1_3_1_2_1_1_1_3_1_1_1_1_1_3_1_1_1_1"/>
    <protectedRange sqref="Q54:R54" name="Range2_12_1_6_1_1_1_2_3_1_1_3_1_1_1_1_1_1_1"/>
    <protectedRange sqref="N54:P54" name="Range2_12_1_2_3_1_1_1_2_3_1_1_3_1_1_1_1_1_1_1"/>
    <protectedRange sqref="J54:M54" name="Range2_2_12_1_4_3_1_1_1_3_3_1_1_3_1_1_1_1_1_1_1"/>
    <protectedRange sqref="I54" name="Range2_2_12_1_4_3_1_1_1_2_1_2_1_1_3_1_1_1_1_1_1"/>
    <protectedRange sqref="F55:H55" name="Range2_2_12_1_3_1_2_1_1_1_2_1_3_1_1_3_1_1_1_1_1_1_1"/>
    <protectedRange sqref="D55:E55" name="Range2_2_12_1_3_1_1_1_1_1_4_1_2_1_3_1_1_1_1_1_1_1_1_1"/>
    <protectedRange sqref="T48" name="Range2_12_5_1_1_2_1_1"/>
    <protectedRange sqref="T43:T45" name="Range2_12_5_1_1_3_1_1_1_1_1"/>
    <protectedRange sqref="S43:S45" name="Range2_12_5_1_1_2_3_1_1_1_1_1_1_1"/>
    <protectedRange sqref="Q43:R45" name="Range2_12_1_6_1_1_1_1_2_1_1_1_1_1_1"/>
    <protectedRange sqref="N43:P45" name="Range2_12_1_2_3_1_1_1_1_2_1_1_1_1_1_1"/>
    <protectedRange sqref="I43:M45" name="Range2_2_12_1_4_3_1_1_1_1_2_1_1_1_1_1_1"/>
    <protectedRange sqref="E43:H45 E50:H50" name="Range2_2_12_1_3_1_2_1_1_1_1_2_1_1_1_1_1_1"/>
    <protectedRange sqref="D43:D45 D50" name="Range2_2_12_1_3_1_2_1_1_1_2_1_2_3_1_1_1_1"/>
    <protectedRange sqref="T46" name="Range2_12_5_1_1_2_1_1_1_1_1_1_1"/>
    <protectedRange sqref="S46" name="Range2_12_4_1_1_1_4_2_1_1_1_1_1_1"/>
    <protectedRange sqref="Q46:R46" name="Range2_12_1_6_1_1_1_2_3_2_1_1_1_1_1_1"/>
    <protectedRange sqref="N46:P46" name="Range2_12_1_2_3_1_1_1_2_3_2_1_1_1_1_1_1"/>
    <protectedRange sqref="J46:M46" name="Range2_2_12_1_4_3_1_1_1_3_3_2_1_1_1_1_1_1"/>
    <protectedRange sqref="I46" name="Range2_2_12_1_4_3_1_1_1_2_1_2_2_1_1_1_1_1"/>
    <protectedRange sqref="G46:H46 D46:E46" name="Range2_2_12_1_3_1_2_1_1_1_2_1_3_2_1_1_1_1_1"/>
    <protectedRange sqref="F46" name="Range2_2_12_1_3_1_2_1_1_1_1_1_2_2_1_1_1_1_1"/>
    <protectedRange sqref="T47" name="Range2_12_5_1_1_6_1_1_1_1_1_1_1"/>
    <protectedRange sqref="S47" name="Range2_12_5_1_1_5_3_1_1_1_1_1_1_1"/>
    <protectedRange sqref="Q47:R47" name="Range2_12_1_6_1_1_1_2_3_2_1_1_2_1_1_1_1_1"/>
    <protectedRange sqref="N47:P47" name="Range2_12_1_2_3_1_1_1_2_3_2_1_1_2_1_1_1_1_1"/>
    <protectedRange sqref="J47:M47" name="Range2_2_12_1_4_3_1_1_1_3_3_2_1_1_2_1_1_1_1_1"/>
    <protectedRange sqref="I47" name="Range2_2_12_1_4_3_1_1_1_2_1_2_2_1_2_1_1_1_1_1"/>
    <protectedRange sqref="G47:H47 D47:E47" name="Range2_2_12_1_3_1_2_1_1_1_2_1_3_2_1_2_1_1_1_1_1"/>
    <protectedRange sqref="F47" name="Range2_2_12_1_3_1_2_1_1_1_1_1_2_2_1_2_1_1_1_1_1"/>
    <protectedRange sqref="B43:B45 B50" name="Range2_12_5_1_1_1_2_2_1_1_1_1_1_1_1_1"/>
    <protectedRange sqref="B46" name="Range2_12_5_1_1_1_3_1_1_1_1_1_1_1_1_1"/>
    <protectedRange sqref="S48" name="Range2_12_4_1_1_1_4_2_2_1_1"/>
    <protectedRange sqref="Q48:R48" name="Range2_12_1_6_1_1_1_2_3_2_1_1_1_1"/>
    <protectedRange sqref="N48:P48" name="Range2_12_1_2_3_1_1_1_2_3_2_1_1_1_1"/>
    <protectedRange sqref="K48:M48" name="Range2_2_12_1_4_3_1_1_1_3_3_2_1_1_1_1"/>
    <protectedRange sqref="J48" name="Range2_2_12_1_4_3_1_1_1_3_2_1_2_1_1"/>
    <protectedRange sqref="D48:E48" name="Range2_2_12_1_3_1_2_1_1_1_2_1_2_3_2_1_1"/>
    <protectedRange sqref="I48" name="Range2_2_12_1_4_2_1_1_1_4_1_2_1_1_1_2_1_1"/>
    <protectedRange sqref="F48:H48" name="Range2_2_12_1_3_1_1_1_1_1_4_1_2_1_2_1_2_1_1"/>
    <protectedRange sqref="D49:E49 D51:E52" name="Range2_2_12_1_3_1_2_1_1_1_2_1_2_3_2_2_1"/>
    <protectedRange sqref="I49:I51" name="Range2_2_12_1_4_2_1_1_1_4_1_2_1_1_1_2_2_1"/>
    <protectedRange sqref="F49:H49 F51:H52" name="Range2_2_12_1_3_1_1_1_1_1_4_1_2_1_2_1_2_2_1"/>
    <protectedRange sqref="B52" name="Range2_12_5_1_1_1_2_1_1_1_1_1_1"/>
    <protectedRange sqref="B49" name="Range2_12_5_1_1_2_2_2_1_1_1_1_1"/>
    <protectedRange sqref="B54" name="Range2_12_5_1_1_1_2_1_1_1_1_1_1_1"/>
    <protectedRange sqref="B57:B59" name="Range2_12_5_1_1_2"/>
    <protectedRange sqref="B55" name="Range2_12_5_1_1_2_2_1_3_1_1_1_1_1_1_1_1_1_1"/>
    <protectedRange sqref="B56" name="Range2_12_5_1_1_2_1_4_1_1_1_2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448" priority="9" operator="containsText" text="N/A">
      <formula>NOT(ISERROR(SEARCH("N/A",X11)))</formula>
    </cfRule>
    <cfRule type="cellIs" dxfId="447" priority="27" operator="equal">
      <formula>0</formula>
    </cfRule>
  </conditionalFormatting>
  <conditionalFormatting sqref="X11:AE34">
    <cfRule type="cellIs" dxfId="446" priority="26" operator="greaterThanOrEqual">
      <formula>1185</formula>
    </cfRule>
  </conditionalFormatting>
  <conditionalFormatting sqref="X11:AE34">
    <cfRule type="cellIs" dxfId="445" priority="25" operator="between">
      <formula>0.1</formula>
      <formula>1184</formula>
    </cfRule>
  </conditionalFormatting>
  <conditionalFormatting sqref="X8 AJ11:AO14 AJ15:AL15 AN15:AO15 AM15:AM16 AK17:AM23 AJ16:AJ34 AK24:AK32 AL24:AL34 AM24:AM29 AN16:AN34 AO16:AO32">
    <cfRule type="cellIs" dxfId="444" priority="24" operator="equal">
      <formula>0</formula>
    </cfRule>
  </conditionalFormatting>
  <conditionalFormatting sqref="X8 AJ11:AO14 AJ15:AL15 AN15:AO15 AM15:AM16 AK17:AM23 AJ16:AJ34 AK24:AK32 AL24:AL34 AM24:AM29 AN16:AN34 AO16:AO32">
    <cfRule type="cellIs" dxfId="443" priority="23" operator="greaterThan">
      <formula>1179</formula>
    </cfRule>
  </conditionalFormatting>
  <conditionalFormatting sqref="X8 AJ11:AO14 AJ15:AL15 AN15:AO15 AM15:AM16 AK17:AM23 AJ16:AJ34 AK24:AK32 AL24:AL34 AM24:AM29 AN16:AN34 AO16:AO32">
    <cfRule type="cellIs" dxfId="442" priority="22" operator="greaterThan">
      <formula>99</formula>
    </cfRule>
  </conditionalFormatting>
  <conditionalFormatting sqref="X8 AJ11:AO14 AJ15:AL15 AN15:AO15 AM15:AM16 AK17:AM23 AJ16:AJ34 AK24:AK32 AL24:AL34 AM24:AM29 AN16:AN34 AO16:AO32">
    <cfRule type="cellIs" dxfId="441" priority="21" operator="greaterThan">
      <formula>0.99</formula>
    </cfRule>
  </conditionalFormatting>
  <conditionalFormatting sqref="AB8">
    <cfRule type="cellIs" dxfId="440" priority="20" operator="equal">
      <formula>0</formula>
    </cfRule>
  </conditionalFormatting>
  <conditionalFormatting sqref="AB8">
    <cfRule type="cellIs" dxfId="439" priority="19" operator="greaterThan">
      <formula>1179</formula>
    </cfRule>
  </conditionalFormatting>
  <conditionalFormatting sqref="AB8">
    <cfRule type="cellIs" dxfId="438" priority="18" operator="greaterThan">
      <formula>99</formula>
    </cfRule>
  </conditionalFormatting>
  <conditionalFormatting sqref="AB8">
    <cfRule type="cellIs" dxfId="437" priority="17" operator="greaterThan">
      <formula>0.99</formula>
    </cfRule>
  </conditionalFormatting>
  <conditionalFormatting sqref="AQ11:AQ34 AO33:AO34 AK33 AK16:AL16 AM30:AM34">
    <cfRule type="cellIs" dxfId="436" priority="16" operator="equal">
      <formula>0</formula>
    </cfRule>
  </conditionalFormatting>
  <conditionalFormatting sqref="AQ11:AQ34 AO33:AO34 AK33 AK16:AL16 AM30:AM34">
    <cfRule type="cellIs" dxfId="435" priority="15" operator="greaterThan">
      <formula>1179</formula>
    </cfRule>
  </conditionalFormatting>
  <conditionalFormatting sqref="AQ11:AQ34 AO33:AO34 AK33 AK16:AL16 AM30:AM34">
    <cfRule type="cellIs" dxfId="434" priority="14" operator="greaterThan">
      <formula>99</formula>
    </cfRule>
  </conditionalFormatting>
  <conditionalFormatting sqref="AQ11:AQ34 AO33:AO34 AK33 AK16:AL16 AM30:AM34">
    <cfRule type="cellIs" dxfId="433" priority="13" operator="greaterThan">
      <formula>0.99</formula>
    </cfRule>
  </conditionalFormatting>
  <conditionalFormatting sqref="AI11:AI34">
    <cfRule type="cellIs" dxfId="432" priority="12" operator="greaterThan">
      <formula>$AI$8</formula>
    </cfRule>
  </conditionalFormatting>
  <conditionalFormatting sqref="AH11:AH34">
    <cfRule type="cellIs" dxfId="431" priority="10" operator="greaterThan">
      <formula>$AH$8</formula>
    </cfRule>
    <cfRule type="cellIs" dxfId="430" priority="11" operator="greaterThan">
      <formula>$AH$8</formula>
    </cfRule>
  </conditionalFormatting>
  <conditionalFormatting sqref="AP11:AP34">
    <cfRule type="cellIs" dxfId="429" priority="8" operator="equal">
      <formula>0</formula>
    </cfRule>
  </conditionalFormatting>
  <conditionalFormatting sqref="AP11:AP34">
    <cfRule type="cellIs" dxfId="428" priority="7" operator="greaterThan">
      <formula>1179</formula>
    </cfRule>
  </conditionalFormatting>
  <conditionalFormatting sqref="AP11:AP34">
    <cfRule type="cellIs" dxfId="427" priority="6" operator="greaterThan">
      <formula>99</formula>
    </cfRule>
  </conditionalFormatting>
  <conditionalFormatting sqref="AP11:AP34">
    <cfRule type="cellIs" dxfId="426" priority="5" operator="greaterThan">
      <formula>0.99</formula>
    </cfRule>
  </conditionalFormatting>
  <conditionalFormatting sqref="AK34">
    <cfRule type="cellIs" dxfId="425" priority="4" operator="equal">
      <formula>0</formula>
    </cfRule>
  </conditionalFormatting>
  <conditionalFormatting sqref="AK34">
    <cfRule type="cellIs" dxfId="424" priority="3" operator="greaterThan">
      <formula>1179</formula>
    </cfRule>
  </conditionalFormatting>
  <conditionalFormatting sqref="AK34">
    <cfRule type="cellIs" dxfId="423" priority="2" operator="greaterThan">
      <formula>99</formula>
    </cfRule>
  </conditionalFormatting>
  <conditionalFormatting sqref="AK34">
    <cfRule type="cellIs" dxfId="422" priority="1" operator="greaterThan">
      <formula>0.99</formula>
    </cfRule>
  </conditionalFormatting>
  <dataValidations count="4">
    <dataValidation type="list" allowBlank="1" showInputMessage="1" showErrorMessage="1" sqref="AV31:AW31" xr:uid="{00000000-0002-0000-0C00-000000000000}">
      <formula1>$AV$24:$AV$28</formula1>
    </dataValidation>
    <dataValidation type="list" allowBlank="1" showInputMessage="1" showErrorMessage="1" sqref="H11:H34" xr:uid="{00000000-0002-0000-0C00-000001000000}">
      <formula1>$AV$10:$AV$19</formula1>
    </dataValidation>
    <dataValidation type="list" allowBlank="1" showInputMessage="1" showErrorMessage="1" sqref="AP8:AQ8 N10 L10 D8 O8:T8" xr:uid="{00000000-0002-0000-0C00-000002000000}">
      <formula1>#REF!</formula1>
    </dataValidation>
    <dataValidation type="list" allowBlank="1" showInputMessage="1" showErrorMessage="1" sqref="P3:P5" xr:uid="{00000000-0002-0000-0C00-000003000000}">
      <formula1>$AY$10:$AY$39</formula1>
    </dataValidation>
  </dataValidations>
  <hyperlinks>
    <hyperlink ref="H9:H10" location="'1'!AH8" display="Plant Status" xr:uid="{00000000-0004-0000-0C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00FF"/>
  </sheetPr>
  <dimension ref="A2:AY119"/>
  <sheetViews>
    <sheetView showGridLines="0" topLeftCell="O25" zoomScaleNormal="100" workbookViewId="0">
      <selection activeCell="O30" sqref="O30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135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18" t="s">
        <v>11</v>
      </c>
      <c r="I7" s="319" t="s">
        <v>12</v>
      </c>
      <c r="J7" s="319" t="s">
        <v>13</v>
      </c>
      <c r="K7" s="319" t="s">
        <v>14</v>
      </c>
      <c r="L7" s="191"/>
      <c r="M7" s="191"/>
      <c r="N7" s="191"/>
      <c r="O7" s="318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19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19" t="s">
        <v>23</v>
      </c>
      <c r="AG7" s="319" t="s">
        <v>24</v>
      </c>
      <c r="AH7" s="319" t="s">
        <v>25</v>
      </c>
      <c r="AI7" s="319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19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41926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24890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19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20" t="s">
        <v>52</v>
      </c>
      <c r="V9" s="320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22" t="s">
        <v>56</v>
      </c>
      <c r="AG9" s="322" t="s">
        <v>57</v>
      </c>
      <c r="AH9" s="373" t="s">
        <v>58</v>
      </c>
      <c r="AI9" s="388" t="s">
        <v>59</v>
      </c>
      <c r="AJ9" s="320" t="s">
        <v>60</v>
      </c>
      <c r="AK9" s="320" t="s">
        <v>61</v>
      </c>
      <c r="AL9" s="320" t="s">
        <v>62</v>
      </c>
      <c r="AM9" s="320" t="s">
        <v>63</v>
      </c>
      <c r="AN9" s="320" t="s">
        <v>64</v>
      </c>
      <c r="AO9" s="320" t="s">
        <v>65</v>
      </c>
      <c r="AP9" s="320" t="s">
        <v>66</v>
      </c>
      <c r="AQ9" s="390" t="s">
        <v>67</v>
      </c>
      <c r="AR9" s="320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20" t="s">
        <v>73</v>
      </c>
      <c r="C10" s="320" t="s">
        <v>74</v>
      </c>
      <c r="D10" s="320" t="s">
        <v>75</v>
      </c>
      <c r="E10" s="320" t="s">
        <v>76</v>
      </c>
      <c r="F10" s="320" t="s">
        <v>75</v>
      </c>
      <c r="G10" s="320" t="s">
        <v>76</v>
      </c>
      <c r="H10" s="399"/>
      <c r="I10" s="320" t="s">
        <v>76</v>
      </c>
      <c r="J10" s="320" t="s">
        <v>76</v>
      </c>
      <c r="K10" s="320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13'!Q34</f>
        <v>10220551</v>
      </c>
      <c r="R10" s="381"/>
      <c r="S10" s="382"/>
      <c r="T10" s="383"/>
      <c r="U10" s="320" t="s">
        <v>76</v>
      </c>
      <c r="V10" s="320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13'!AG34</f>
        <v>31595678</v>
      </c>
      <c r="AH10" s="373"/>
      <c r="AI10" s="389"/>
      <c r="AJ10" s="320" t="s">
        <v>85</v>
      </c>
      <c r="AK10" s="320" t="s">
        <v>85</v>
      </c>
      <c r="AL10" s="320" t="s">
        <v>85</v>
      </c>
      <c r="AM10" s="320" t="s">
        <v>85</v>
      </c>
      <c r="AN10" s="320" t="s">
        <v>85</v>
      </c>
      <c r="AO10" s="320" t="s">
        <v>85</v>
      </c>
      <c r="AP10" s="179">
        <f>'OCT 13'!AP34</f>
        <v>6965663</v>
      </c>
      <c r="AQ10" s="391"/>
      <c r="AR10" s="321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12</v>
      </c>
      <c r="E11" s="222">
        <f>D11/1.42</f>
        <v>8.4507042253521139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128</v>
      </c>
      <c r="P11" s="227"/>
      <c r="Q11" s="227">
        <v>10224116</v>
      </c>
      <c r="R11" s="228">
        <f>Q11-Q10</f>
        <v>3565</v>
      </c>
      <c r="S11" s="229">
        <f>R11*24/1000</f>
        <v>85.56</v>
      </c>
      <c r="T11" s="229">
        <f>R11/1000</f>
        <v>3.5649999999999999</v>
      </c>
      <c r="U11" s="230">
        <v>5.0999999999999996</v>
      </c>
      <c r="V11" s="230">
        <f t="shared" ref="V11:V34" si="0">U11</f>
        <v>5.0999999999999996</v>
      </c>
      <c r="W11" s="292" t="s">
        <v>132</v>
      </c>
      <c r="X11" s="286">
        <v>0</v>
      </c>
      <c r="Y11" s="286">
        <v>0</v>
      </c>
      <c r="Z11" s="286">
        <v>980</v>
      </c>
      <c r="AA11" s="286">
        <v>0</v>
      </c>
      <c r="AB11" s="286">
        <v>1110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31596334</v>
      </c>
      <c r="AH11" s="233">
        <f>IF(ISBLANK(AG11),"-",AG11-AG10)</f>
        <v>656</v>
      </c>
      <c r="AI11" s="234">
        <f>AH11/T11</f>
        <v>184.01122019635343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0.4</v>
      </c>
      <c r="AP11" s="286">
        <v>6967354</v>
      </c>
      <c r="AQ11" s="286">
        <f t="shared" ref="AQ11:AQ34" si="1">AP11-AP10</f>
        <v>1691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14</v>
      </c>
      <c r="E12" s="222">
        <f t="shared" ref="E12:E34" si="2">D12/1.42</f>
        <v>9.8591549295774659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127</v>
      </c>
      <c r="P12" s="227"/>
      <c r="Q12" s="227">
        <v>10227728</v>
      </c>
      <c r="R12" s="228">
        <f t="shared" ref="R12:R34" si="5">Q12-Q11</f>
        <v>3612</v>
      </c>
      <c r="S12" s="229">
        <f t="shared" ref="S12:S34" si="6">R12*24/1000</f>
        <v>86.688000000000002</v>
      </c>
      <c r="T12" s="229">
        <f t="shared" ref="T12:T34" si="7">R12/1000</f>
        <v>3.6120000000000001</v>
      </c>
      <c r="U12" s="230">
        <v>6.7</v>
      </c>
      <c r="V12" s="230">
        <f t="shared" si="0"/>
        <v>6.7</v>
      </c>
      <c r="W12" s="292" t="s">
        <v>132</v>
      </c>
      <c r="X12" s="286">
        <v>0</v>
      </c>
      <c r="Y12" s="286">
        <v>0</v>
      </c>
      <c r="Z12" s="286">
        <v>942</v>
      </c>
      <c r="AA12" s="286">
        <v>0</v>
      </c>
      <c r="AB12" s="286">
        <v>1110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31596926</v>
      </c>
      <c r="AH12" s="233">
        <f>IF(ISBLANK(AG12),"-",AG12-AG11)</f>
        <v>592</v>
      </c>
      <c r="AI12" s="234">
        <f t="shared" ref="AI12:AI34" si="8">AH12/T12</f>
        <v>163.89811738648947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0.4</v>
      </c>
      <c r="AP12" s="286">
        <v>6968991</v>
      </c>
      <c r="AQ12" s="286">
        <f t="shared" si="1"/>
        <v>1637</v>
      </c>
      <c r="AR12" s="238">
        <v>0.96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18</v>
      </c>
      <c r="E13" s="222">
        <f t="shared" si="2"/>
        <v>12.67605633802817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116</v>
      </c>
      <c r="P13" s="227"/>
      <c r="Q13" s="227">
        <v>10231248</v>
      </c>
      <c r="R13" s="228">
        <f t="shared" si="5"/>
        <v>3520</v>
      </c>
      <c r="S13" s="229">
        <f t="shared" si="6"/>
        <v>84.48</v>
      </c>
      <c r="T13" s="229">
        <f t="shared" si="7"/>
        <v>3.52</v>
      </c>
      <c r="U13" s="230">
        <v>8.1999999999999993</v>
      </c>
      <c r="V13" s="230">
        <f t="shared" si="0"/>
        <v>8.1999999999999993</v>
      </c>
      <c r="W13" s="292" t="s">
        <v>132</v>
      </c>
      <c r="X13" s="286">
        <v>0</v>
      </c>
      <c r="Y13" s="286">
        <v>0</v>
      </c>
      <c r="Z13" s="286">
        <v>950</v>
      </c>
      <c r="AA13" s="286">
        <v>0</v>
      </c>
      <c r="AB13" s="286">
        <v>1008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31597474</v>
      </c>
      <c r="AH13" s="233">
        <f>IF(ISBLANK(AG13),"-",AG13-AG12)</f>
        <v>548</v>
      </c>
      <c r="AI13" s="234">
        <f t="shared" si="8"/>
        <v>155.68181818181819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0.4</v>
      </c>
      <c r="AP13" s="286">
        <v>6970548</v>
      </c>
      <c r="AQ13" s="286">
        <f t="shared" si="1"/>
        <v>1557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23</v>
      </c>
      <c r="E14" s="222">
        <f t="shared" si="2"/>
        <v>16.197183098591552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90</v>
      </c>
      <c r="P14" s="227"/>
      <c r="Q14" s="227">
        <v>10234796</v>
      </c>
      <c r="R14" s="228">
        <f t="shared" si="5"/>
        <v>3548</v>
      </c>
      <c r="S14" s="229">
        <f t="shared" si="6"/>
        <v>85.152000000000001</v>
      </c>
      <c r="T14" s="229">
        <f t="shared" si="7"/>
        <v>3.548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953</v>
      </c>
      <c r="AA14" s="286">
        <v>0</v>
      </c>
      <c r="AB14" s="286">
        <v>950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31597982</v>
      </c>
      <c r="AH14" s="233">
        <f t="shared" ref="AH14:AH34" si="9">IF(ISBLANK(AG14),"-",AG14-AG13)</f>
        <v>508</v>
      </c>
      <c r="AI14" s="234">
        <f t="shared" si="8"/>
        <v>143.17925591882749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6971636</v>
      </c>
      <c r="AQ14" s="286">
        <f t="shared" si="1"/>
        <v>1088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23</v>
      </c>
      <c r="E15" s="222">
        <f t="shared" si="2"/>
        <v>16.197183098591552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102</v>
      </c>
      <c r="P15" s="227"/>
      <c r="Q15" s="227">
        <v>10238416</v>
      </c>
      <c r="R15" s="228">
        <f t="shared" si="5"/>
        <v>3620</v>
      </c>
      <c r="S15" s="229">
        <f t="shared" si="6"/>
        <v>86.88</v>
      </c>
      <c r="T15" s="229">
        <f t="shared" si="7"/>
        <v>3.62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975</v>
      </c>
      <c r="AA15" s="286">
        <v>0</v>
      </c>
      <c r="AB15" s="286">
        <v>1008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31598486</v>
      </c>
      <c r="AH15" s="233">
        <f t="shared" si="9"/>
        <v>504</v>
      </c>
      <c r="AI15" s="234">
        <f t="shared" si="8"/>
        <v>139.22651933701658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6971636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7</v>
      </c>
      <c r="E16" s="222">
        <f t="shared" si="2"/>
        <v>4.9295774647887329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120</v>
      </c>
      <c r="P16" s="227"/>
      <c r="Q16" s="227">
        <v>10243261</v>
      </c>
      <c r="R16" s="228">
        <f t="shared" si="5"/>
        <v>4845</v>
      </c>
      <c r="S16" s="229">
        <f t="shared" si="6"/>
        <v>116.28</v>
      </c>
      <c r="T16" s="229">
        <f t="shared" si="7"/>
        <v>4.8449999999999998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1196</v>
      </c>
      <c r="AA16" s="286">
        <v>0</v>
      </c>
      <c r="AB16" s="286">
        <v>1199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31599250</v>
      </c>
      <c r="AH16" s="233">
        <f t="shared" si="9"/>
        <v>764</v>
      </c>
      <c r="AI16" s="234">
        <f t="shared" si="8"/>
        <v>157.68833849329206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6971636</v>
      </c>
      <c r="AQ16" s="286">
        <f t="shared" si="1"/>
        <v>0</v>
      </c>
      <c r="AR16" s="238">
        <v>0.98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8</v>
      </c>
      <c r="E17" s="222">
        <f t="shared" si="2"/>
        <v>5.6338028169014089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130</v>
      </c>
      <c r="P17" s="227"/>
      <c r="Q17" s="227">
        <v>10248818</v>
      </c>
      <c r="R17" s="228">
        <f t="shared" si="5"/>
        <v>5557</v>
      </c>
      <c r="S17" s="229">
        <f t="shared" si="6"/>
        <v>133.36799999999999</v>
      </c>
      <c r="T17" s="229">
        <f t="shared" si="7"/>
        <v>5.5570000000000004</v>
      </c>
      <c r="U17" s="230">
        <v>9</v>
      </c>
      <c r="V17" s="230">
        <f t="shared" si="0"/>
        <v>9</v>
      </c>
      <c r="W17" s="292" t="s">
        <v>148</v>
      </c>
      <c r="X17" s="286">
        <v>0</v>
      </c>
      <c r="Y17" s="286">
        <v>1037</v>
      </c>
      <c r="Z17" s="286">
        <v>1196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31600554</v>
      </c>
      <c r="AH17" s="233">
        <f t="shared" si="9"/>
        <v>1304</v>
      </c>
      <c r="AI17" s="234">
        <f t="shared" si="8"/>
        <v>234.65898866294762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6971636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8</v>
      </c>
      <c r="E18" s="222">
        <f t="shared" si="2"/>
        <v>5.6338028169014089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132</v>
      </c>
      <c r="P18" s="227"/>
      <c r="Q18" s="227">
        <v>10255016</v>
      </c>
      <c r="R18" s="228">
        <f t="shared" si="5"/>
        <v>6198</v>
      </c>
      <c r="S18" s="229">
        <f t="shared" si="6"/>
        <v>148.75200000000001</v>
      </c>
      <c r="T18" s="229">
        <f t="shared" si="7"/>
        <v>6.1980000000000004</v>
      </c>
      <c r="U18" s="230">
        <v>8.1999999999999993</v>
      </c>
      <c r="V18" s="230">
        <f t="shared" si="0"/>
        <v>8.1999999999999993</v>
      </c>
      <c r="W18" s="292" t="s">
        <v>148</v>
      </c>
      <c r="X18" s="286">
        <v>0</v>
      </c>
      <c r="Y18" s="286">
        <v>1066</v>
      </c>
      <c r="Z18" s="286">
        <v>1196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31601904</v>
      </c>
      <c r="AH18" s="233">
        <f t="shared" si="9"/>
        <v>1350</v>
      </c>
      <c r="AI18" s="234">
        <f t="shared" si="8"/>
        <v>217.81219748305904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6971636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135</v>
      </c>
      <c r="P19" s="227"/>
      <c r="Q19" s="227">
        <v>10261305</v>
      </c>
      <c r="R19" s="228">
        <f t="shared" si="5"/>
        <v>6289</v>
      </c>
      <c r="S19" s="229">
        <f t="shared" si="6"/>
        <v>150.93600000000001</v>
      </c>
      <c r="T19" s="229">
        <f t="shared" si="7"/>
        <v>6.2889999999999997</v>
      </c>
      <c r="U19" s="230">
        <v>7.6</v>
      </c>
      <c r="V19" s="230">
        <f t="shared" si="0"/>
        <v>7.6</v>
      </c>
      <c r="W19" s="292" t="s">
        <v>148</v>
      </c>
      <c r="X19" s="286">
        <v>0</v>
      </c>
      <c r="Y19" s="286">
        <v>1107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31603272</v>
      </c>
      <c r="AH19" s="233">
        <f t="shared" si="9"/>
        <v>1368</v>
      </c>
      <c r="AI19" s="234">
        <f t="shared" si="8"/>
        <v>217.52265861027192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6971636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136</v>
      </c>
      <c r="P20" s="227"/>
      <c r="Q20" s="227">
        <v>10267683</v>
      </c>
      <c r="R20" s="228">
        <f t="shared" si="5"/>
        <v>6378</v>
      </c>
      <c r="S20" s="229">
        <f t="shared" si="6"/>
        <v>153.072</v>
      </c>
      <c r="T20" s="229">
        <f t="shared" si="7"/>
        <v>6.3780000000000001</v>
      </c>
      <c r="U20" s="230">
        <v>6.8</v>
      </c>
      <c r="V20" s="230">
        <f t="shared" si="0"/>
        <v>6.8</v>
      </c>
      <c r="W20" s="292" t="s">
        <v>148</v>
      </c>
      <c r="X20" s="286">
        <v>0</v>
      </c>
      <c r="Y20" s="286">
        <v>1101</v>
      </c>
      <c r="Z20" s="286">
        <v>1196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31604660</v>
      </c>
      <c r="AH20" s="233">
        <f t="shared" si="9"/>
        <v>1388</v>
      </c>
      <c r="AI20" s="234">
        <f t="shared" si="8"/>
        <v>217.62307933521481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6971636</v>
      </c>
      <c r="AQ20" s="286">
        <f t="shared" si="1"/>
        <v>0</v>
      </c>
      <c r="AR20" s="238">
        <v>0.9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9</v>
      </c>
      <c r="E21" s="222">
        <f t="shared" si="2"/>
        <v>6.3380281690140849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141</v>
      </c>
      <c r="P21" s="227"/>
      <c r="Q21" s="227">
        <v>10273904</v>
      </c>
      <c r="R21" s="228">
        <f>Q21-Q20</f>
        <v>6221</v>
      </c>
      <c r="S21" s="229">
        <f t="shared" si="6"/>
        <v>149.304</v>
      </c>
      <c r="T21" s="229">
        <f t="shared" si="7"/>
        <v>6.2210000000000001</v>
      </c>
      <c r="U21" s="230">
        <v>6.3</v>
      </c>
      <c r="V21" s="230">
        <f t="shared" si="0"/>
        <v>6.3</v>
      </c>
      <c r="W21" s="292" t="s">
        <v>148</v>
      </c>
      <c r="X21" s="286">
        <v>0</v>
      </c>
      <c r="Y21" s="286">
        <v>1040</v>
      </c>
      <c r="Z21" s="286">
        <v>1196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31606054</v>
      </c>
      <c r="AH21" s="233">
        <f t="shared" si="9"/>
        <v>1394</v>
      </c>
      <c r="AI21" s="234">
        <f t="shared" si="8"/>
        <v>224.07972994695388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6971636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7</v>
      </c>
      <c r="E22" s="222">
        <f t="shared" si="2"/>
        <v>4.9295774647887329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133</v>
      </c>
      <c r="P22" s="227"/>
      <c r="Q22" s="227">
        <v>10279698</v>
      </c>
      <c r="R22" s="228">
        <f t="shared" si="5"/>
        <v>5794</v>
      </c>
      <c r="S22" s="229">
        <f t="shared" si="6"/>
        <v>139.05600000000001</v>
      </c>
      <c r="T22" s="229">
        <f t="shared" si="7"/>
        <v>5.7939999999999996</v>
      </c>
      <c r="U22" s="230">
        <v>5.8</v>
      </c>
      <c r="V22" s="230">
        <f t="shared" si="0"/>
        <v>5.8</v>
      </c>
      <c r="W22" s="292" t="s">
        <v>148</v>
      </c>
      <c r="X22" s="286">
        <v>0</v>
      </c>
      <c r="Y22" s="286">
        <v>1040</v>
      </c>
      <c r="Z22" s="286">
        <v>1196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31607444</v>
      </c>
      <c r="AH22" s="233">
        <f t="shared" si="9"/>
        <v>1390</v>
      </c>
      <c r="AI22" s="234">
        <f t="shared" si="8"/>
        <v>239.90334829133587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6971636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8</v>
      </c>
      <c r="E23" s="222">
        <f t="shared" si="2"/>
        <v>5.6338028169014089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131</v>
      </c>
      <c r="P23" s="227"/>
      <c r="Q23" s="227">
        <v>10285429</v>
      </c>
      <c r="R23" s="228">
        <f t="shared" si="5"/>
        <v>5731</v>
      </c>
      <c r="S23" s="229">
        <f t="shared" si="6"/>
        <v>137.54400000000001</v>
      </c>
      <c r="T23" s="229">
        <f t="shared" si="7"/>
        <v>5.7309999999999999</v>
      </c>
      <c r="U23" s="230">
        <v>5.6</v>
      </c>
      <c r="V23" s="230">
        <f t="shared" si="0"/>
        <v>5.6</v>
      </c>
      <c r="W23" s="292" t="s">
        <v>148</v>
      </c>
      <c r="X23" s="286">
        <v>0</v>
      </c>
      <c r="Y23" s="286">
        <v>1032</v>
      </c>
      <c r="Z23" s="286">
        <v>1165</v>
      </c>
      <c r="AA23" s="286">
        <v>1185</v>
      </c>
      <c r="AB23" s="286">
        <v>1159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31608818</v>
      </c>
      <c r="AH23" s="233">
        <f t="shared" si="9"/>
        <v>1374</v>
      </c>
      <c r="AI23" s="234">
        <f t="shared" si="8"/>
        <v>239.74873495027046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6971636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11</v>
      </c>
      <c r="E24" s="222">
        <f t="shared" si="2"/>
        <v>7.746478873239437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129</v>
      </c>
      <c r="P24" s="227"/>
      <c r="Q24" s="227">
        <v>10290880</v>
      </c>
      <c r="R24" s="228">
        <f t="shared" si="5"/>
        <v>5451</v>
      </c>
      <c r="S24" s="229">
        <f t="shared" si="6"/>
        <v>130.82400000000001</v>
      </c>
      <c r="T24" s="229">
        <f t="shared" si="7"/>
        <v>5.4509999999999996</v>
      </c>
      <c r="U24" s="230">
        <v>5.3</v>
      </c>
      <c r="V24" s="230">
        <f t="shared" si="0"/>
        <v>5.3</v>
      </c>
      <c r="W24" s="292" t="s">
        <v>148</v>
      </c>
      <c r="X24" s="286">
        <v>0</v>
      </c>
      <c r="Y24" s="286">
        <v>1020</v>
      </c>
      <c r="Z24" s="286">
        <v>1136</v>
      </c>
      <c r="AA24" s="286">
        <v>1185</v>
      </c>
      <c r="AB24" s="286">
        <v>1128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31610018</v>
      </c>
      <c r="AH24" s="233">
        <f t="shared" si="9"/>
        <v>1200</v>
      </c>
      <c r="AI24" s="234">
        <f t="shared" si="8"/>
        <v>220.14309301045682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6971636</v>
      </c>
      <c r="AQ24" s="286">
        <f t="shared" si="1"/>
        <v>0</v>
      </c>
      <c r="AR24" s="238">
        <v>0.98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12</v>
      </c>
      <c r="E25" s="222">
        <f t="shared" si="2"/>
        <v>8.4507042253521139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125</v>
      </c>
      <c r="P25" s="227">
        <v>128</v>
      </c>
      <c r="Q25" s="227">
        <v>10296332</v>
      </c>
      <c r="R25" s="228">
        <f t="shared" si="5"/>
        <v>5452</v>
      </c>
      <c r="S25" s="229">
        <f t="shared" si="6"/>
        <v>130.84800000000001</v>
      </c>
      <c r="T25" s="229">
        <f t="shared" si="7"/>
        <v>5.452</v>
      </c>
      <c r="U25" s="230">
        <v>5.0999999999999996</v>
      </c>
      <c r="V25" s="230">
        <f t="shared" si="0"/>
        <v>5.0999999999999996</v>
      </c>
      <c r="W25" s="292" t="s">
        <v>148</v>
      </c>
      <c r="X25" s="286">
        <v>0</v>
      </c>
      <c r="Y25" s="286">
        <v>1004</v>
      </c>
      <c r="Z25" s="286">
        <v>1104</v>
      </c>
      <c r="AA25" s="286">
        <v>1185</v>
      </c>
      <c r="AB25" s="286">
        <v>1108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31611218</v>
      </c>
      <c r="AH25" s="233">
        <f t="shared" si="9"/>
        <v>1200</v>
      </c>
      <c r="AI25" s="234">
        <f t="shared" si="8"/>
        <v>220.10271460014673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6971636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12</v>
      </c>
      <c r="E26" s="222">
        <f t="shared" si="2"/>
        <v>8.4507042253521139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123</v>
      </c>
      <c r="P26" s="227">
        <v>126</v>
      </c>
      <c r="Q26" s="227">
        <v>10301624</v>
      </c>
      <c r="R26" s="228">
        <f t="shared" si="5"/>
        <v>5292</v>
      </c>
      <c r="S26" s="229">
        <f t="shared" si="6"/>
        <v>127.008</v>
      </c>
      <c r="T26" s="229">
        <f t="shared" si="7"/>
        <v>5.2919999999999998</v>
      </c>
      <c r="U26" s="230">
        <v>4.9000000000000004</v>
      </c>
      <c r="V26" s="230">
        <f t="shared" si="0"/>
        <v>4.9000000000000004</v>
      </c>
      <c r="W26" s="292" t="s">
        <v>148</v>
      </c>
      <c r="X26" s="286">
        <v>0</v>
      </c>
      <c r="Y26" s="286">
        <v>1026</v>
      </c>
      <c r="Z26" s="286">
        <v>1104</v>
      </c>
      <c r="AA26" s="286">
        <v>1185</v>
      </c>
      <c r="AB26" s="286">
        <v>1109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31612348</v>
      </c>
      <c r="AH26" s="233">
        <f t="shared" si="9"/>
        <v>1130</v>
      </c>
      <c r="AI26" s="234">
        <f t="shared" si="8"/>
        <v>213.52985638699926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6971636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8</v>
      </c>
      <c r="E27" s="222">
        <f t="shared" si="2"/>
        <v>5.6338028169014089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121</v>
      </c>
      <c r="P27" s="227">
        <v>130</v>
      </c>
      <c r="Q27" s="227">
        <v>10307083</v>
      </c>
      <c r="R27" s="228">
        <f t="shared" si="5"/>
        <v>5459</v>
      </c>
      <c r="S27" s="229">
        <f t="shared" si="6"/>
        <v>131.01599999999999</v>
      </c>
      <c r="T27" s="229">
        <f t="shared" si="7"/>
        <v>5.4589999999999996</v>
      </c>
      <c r="U27" s="230">
        <v>4.5</v>
      </c>
      <c r="V27" s="230">
        <f t="shared" si="0"/>
        <v>4.5</v>
      </c>
      <c r="W27" s="292" t="s">
        <v>148</v>
      </c>
      <c r="X27" s="286">
        <v>0</v>
      </c>
      <c r="Y27" s="286">
        <v>1071</v>
      </c>
      <c r="Z27" s="286">
        <v>1135</v>
      </c>
      <c r="AA27" s="286">
        <v>1185</v>
      </c>
      <c r="AB27" s="286">
        <v>1138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31613590</v>
      </c>
      <c r="AH27" s="233">
        <f t="shared" si="9"/>
        <v>1242</v>
      </c>
      <c r="AI27" s="234">
        <f t="shared" si="8"/>
        <v>227.51419673932955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6971636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7</v>
      </c>
      <c r="E28" s="222">
        <f t="shared" si="2"/>
        <v>4.9295774647887329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123</v>
      </c>
      <c r="P28" s="227">
        <v>136</v>
      </c>
      <c r="Q28" s="227">
        <v>10312548</v>
      </c>
      <c r="R28" s="228">
        <f t="shared" si="5"/>
        <v>5465</v>
      </c>
      <c r="S28" s="229">
        <f t="shared" si="6"/>
        <v>131.16</v>
      </c>
      <c r="T28" s="229">
        <f t="shared" si="7"/>
        <v>5.4649999999999999</v>
      </c>
      <c r="U28" s="230">
        <v>4.0999999999999996</v>
      </c>
      <c r="V28" s="230">
        <f t="shared" si="0"/>
        <v>4.0999999999999996</v>
      </c>
      <c r="W28" s="292" t="s">
        <v>148</v>
      </c>
      <c r="X28" s="286">
        <v>0</v>
      </c>
      <c r="Y28" s="286">
        <v>1039</v>
      </c>
      <c r="Z28" s="286">
        <v>1135</v>
      </c>
      <c r="AA28" s="286">
        <v>1185</v>
      </c>
      <c r="AB28" s="286">
        <v>1138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31614805</v>
      </c>
      <c r="AH28" s="233">
        <f t="shared" si="9"/>
        <v>1215</v>
      </c>
      <c r="AI28" s="234">
        <f t="shared" si="8"/>
        <v>222.32387923147303</v>
      </c>
      <c r="AJ28" s="235">
        <v>0</v>
      </c>
      <c r="AK28" s="235">
        <v>1</v>
      </c>
      <c r="AL28" s="235">
        <v>1</v>
      </c>
      <c r="AM28" s="235">
        <v>0</v>
      </c>
      <c r="AN28" s="235">
        <v>1</v>
      </c>
      <c r="AO28" s="235">
        <v>0</v>
      </c>
      <c r="AP28" s="286">
        <v>6971636</v>
      </c>
      <c r="AQ28" s="286">
        <f t="shared" si="1"/>
        <v>0</v>
      </c>
      <c r="AR28" s="238">
        <v>1.02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8</v>
      </c>
      <c r="E29" s="222">
        <f t="shared" si="2"/>
        <v>5.6338028169014089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125</v>
      </c>
      <c r="P29" s="227">
        <v>132</v>
      </c>
      <c r="Q29" s="227">
        <v>10318013</v>
      </c>
      <c r="R29" s="228">
        <f t="shared" si="5"/>
        <v>5465</v>
      </c>
      <c r="S29" s="229">
        <f t="shared" si="6"/>
        <v>131.16</v>
      </c>
      <c r="T29" s="229">
        <f t="shared" si="7"/>
        <v>5.4649999999999999</v>
      </c>
      <c r="U29" s="230">
        <v>3.6</v>
      </c>
      <c r="V29" s="230">
        <f t="shared" si="0"/>
        <v>3.6</v>
      </c>
      <c r="W29" s="292" t="s">
        <v>148</v>
      </c>
      <c r="X29" s="286">
        <v>0</v>
      </c>
      <c r="Y29" s="286">
        <v>1026</v>
      </c>
      <c r="Z29" s="286">
        <v>1135</v>
      </c>
      <c r="AA29" s="286">
        <v>1185</v>
      </c>
      <c r="AB29" s="286">
        <v>1139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31616020</v>
      </c>
      <c r="AH29" s="233">
        <f t="shared" si="9"/>
        <v>1215</v>
      </c>
      <c r="AI29" s="234">
        <f t="shared" si="8"/>
        <v>222.32387923147303</v>
      </c>
      <c r="AJ29" s="235">
        <v>0</v>
      </c>
      <c r="AK29" s="235">
        <v>1</v>
      </c>
      <c r="AL29" s="235">
        <v>1</v>
      </c>
      <c r="AM29" s="235">
        <v>0</v>
      </c>
      <c r="AN29" s="235">
        <v>1</v>
      </c>
      <c r="AO29" s="235">
        <v>0</v>
      </c>
      <c r="AP29" s="286">
        <v>6971636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10</v>
      </c>
      <c r="E30" s="222">
        <f t="shared" si="2"/>
        <v>7.042253521126761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112</v>
      </c>
      <c r="P30" s="227">
        <v>129</v>
      </c>
      <c r="Q30" s="227">
        <v>10323289</v>
      </c>
      <c r="R30" s="228">
        <f t="shared" si="5"/>
        <v>5276</v>
      </c>
      <c r="S30" s="229">
        <f t="shared" si="6"/>
        <v>126.624</v>
      </c>
      <c r="T30" s="229">
        <f t="shared" si="7"/>
        <v>5.2759999999999998</v>
      </c>
      <c r="U30" s="230">
        <v>2.9</v>
      </c>
      <c r="V30" s="230">
        <f t="shared" si="0"/>
        <v>2.9</v>
      </c>
      <c r="W30" s="292" t="s">
        <v>151</v>
      </c>
      <c r="X30" s="286">
        <v>0</v>
      </c>
      <c r="Y30" s="286">
        <v>1092</v>
      </c>
      <c r="Z30" s="286">
        <v>1196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31617086</v>
      </c>
      <c r="AH30" s="233">
        <f t="shared" si="9"/>
        <v>1066</v>
      </c>
      <c r="AI30" s="234">
        <f t="shared" si="8"/>
        <v>202.0470053070508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6971636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11</v>
      </c>
      <c r="E31" s="222">
        <f>D31/1.42</f>
        <v>7.746478873239437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115</v>
      </c>
      <c r="P31" s="227">
        <v>125</v>
      </c>
      <c r="Q31" s="227">
        <v>10328628</v>
      </c>
      <c r="R31" s="228">
        <f t="shared" si="5"/>
        <v>5339</v>
      </c>
      <c r="S31" s="229">
        <f t="shared" si="6"/>
        <v>128.136</v>
      </c>
      <c r="T31" s="229">
        <f t="shared" si="7"/>
        <v>5.3390000000000004</v>
      </c>
      <c r="U31" s="230">
        <v>2.2000000000000002</v>
      </c>
      <c r="V31" s="230">
        <f t="shared" si="0"/>
        <v>2.2000000000000002</v>
      </c>
      <c r="W31" s="292" t="s">
        <v>151</v>
      </c>
      <c r="X31" s="286">
        <v>0</v>
      </c>
      <c r="Y31" s="286">
        <v>1059</v>
      </c>
      <c r="Z31" s="286">
        <v>1196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31618162</v>
      </c>
      <c r="AH31" s="233">
        <f t="shared" si="9"/>
        <v>1076</v>
      </c>
      <c r="AI31" s="234">
        <f t="shared" si="8"/>
        <v>201.53586814010112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6971636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17</v>
      </c>
      <c r="E32" s="222">
        <f t="shared" si="2"/>
        <v>11.971830985915494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114</v>
      </c>
      <c r="P32" s="227">
        <v>111</v>
      </c>
      <c r="Q32" s="227">
        <v>10333631</v>
      </c>
      <c r="R32" s="228">
        <f t="shared" si="5"/>
        <v>5003</v>
      </c>
      <c r="S32" s="229">
        <f t="shared" si="6"/>
        <v>120.072</v>
      </c>
      <c r="T32" s="229">
        <f t="shared" si="7"/>
        <v>5.0030000000000001</v>
      </c>
      <c r="U32" s="230">
        <v>2</v>
      </c>
      <c r="V32" s="230">
        <f t="shared" si="0"/>
        <v>2</v>
      </c>
      <c r="W32" s="292" t="s">
        <v>151</v>
      </c>
      <c r="X32" s="286">
        <v>0</v>
      </c>
      <c r="Y32" s="286">
        <v>880</v>
      </c>
      <c r="Z32" s="286">
        <v>1197</v>
      </c>
      <c r="AA32" s="286">
        <v>0</v>
      </c>
      <c r="AB32" s="286">
        <v>1110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31619156</v>
      </c>
      <c r="AH32" s="233">
        <f t="shared" si="9"/>
        <v>994</v>
      </c>
      <c r="AI32" s="234">
        <f t="shared" si="8"/>
        <v>198.68079152508494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6971636</v>
      </c>
      <c r="AQ32" s="286">
        <f t="shared" si="1"/>
        <v>0</v>
      </c>
      <c r="AR32" s="238">
        <v>0.97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11</v>
      </c>
      <c r="E33" s="222">
        <f t="shared" si="2"/>
        <v>7.746478873239437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119</v>
      </c>
      <c r="P33" s="227">
        <v>96</v>
      </c>
      <c r="Q33" s="227">
        <v>10337689</v>
      </c>
      <c r="R33" s="228">
        <f t="shared" si="5"/>
        <v>4058</v>
      </c>
      <c r="S33" s="229">
        <f t="shared" si="6"/>
        <v>97.391999999999996</v>
      </c>
      <c r="T33" s="229">
        <f t="shared" si="7"/>
        <v>4.0579999999999998</v>
      </c>
      <c r="U33" s="230">
        <v>2.6</v>
      </c>
      <c r="V33" s="230">
        <f t="shared" si="0"/>
        <v>2.6</v>
      </c>
      <c r="W33" s="292" t="s">
        <v>132</v>
      </c>
      <c r="X33" s="286">
        <v>0</v>
      </c>
      <c r="Y33" s="286">
        <v>0</v>
      </c>
      <c r="Z33" s="286">
        <v>0</v>
      </c>
      <c r="AA33" s="286">
        <v>1185</v>
      </c>
      <c r="AB33" s="286">
        <v>1002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31619890</v>
      </c>
      <c r="AH33" s="233">
        <f t="shared" si="9"/>
        <v>734</v>
      </c>
      <c r="AI33" s="234">
        <f t="shared" si="8"/>
        <v>180.87727944800395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6972567</v>
      </c>
      <c r="AQ33" s="286">
        <f t="shared" si="1"/>
        <v>931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15</v>
      </c>
      <c r="E34" s="222">
        <f t="shared" si="2"/>
        <v>10.563380281690142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118</v>
      </c>
      <c r="P34" s="227">
        <v>70</v>
      </c>
      <c r="Q34" s="227">
        <v>10341764</v>
      </c>
      <c r="R34" s="228">
        <f t="shared" si="5"/>
        <v>4075</v>
      </c>
      <c r="S34" s="229">
        <f t="shared" si="6"/>
        <v>97.8</v>
      </c>
      <c r="T34" s="229">
        <f t="shared" si="7"/>
        <v>4.0750000000000002</v>
      </c>
      <c r="U34" s="230">
        <v>3.6</v>
      </c>
      <c r="V34" s="230">
        <f t="shared" si="0"/>
        <v>3.6</v>
      </c>
      <c r="W34" s="292" t="s">
        <v>132</v>
      </c>
      <c r="X34" s="286">
        <v>0</v>
      </c>
      <c r="Y34" s="286">
        <v>0</v>
      </c>
      <c r="Z34" s="286">
        <v>947</v>
      </c>
      <c r="AA34" s="286">
        <v>1185</v>
      </c>
      <c r="AB34" s="286">
        <v>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31620568</v>
      </c>
      <c r="AH34" s="233">
        <f t="shared" si="9"/>
        <v>678</v>
      </c>
      <c r="AI34" s="234">
        <f t="shared" si="8"/>
        <v>166.38036809815949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6973498</v>
      </c>
      <c r="AQ34" s="286">
        <f t="shared" si="1"/>
        <v>931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118.3</v>
      </c>
      <c r="Q35" s="255">
        <f>Q34-Q10</f>
        <v>121213</v>
      </c>
      <c r="R35" s="256">
        <f>SUM(R11:R34)</f>
        <v>121213</v>
      </c>
      <c r="S35" s="257">
        <f>AVERAGE(S11:S34)</f>
        <v>121.21299999999998</v>
      </c>
      <c r="T35" s="257">
        <f>SUM(T11:T34)</f>
        <v>121.21299999999998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24890</v>
      </c>
      <c r="AH35" s="263">
        <f>SUM(AH11:AH34)</f>
        <v>24890</v>
      </c>
      <c r="AI35" s="264">
        <f>$AH$35/$T35</f>
        <v>205.34101127766826</v>
      </c>
      <c r="AJ35" s="261"/>
      <c r="AK35" s="265"/>
      <c r="AL35" s="265"/>
      <c r="AM35" s="265"/>
      <c r="AN35" s="266"/>
      <c r="AO35" s="267"/>
      <c r="AP35" s="268">
        <f>AP34-AP10</f>
        <v>7835</v>
      </c>
      <c r="AQ35" s="269">
        <f>SUM(AQ11:AQ34)</f>
        <v>7835</v>
      </c>
      <c r="AR35" s="270">
        <f>AVERAGE(AR11:AR34)</f>
        <v>0.96833333333333327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291" t="s">
        <v>221</v>
      </c>
      <c r="C38" s="305"/>
      <c r="D38" s="305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03" t="s">
        <v>131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6" t="s">
        <v>219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3"/>
      <c r="T41" s="293"/>
      <c r="U41" s="293"/>
      <c r="V41" s="293"/>
      <c r="W41" s="288"/>
      <c r="X41" s="288"/>
      <c r="Y41" s="288"/>
      <c r="Z41" s="288"/>
      <c r="AA41" s="288"/>
      <c r="AB41" s="288"/>
      <c r="AC41" s="288"/>
      <c r="AD41" s="288"/>
      <c r="AE41" s="288"/>
      <c r="AM41" s="199"/>
      <c r="AN41" s="284"/>
      <c r="AO41" s="284"/>
      <c r="AP41" s="284"/>
      <c r="AQ41" s="284"/>
      <c r="AR41" s="288"/>
      <c r="AV41" s="164"/>
      <c r="AW41" s="164"/>
      <c r="AY41" s="287"/>
    </row>
    <row r="42" spans="2:51" x14ac:dyDescent="0.35">
      <c r="B42" s="298" t="s">
        <v>220</v>
      </c>
      <c r="C42" s="294"/>
      <c r="D42" s="294"/>
      <c r="E42" s="294"/>
      <c r="F42" s="294"/>
      <c r="G42" s="29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126</v>
      </c>
      <c r="C43" s="294"/>
      <c r="D43" s="294"/>
      <c r="E43" s="304"/>
      <c r="F43" s="304"/>
      <c r="G43" s="30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00" t="s">
        <v>162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311" t="s">
        <v>127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128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297" t="s">
        <v>145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9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222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295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11" t="s">
        <v>137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0" t="s">
        <v>223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2" t="s">
        <v>138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11" t="s">
        <v>139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0" t="s">
        <v>142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11" t="s">
        <v>213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02" t="s">
        <v>140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23" t="s">
        <v>129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167" t="s">
        <v>174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301"/>
      <c r="V57" s="301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167" t="s">
        <v>130</v>
      </c>
      <c r="C58" s="294"/>
      <c r="D58" s="294"/>
      <c r="E58" s="294"/>
      <c r="F58" s="294"/>
      <c r="G58" s="294"/>
      <c r="H58" s="294"/>
      <c r="I58" s="294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311"/>
      <c r="C59" s="297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167"/>
      <c r="C60" s="294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167"/>
      <c r="C61" s="297"/>
      <c r="D61" s="294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167"/>
      <c r="C62" s="297"/>
      <c r="D62" s="294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2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291"/>
      <c r="D63" s="294"/>
      <c r="E63" s="294"/>
      <c r="F63" s="294"/>
      <c r="G63" s="294"/>
      <c r="H63" s="294" t="s">
        <v>184</v>
      </c>
      <c r="I63" s="294"/>
      <c r="J63" s="295"/>
      <c r="K63" s="295"/>
      <c r="L63" s="295"/>
      <c r="M63" s="295"/>
      <c r="N63" s="295"/>
      <c r="O63" s="295"/>
      <c r="P63" s="295"/>
      <c r="Q63" s="295"/>
      <c r="R63" s="295"/>
      <c r="S63" s="282"/>
      <c r="T63" s="282"/>
      <c r="U63" s="282"/>
      <c r="V63" s="282"/>
      <c r="W63" s="282"/>
      <c r="X63" s="282"/>
      <c r="Y63" s="282"/>
      <c r="Z63" s="281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7"/>
      <c r="AW63" s="177"/>
      <c r="AX63" s="177"/>
      <c r="AY63" s="177"/>
    </row>
    <row r="64" spans="2:51" x14ac:dyDescent="0.35">
      <c r="B64" s="279"/>
      <c r="C64" s="291"/>
      <c r="D64" s="278"/>
      <c r="E64" s="294"/>
      <c r="F64" s="294"/>
      <c r="G64" s="294"/>
      <c r="H64" s="294"/>
      <c r="I64" s="278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1"/>
      <c r="X64" s="281"/>
      <c r="Y64" s="281"/>
      <c r="Z64" s="288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7"/>
      <c r="AW64" s="177"/>
      <c r="AX64" s="177"/>
      <c r="AY64" s="177"/>
    </row>
    <row r="65" spans="1:51" x14ac:dyDescent="0.35">
      <c r="B65" s="279"/>
      <c r="C65" s="311"/>
      <c r="D65" s="278"/>
      <c r="E65" s="294"/>
      <c r="F65" s="294"/>
      <c r="G65" s="294"/>
      <c r="H65" s="294"/>
      <c r="I65" s="278"/>
      <c r="J65" s="282"/>
      <c r="K65" s="282"/>
      <c r="L65" s="282"/>
      <c r="M65" s="282"/>
      <c r="N65" s="282"/>
      <c r="O65" s="282"/>
      <c r="P65" s="282"/>
      <c r="Q65" s="282"/>
      <c r="R65" s="282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79"/>
      <c r="C66" s="311"/>
      <c r="D66" s="294"/>
      <c r="E66" s="278"/>
      <c r="F66" s="294"/>
      <c r="G66" s="278"/>
      <c r="H66" s="278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82"/>
      <c r="C67" s="297"/>
      <c r="D67" s="294"/>
      <c r="E67" s="278"/>
      <c r="F67" s="278"/>
      <c r="G67" s="278"/>
      <c r="H67" s="278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B68" s="282"/>
      <c r="C68" s="297"/>
      <c r="D68" s="294"/>
      <c r="E68" s="294"/>
      <c r="F68" s="278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B69" s="279"/>
      <c r="C69" s="282"/>
      <c r="D69" s="294"/>
      <c r="E69" s="294"/>
      <c r="F69" s="294"/>
      <c r="G69" s="294"/>
      <c r="H69" s="294"/>
      <c r="I69" s="294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311"/>
      <c r="D70" s="282"/>
      <c r="E70" s="294"/>
      <c r="F70" s="294"/>
      <c r="G70" s="294"/>
      <c r="H70" s="294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C71" s="297"/>
      <c r="D71" s="282"/>
      <c r="E71" s="294"/>
      <c r="F71" s="294"/>
      <c r="G71" s="294"/>
      <c r="H71" s="294"/>
      <c r="I71" s="282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A72" s="288"/>
      <c r="C72" s="311"/>
      <c r="D72" s="294"/>
      <c r="E72" s="282"/>
      <c r="F72" s="294"/>
      <c r="G72" s="282"/>
      <c r="H72" s="282"/>
      <c r="I72" s="294"/>
      <c r="J72" s="289"/>
      <c r="K72" s="289"/>
      <c r="L72" s="289"/>
      <c r="M72" s="289"/>
      <c r="N72" s="289"/>
      <c r="O72" s="290"/>
      <c r="P72" s="284"/>
      <c r="R72" s="287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C73" s="300"/>
      <c r="D73" s="294"/>
      <c r="E73" s="282"/>
      <c r="F73" s="282"/>
      <c r="G73" s="282"/>
      <c r="H73" s="282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1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I80" s="289"/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284"/>
      <c r="Q104" s="284"/>
      <c r="R104" s="284"/>
      <c r="S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19" spans="45:51" x14ac:dyDescent="0.35">
      <c r="AS119" s="177"/>
      <c r="AT119" s="177"/>
      <c r="AU119" s="177"/>
      <c r="AV119" s="177"/>
      <c r="AW119" s="177"/>
      <c r="AX119" s="177"/>
      <c r="AY119" s="177"/>
    </row>
  </sheetData>
  <protectedRanges>
    <protectedRange sqref="N63:R63 B69 S65:T71 B60:B66 S59:T62 N66:R71 T43 T56:T58" name="Range2_12_5_1_1"/>
    <protectedRange sqref="N10 L10 L6 D6 D8 AD8 AF8 O8:U8 AJ8:AR8 AF10 AR11:AR34 L24:N31 E23:E34 G23:G34 N12:N23 N32:N34 N11:AG11 E11:G22 O12:AG34" name="Range1_16_3_1_1"/>
    <protectedRange sqref="I69 J66:M71 J63:M63 I72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71:H71 F72 E71" name="Range2_2_2_9_2_1_1"/>
    <protectedRange sqref="D69 D72:D73" name="Range2_1_1_1_1_1_9_2_1_1"/>
    <protectedRange sqref="Q10" name="Range1_17_1_1_1"/>
    <protectedRange sqref="AG10" name="Range1_18_1_1_1"/>
    <protectedRange sqref="C70 C72" name="Range2_4_1_1_1"/>
    <protectedRange sqref="AS16:AS34" name="Range1_1_1_1"/>
    <protectedRange sqref="P3:U5" name="Range1_16_1_1_1_1"/>
    <protectedRange sqref="C73 C71 C68" name="Range2_1_3_1_1"/>
    <protectedRange sqref="H11:H34" name="Range1_1_1_1_1_1_1"/>
    <protectedRange sqref="B67:B68 J64:R65 D70:D71 I70:I71 Z62:Z63 S63:Y64 AA63:AU64 E72:E73 G72:H73 F73" name="Range2_2_1_10_1_1_1_2"/>
    <protectedRange sqref="C69" name="Range2_2_1_10_2_1_1_1"/>
    <protectedRange sqref="N59:R62 G68:H68 D66 F69 E68" name="Range2_12_1_6_1_1"/>
    <protectedRange sqref="D61:D62 I66:I68 I60:I63 G69:H70 G62:H64 E69:E70 F70:F71 F63:F65 E62:E64 J59:M62" name="Range2_2_12_1_7_1_1"/>
    <protectedRange sqref="D67:D68" name="Range2_1_1_1_1_11_1_2_1_1"/>
    <protectedRange sqref="E65 G65:H65 F66" name="Range2_2_2_9_1_1_1_1"/>
    <protectedRange sqref="D63" name="Range2_1_1_1_1_1_9_1_1_1_1"/>
    <protectedRange sqref="C67 C62" name="Range2_1_1_2_1_1"/>
    <protectedRange sqref="C66" name="Range2_1_2_2_1_1"/>
    <protectedRange sqref="C65" name="Range2_3_2_1_1"/>
    <protectedRange sqref="F61:F62 E61 G61:H61" name="Range2_2_12_1_1_1_1_1"/>
    <protectedRange sqref="C61" name="Range2_1_4_2_1_1_1"/>
    <protectedRange sqref="C63:C64" name="Range2_5_1_1_1"/>
    <protectedRange sqref="E66:E67 F67:F68 G66:H67 I64:I65" name="Range2_2_1_1_1_1"/>
    <protectedRange sqref="D64:D65" name="Range2_1_1_1_1_1_1_1_1"/>
    <protectedRange sqref="AS11:AS15" name="Range1_4_1_1_1_1"/>
    <protectedRange sqref="J11:J15 J26:J34" name="Range1_1_2_1_10_1_1_1_1"/>
    <protectedRange sqref="R78" name="Range2_2_1_10_1_1_1_1_1"/>
    <protectedRange sqref="T42" name="Range2_12_5_1_1_4"/>
    <protectedRange sqref="B42:B43" name="Range2_12_5_1_1_1"/>
    <protectedRange sqref="E42:H42" name="Range2_2_12_1_7_1_1_1"/>
    <protectedRange sqref="D42" name="Range2_3_2_1_3_1_1_2_10_1_1_1_1_1"/>
    <protectedRange sqref="C42" name="Range2_1_1_1_1_11_1_2_1_1_1"/>
    <protectedRange sqref="S39:S41" name="Range2_12_3_1_1_1_1"/>
    <protectedRange sqref="D39:H39 N39:R41" name="Range2_12_1_3_1_1_1_1"/>
    <protectedRange sqref="I39:M39 E40:M41" name="Range2_2_12_1_6_1_1_1_1"/>
    <protectedRange sqref="D40:D41" name="Range2_1_1_1_1_11_1_1_1_1_1_1"/>
    <protectedRange sqref="C40:C41" name="Range2_1_2_1_1_1_1_1"/>
    <protectedRange sqref="C39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G43:H43" name="Range2_2_12_1_3_1_1_1_1_1_4_1_1"/>
    <protectedRange sqref="E43:F43" name="Range2_2_12_1_7_1_1_3_1_1"/>
    <protectedRange sqref="I42:J42" name="Range2_2_12_1_4_2_1_1_1_2_1_1"/>
    <protectedRange sqref="S43" name="Range2_12_5_1_1_2_3_1"/>
    <protectedRange sqref="Q43:R43" name="Range2_12_1_6_1_1_1_1_2_1"/>
    <protectedRange sqref="N43:P43" name="Range2_12_1_2_3_1_1_1_1_2_1"/>
    <protectedRange sqref="I43:M43" name="Range2_2_12_1_4_3_1_1_1_1_2_1"/>
    <protectedRange sqref="D43" name="Range2_2_12_1_3_1_2_1_1_1_2_1_2_1"/>
    <protectedRange sqref="S58" name="Range2_12_5_1_1_5_1_1"/>
    <protectedRange sqref="S56:S57" name="Range2_12_2_1_1_1_2_1_1"/>
    <protectedRange sqref="R58" name="Range2_12_1_6_1_1_4_1_1_1_1_1_1_1_1_1_1"/>
    <protectedRange sqref="G60:H60" name="Range2_2_12_1_3_1_2_1_1_1_2_1_1_1_1_1_1_2_1_1_1_1"/>
    <protectedRange sqref="R57" name="Range2_12_1_4_1_1_1_1_1_1_1_1_1_1_1_1_1_1"/>
    <protectedRange sqref="R56" name="Range2_12_1_6_1_1_1_2_3_1_1_3_1_1_1_1_1_1"/>
    <protectedRange sqref="B59" name="Range2_12_5_1_1_2_2_1_3_1_1_1_1_1_1_1_1_1_1_1_1"/>
    <protectedRange sqref="D60:E60" name="Range2_2_12_1_3_1_2_1_1_1_2_1_1_1_1_3_1_1_1_1_1_1"/>
    <protectedRange sqref="F60" name="Range2_2_12_1_3_1_2_1_1_1_3_1_1_1_1_1_3_1_1_1_1_1_1"/>
    <protectedRange sqref="B41" name="Range2_12_5_1_1_1_1"/>
    <protectedRange sqref="T52:T55" name="Range2_12_5_1_1_3"/>
    <protectedRange sqref="T51" name="Range2_12_5_1_1_2_2"/>
    <protectedRange sqref="S51:S53" name="Range2_12_4_1_1_1_4_2_2_2"/>
    <protectedRange sqref="Q51:R52 R53" name="Range2_12_1_6_1_1_1_2_3_2_1_1_3"/>
    <protectedRange sqref="N51:P52" name="Range2_12_1_2_3_1_1_1_2_3_2_1_1_3"/>
    <protectedRange sqref="K51:M52" name="Range2_2_12_1_4_3_1_1_1_3_3_2_1_1_3"/>
    <protectedRange sqref="J51:J52" name="Range2_2_12_1_4_3_1_1_1_3_2_1_2_2"/>
    <protectedRange sqref="I51 I53" name="Range2_2_12_1_4_2_1_1_1_4_1_2_1_1_1_2_2"/>
    <protectedRange sqref="G53:H53" name="Range2_2_12_1_3_1_1_1_1_1_4_1_2_1_2_1_2_2"/>
    <protectedRange sqref="S54" name="Range2_12_2_1_1_1_2_1"/>
    <protectedRange sqref="S55" name="Range2_12_2_1_1_1_2_1_1_1"/>
    <protectedRange sqref="R54" name="Range2_12_1_6_1_1_4_1_1_1_1_1_1_1_1"/>
    <protectedRange sqref="R55" name="Range2_12_1_6_1_1_1_2_3_1_1_3_1_1_1_1_1_1_1"/>
    <protectedRange sqref="T50" name="Range2_12_5_1_1_2_2_1"/>
    <protectedRange sqref="S50" name="Range2_12_4_1_1_1_4_2_2_2_1"/>
    <protectedRange sqref="Q50:R50" name="Range2_12_1_6_1_1_1_2_3_2_1_1_3_1"/>
    <protectedRange sqref="N50:P50" name="Range2_12_1_2_3_1_1_1_2_3_2_1_1_3_1"/>
    <protectedRange sqref="K50:M50" name="Range2_2_12_1_4_3_1_1_1_3_3_2_1_1_3_1"/>
    <protectedRange sqref="J50" name="Range2_2_12_1_4_3_1_1_1_3_2_1_2_2_1"/>
    <protectedRange sqref="T49" name="Range2_12_5_1_1_2_1_1"/>
    <protectedRange sqref="T44:T46" name="Range2_12_5_1_1_3_1_1_1_1_1"/>
    <protectedRange sqref="S44:S46" name="Range2_12_5_1_1_2_3_1_1_1_1_1_1_1"/>
    <protectedRange sqref="Q44:R46" name="Range2_12_1_6_1_1_1_1_2_1_1_1_1_1_1"/>
    <protectedRange sqref="N44:P46" name="Range2_12_1_2_3_1_1_1_1_2_1_1_1_1_1_1"/>
    <protectedRange sqref="I44:M46" name="Range2_2_12_1_4_3_1_1_1_1_2_1_1_1_1_1_1"/>
    <protectedRange sqref="E44:H46 E50:H50" name="Range2_2_12_1_3_1_2_1_1_1_1_2_1_1_1_1_1_1"/>
    <protectedRange sqref="D44:D46 D50" name="Range2_2_12_1_3_1_2_1_1_1_2_1_2_3_1_1_1_1"/>
    <protectedRange sqref="T47" name="Range2_12_5_1_1_2_1_1_1_1_1_1_1"/>
    <protectedRange sqref="S47" name="Range2_12_4_1_1_1_4_2_1_1_1_1_1_1"/>
    <protectedRange sqref="Q47:R47" name="Range2_12_1_6_1_1_1_2_3_2_1_1_1_1_1_1"/>
    <protectedRange sqref="N47:P47" name="Range2_12_1_2_3_1_1_1_2_3_2_1_1_1_1_1_1"/>
    <protectedRange sqref="J47:M47" name="Range2_2_12_1_4_3_1_1_1_3_3_2_1_1_1_1_1_1"/>
    <protectedRange sqref="I47" name="Range2_2_12_1_4_3_1_1_1_2_1_2_2_1_1_1_1_1"/>
    <protectedRange sqref="G47:H47 D47:E47" name="Range2_2_12_1_3_1_2_1_1_1_2_1_3_2_1_1_1_1_1"/>
    <protectedRange sqref="F47" name="Range2_2_12_1_3_1_2_1_1_1_1_1_2_2_1_1_1_1_1"/>
    <protectedRange sqref="T48" name="Range2_12_5_1_1_6_1_1_1_1_1_1_1"/>
    <protectedRange sqref="S48" name="Range2_12_5_1_1_5_3_1_1_1_1_1_1_1"/>
    <protectedRange sqref="Q48:R48" name="Range2_12_1_6_1_1_1_2_3_2_1_1_2_1_1_1_1_1"/>
    <protectedRange sqref="N48:P48" name="Range2_12_1_2_3_1_1_1_2_3_2_1_1_2_1_1_1_1_1"/>
    <protectedRange sqref="J48:M48" name="Range2_2_12_1_4_3_1_1_1_3_3_2_1_1_2_1_1_1_1_1"/>
    <protectedRange sqref="I48" name="Range2_2_12_1_4_3_1_1_1_2_1_2_2_1_2_1_1_1_1_1"/>
    <protectedRange sqref="G48:H48 D48:E48" name="Range2_2_12_1_3_1_2_1_1_1_2_1_3_2_1_2_1_1_1_1_1"/>
    <protectedRange sqref="F48" name="Range2_2_12_1_3_1_2_1_1_1_1_1_2_2_1_2_1_1_1_1_1"/>
    <protectedRange sqref="B44:B46 B50" name="Range2_12_5_1_1_1_2_2_1_1_1_1_1_1_1_1"/>
    <protectedRange sqref="B47" name="Range2_12_5_1_1_1_3_1_1_1_1_1_1_1_1_1"/>
    <protectedRange sqref="S49" name="Range2_12_4_1_1_1_4_2_2_1_1"/>
    <protectedRange sqref="Q49:R49" name="Range2_12_1_6_1_1_1_2_3_2_1_1_1_1"/>
    <protectedRange sqref="N49:P49" name="Range2_12_1_2_3_1_1_1_2_3_2_1_1_1_1"/>
    <protectedRange sqref="K49:M49" name="Range2_2_12_1_4_3_1_1_1_3_3_2_1_1_1_1"/>
    <protectedRange sqref="J49" name="Range2_2_12_1_4_3_1_1_1_3_2_1_2_1_1"/>
    <protectedRange sqref="D49:E49" name="Range2_2_12_1_3_1_2_1_1_1_2_1_2_3_2_1_1"/>
    <protectedRange sqref="I49" name="Range2_2_12_1_4_2_1_1_1_4_1_2_1_1_1_2_1_1"/>
    <protectedRange sqref="F49:H49" name="Range2_2_12_1_3_1_1_1_1_1_4_1_2_1_2_1_2_1_1"/>
    <protectedRange sqref="D51:E51" name="Range2_2_12_1_3_1_2_1_1_1_2_1_2_3_2_2_1"/>
    <protectedRange sqref="I50" name="Range2_2_12_1_4_2_1_1_1_4_1_2_1_1_1_2_2_1"/>
    <protectedRange sqref="F51:H51" name="Range2_2_12_1_3_1_1_1_1_1_4_1_2_1_2_1_2_2_1"/>
    <protectedRange sqref="B51" name="Range2_12_5_1_1_2_2_2_1_1_1_1_1"/>
    <protectedRange sqref="D53:E53" name="Range2_2_12_1_3_1_2_1_1_1_2_1_2_3_2_2_1_1"/>
    <protectedRange sqref="F53" name="Range2_2_12_1_3_1_1_1_1_1_4_1_2_1_2_1_2_2_1_1"/>
    <protectedRange sqref="B53" name="Range2_12_5_1_1_1_2_1_1_1_1_1_1"/>
    <protectedRange sqref="N57:Q58" name="Range2_12_1_6_1_1_1"/>
    <protectedRange sqref="D59 I58:I59 J57:M58" name="Range2_2_12_1_7_1_1_2"/>
    <protectedRange sqref="E59:H59" name="Range2_2_12_1_1_1_1_1_1"/>
    <protectedRange sqref="C59" name="Range2_1_4_2_1_1_1_1"/>
    <protectedRange sqref="N56:Q56" name="Range2_12_1_6_1_1_4_1_1_1_1_1_1_1_1_1_1_1"/>
    <protectedRange sqref="J56:M56" name="Range2_2_12_1_7_1_1_6_1_1_1_1_1_1_1_1_1_1_1"/>
    <protectedRange sqref="I57" name="Range2_2_12_1_4_3_1_1_1_5_1_1_1_1_1_1_1_1_1_1_1_1"/>
    <protectedRange sqref="G58:H58" name="Range2_2_12_1_3_1_2_1_1_1_2_1_1_1_1_1_1_2_1_1_1_1_1"/>
    <protectedRange sqref="Q55" name="Range2_12_1_4_1_1_1_1_1_1_1_1_1_1_1_1_1_1_1"/>
    <protectedRange sqref="N55:P55" name="Range2_12_1_2_1_1_1_1_1_1_1_1_1_1_1_1_1_1_1_1"/>
    <protectedRange sqref="J55:M55" name="Range2_2_12_1_4_1_1_1_1_1_1_1_1_1_1_1_1_1_1_1_1"/>
    <protectedRange sqref="Q54" name="Range2_12_1_6_1_1_1_2_3_1_1_3_1_1_1_1_1_1_2"/>
    <protectedRange sqref="N54:P54" name="Range2_12_1_2_3_1_1_1_2_3_1_1_3_1_1_1_1_1_1_2"/>
    <protectedRange sqref="I56 J54:M54" name="Range2_2_12_1_4_3_1_1_1_3_3_1_1_3_1_1_1_1_1_1_2"/>
    <protectedRange sqref="D57:E57 G57:H57" name="Range2_2_12_1_3_1_2_1_1_1_3_1_1_1_1_1_1_1_2_1_1_1"/>
    <protectedRange sqref="I55" name="Range2_2_12_1_7_1_1_5_2_1_1_1_1_1_1_1_1_1_1_1_1"/>
    <protectedRange sqref="D56:E56 G56:H56 F57" name="Range2_2_12_1_3_3_1_1_1_2_1_1_1_1_1_1_1_1_1_1_1_1"/>
    <protectedRange sqref="F56" name="Range2_2_12_1_3_1_2_1_1_1_2_1_3_1_1_3_1_1_1_1_1_1_2"/>
    <protectedRange sqref="D58:E58" name="Range2_2_12_1_3_1_2_1_1_1_2_1_1_1_1_3_1_1_1_1_1_1_1"/>
    <protectedRange sqref="F58" name="Range2_2_12_1_3_1_2_1_1_1_3_1_1_1_1_1_3_1_1_1_1_1_1_1"/>
    <protectedRange sqref="G54:H54" name="Range2_2_12_1_3_1_2_1_1_1_2_1_1_1_1_1_1_2_1_1_1"/>
    <protectedRange sqref="D54:E54" name="Range2_2_12_1_3_1_2_1_1_1_2_1_1_1_1_3_1_1_1_1_1"/>
    <protectedRange sqref="F54" name="Range2_2_12_1_3_1_2_1_1_1_3_1_1_1_1_1_3_1_1_1_1_1"/>
    <protectedRange sqref="Q53" name="Range2_12_1_6_1_1_1_2_3_1_1_3_1_1_1_1_1_1_1_1"/>
    <protectedRange sqref="N53:P53" name="Range2_12_1_2_3_1_1_1_2_3_1_1_3_1_1_1_1_1_1_1_1"/>
    <protectedRange sqref="J53:M53" name="Range2_2_12_1_4_3_1_1_1_3_3_1_1_3_1_1_1_1_1_1_1_1"/>
    <protectedRange sqref="I54" name="Range2_2_12_1_4_3_1_1_1_2_1_2_1_1_3_1_1_1_1_1_1_1"/>
    <protectedRange sqref="F55:H55" name="Range2_2_12_1_3_1_2_1_1_1_2_1_3_1_1_3_1_1_1_1_1_1_1_1"/>
    <protectedRange sqref="D55:E55" name="Range2_2_12_1_3_1_1_1_1_1_4_1_2_1_3_1_1_1_1_1_1_1_1_1_1"/>
    <protectedRange sqref="B56:B58" name="Range2_12_5_1_1_2"/>
    <protectedRange sqref="B54" name="Range2_12_5_1_1_2_2_1_3_1_1_1_1_1_1_1_1_1_1"/>
    <protectedRange sqref="B55" name="Range2_12_5_1_1_2_1_4_1_1_1_2_1_1_1_1_1_1_1"/>
    <protectedRange sqref="D52:E52" name="Range2_2_12_1_3_1_2_1_1_1_2_1_2_3_2_2_1_2"/>
    <protectedRange sqref="I52" name="Range2_2_12_1_4_2_1_1_1_4_1_2_1_1_1_2_2_1_1"/>
    <protectedRange sqref="F52:H52" name="Range2_2_12_1_3_1_1_1_1_1_4_1_2_1_2_1_2_2_1_2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421" priority="9" operator="containsText" text="N/A">
      <formula>NOT(ISERROR(SEARCH("N/A",X11)))</formula>
    </cfRule>
    <cfRule type="cellIs" dxfId="420" priority="27" operator="equal">
      <formula>0</formula>
    </cfRule>
  </conditionalFormatting>
  <conditionalFormatting sqref="X11:AE34">
    <cfRule type="cellIs" dxfId="419" priority="26" operator="greaterThanOrEqual">
      <formula>1185</formula>
    </cfRule>
  </conditionalFormatting>
  <conditionalFormatting sqref="X11:AE34">
    <cfRule type="cellIs" dxfId="418" priority="25" operator="between">
      <formula>0.1</formula>
      <formula>1184</formula>
    </cfRule>
  </conditionalFormatting>
  <conditionalFormatting sqref="X8">
    <cfRule type="cellIs" dxfId="417" priority="24" operator="equal">
      <formula>0</formula>
    </cfRule>
  </conditionalFormatting>
  <conditionalFormatting sqref="X8">
    <cfRule type="cellIs" dxfId="416" priority="23" operator="greaterThan">
      <formula>1179</formula>
    </cfRule>
  </conditionalFormatting>
  <conditionalFormatting sqref="X8">
    <cfRule type="cellIs" dxfId="415" priority="22" operator="greaterThan">
      <formula>99</formula>
    </cfRule>
  </conditionalFormatting>
  <conditionalFormatting sqref="X8">
    <cfRule type="cellIs" dxfId="414" priority="21" operator="greaterThan">
      <formula>0.99</formula>
    </cfRule>
  </conditionalFormatting>
  <conditionalFormatting sqref="AB8">
    <cfRule type="cellIs" dxfId="413" priority="20" operator="equal">
      <formula>0</formula>
    </cfRule>
  </conditionalFormatting>
  <conditionalFormatting sqref="AB8">
    <cfRule type="cellIs" dxfId="412" priority="19" operator="greaterThan">
      <formula>1179</formula>
    </cfRule>
  </conditionalFormatting>
  <conditionalFormatting sqref="AB8">
    <cfRule type="cellIs" dxfId="411" priority="18" operator="greaterThan">
      <formula>99</formula>
    </cfRule>
  </conditionalFormatting>
  <conditionalFormatting sqref="AB8">
    <cfRule type="cellIs" dxfId="410" priority="17" operator="greaterThan">
      <formula>0.99</formula>
    </cfRule>
  </conditionalFormatting>
  <conditionalFormatting sqref="AQ11:AQ34 AJ11:AO15 AJ16:AN23 AJ16:AJ34 AK24:AK33 AL24:AN34 AO16:AO34">
    <cfRule type="cellIs" dxfId="409" priority="16" operator="equal">
      <formula>0</formula>
    </cfRule>
  </conditionalFormatting>
  <conditionalFormatting sqref="AQ11:AQ34 AJ11:AO15 AJ16:AN23 AJ16:AJ34 AK24:AK33 AL24:AN34 AO16:AO34">
    <cfRule type="cellIs" dxfId="408" priority="15" operator="greaterThan">
      <formula>1179</formula>
    </cfRule>
  </conditionalFormatting>
  <conditionalFormatting sqref="AQ11:AQ34 AJ11:AO15 AJ16:AN23 AJ16:AJ34 AK24:AK33 AL24:AN34 AO16:AO34">
    <cfRule type="cellIs" dxfId="407" priority="14" operator="greaterThan">
      <formula>99</formula>
    </cfRule>
  </conditionalFormatting>
  <conditionalFormatting sqref="AQ11:AQ34 AJ11:AO15 AJ16:AN23 AJ16:AJ34 AK24:AK33 AL24:AN34 AO16:AO34">
    <cfRule type="cellIs" dxfId="406" priority="13" operator="greaterThan">
      <formula>0.99</formula>
    </cfRule>
  </conditionalFormatting>
  <conditionalFormatting sqref="AI11:AI34">
    <cfRule type="cellIs" dxfId="405" priority="12" operator="greaterThan">
      <formula>$AI$8</formula>
    </cfRule>
  </conditionalFormatting>
  <conditionalFormatting sqref="AH11:AH34">
    <cfRule type="cellIs" dxfId="404" priority="10" operator="greaterThan">
      <formula>$AH$8</formula>
    </cfRule>
    <cfRule type="cellIs" dxfId="403" priority="11" operator="greaterThan">
      <formula>$AH$8</formula>
    </cfRule>
  </conditionalFormatting>
  <conditionalFormatting sqref="AP11:AP34">
    <cfRule type="cellIs" dxfId="402" priority="8" operator="equal">
      <formula>0</formula>
    </cfRule>
  </conditionalFormatting>
  <conditionalFormatting sqref="AP11:AP34">
    <cfRule type="cellIs" dxfId="401" priority="7" operator="greaterThan">
      <formula>1179</formula>
    </cfRule>
  </conditionalFormatting>
  <conditionalFormatting sqref="AP11:AP34">
    <cfRule type="cellIs" dxfId="400" priority="6" operator="greaterThan">
      <formula>99</formula>
    </cfRule>
  </conditionalFormatting>
  <conditionalFormatting sqref="AP11:AP34">
    <cfRule type="cellIs" dxfId="399" priority="5" operator="greaterThan">
      <formula>0.99</formula>
    </cfRule>
  </conditionalFormatting>
  <conditionalFormatting sqref="AK34">
    <cfRule type="cellIs" dxfId="398" priority="4" operator="equal">
      <formula>0</formula>
    </cfRule>
  </conditionalFormatting>
  <conditionalFormatting sqref="AK34">
    <cfRule type="cellIs" dxfId="397" priority="3" operator="greaterThan">
      <formula>1179</formula>
    </cfRule>
  </conditionalFormatting>
  <conditionalFormatting sqref="AK34">
    <cfRule type="cellIs" dxfId="396" priority="2" operator="greaterThan">
      <formula>99</formula>
    </cfRule>
  </conditionalFormatting>
  <conditionalFormatting sqref="AK34">
    <cfRule type="cellIs" dxfId="395" priority="1" operator="greaterThan">
      <formula>0.99</formula>
    </cfRule>
  </conditionalFormatting>
  <dataValidations count="4">
    <dataValidation type="list" allowBlank="1" showInputMessage="1" showErrorMessage="1" sqref="P3:P5" xr:uid="{00000000-0002-0000-0D00-000000000000}">
      <formula1>$AY$10:$AY$40</formula1>
    </dataValidation>
    <dataValidation type="list" allowBlank="1" showInputMessage="1" showErrorMessage="1" sqref="AP8:AQ8 N10 L10 D8 O8:T8" xr:uid="{00000000-0002-0000-0D00-000001000000}">
      <formula1>#REF!</formula1>
    </dataValidation>
    <dataValidation type="list" allowBlank="1" showInputMessage="1" showErrorMessage="1" sqref="H11:H34" xr:uid="{00000000-0002-0000-0D00-000002000000}">
      <formula1>$AV$10:$AV$19</formula1>
    </dataValidation>
    <dataValidation type="list" allowBlank="1" showInputMessage="1" showErrorMessage="1" sqref="AV31:AW31" xr:uid="{00000000-0002-0000-0D00-000003000000}">
      <formula1>$AV$24:$AV$28</formula1>
    </dataValidation>
  </dataValidations>
  <hyperlinks>
    <hyperlink ref="H9:H10" location="'1'!AH8" display="Plant Status" xr:uid="{00000000-0004-0000-0D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00FF"/>
  </sheetPr>
  <dimension ref="A2:AY118"/>
  <sheetViews>
    <sheetView showGridLines="0" topLeftCell="A49" zoomScaleNormal="100" workbookViewId="0">
      <selection activeCell="B51" sqref="B51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135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18" t="s">
        <v>11</v>
      </c>
      <c r="I7" s="319" t="s">
        <v>12</v>
      </c>
      <c r="J7" s="319" t="s">
        <v>13</v>
      </c>
      <c r="K7" s="319" t="s">
        <v>14</v>
      </c>
      <c r="L7" s="191"/>
      <c r="M7" s="191"/>
      <c r="N7" s="191"/>
      <c r="O7" s="318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19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19" t="s">
        <v>23</v>
      </c>
      <c r="AG7" s="319" t="s">
        <v>24</v>
      </c>
      <c r="AH7" s="319" t="s">
        <v>25</v>
      </c>
      <c r="AI7" s="319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19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41927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25054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19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20" t="s">
        <v>52</v>
      </c>
      <c r="V9" s="320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22" t="s">
        <v>56</v>
      </c>
      <c r="AG9" s="322" t="s">
        <v>57</v>
      </c>
      <c r="AH9" s="373" t="s">
        <v>58</v>
      </c>
      <c r="AI9" s="388" t="s">
        <v>59</v>
      </c>
      <c r="AJ9" s="320" t="s">
        <v>60</v>
      </c>
      <c r="AK9" s="320" t="s">
        <v>61</v>
      </c>
      <c r="AL9" s="320" t="s">
        <v>62</v>
      </c>
      <c r="AM9" s="320" t="s">
        <v>63</v>
      </c>
      <c r="AN9" s="320" t="s">
        <v>64</v>
      </c>
      <c r="AO9" s="320" t="s">
        <v>65</v>
      </c>
      <c r="AP9" s="320" t="s">
        <v>66</v>
      </c>
      <c r="AQ9" s="390" t="s">
        <v>67</v>
      </c>
      <c r="AR9" s="320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20" t="s">
        <v>73</v>
      </c>
      <c r="C10" s="320" t="s">
        <v>74</v>
      </c>
      <c r="D10" s="320" t="s">
        <v>75</v>
      </c>
      <c r="E10" s="320" t="s">
        <v>76</v>
      </c>
      <c r="F10" s="320" t="s">
        <v>75</v>
      </c>
      <c r="G10" s="320" t="s">
        <v>76</v>
      </c>
      <c r="H10" s="399"/>
      <c r="I10" s="320" t="s">
        <v>76</v>
      </c>
      <c r="J10" s="320" t="s">
        <v>76</v>
      </c>
      <c r="K10" s="320" t="s">
        <v>76</v>
      </c>
      <c r="L10" s="207" t="s">
        <v>30</v>
      </c>
      <c r="M10" s="400"/>
      <c r="N10" s="207" t="s">
        <v>30</v>
      </c>
      <c r="O10" s="391"/>
      <c r="P10" s="391"/>
      <c r="Q10" s="180">
        <v>10341764</v>
      </c>
      <c r="R10" s="381"/>
      <c r="S10" s="382"/>
      <c r="T10" s="383"/>
      <c r="U10" s="320" t="s">
        <v>76</v>
      </c>
      <c r="V10" s="320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31620568</v>
      </c>
      <c r="AH10" s="373"/>
      <c r="AI10" s="389"/>
      <c r="AJ10" s="320" t="s">
        <v>85</v>
      </c>
      <c r="AK10" s="320" t="s">
        <v>85</v>
      </c>
      <c r="AL10" s="320" t="s">
        <v>85</v>
      </c>
      <c r="AM10" s="320" t="s">
        <v>85</v>
      </c>
      <c r="AN10" s="320" t="s">
        <v>85</v>
      </c>
      <c r="AO10" s="320" t="s">
        <v>85</v>
      </c>
      <c r="AP10" s="179">
        <v>6973498</v>
      </c>
      <c r="AQ10" s="391"/>
      <c r="AR10" s="321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14</v>
      </c>
      <c r="E11" s="222">
        <f>D11/1.42</f>
        <v>9.8591549295774659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120</v>
      </c>
      <c r="P11" s="227">
        <v>88</v>
      </c>
      <c r="Q11" s="227">
        <v>10345473</v>
      </c>
      <c r="R11" s="228">
        <f>Q11-Q10</f>
        <v>3709</v>
      </c>
      <c r="S11" s="229">
        <f>R11*24/1000</f>
        <v>89.016000000000005</v>
      </c>
      <c r="T11" s="229">
        <f>R11/1000</f>
        <v>3.7090000000000001</v>
      </c>
      <c r="U11" s="230">
        <v>4.9000000000000004</v>
      </c>
      <c r="V11" s="230">
        <f t="shared" ref="V11:V34" si="0">U11</f>
        <v>4.9000000000000004</v>
      </c>
      <c r="W11" s="292" t="s">
        <v>132</v>
      </c>
      <c r="X11" s="286">
        <v>0</v>
      </c>
      <c r="Y11" s="286">
        <v>0</v>
      </c>
      <c r="Z11" s="286">
        <v>1064</v>
      </c>
      <c r="AA11" s="286">
        <v>0</v>
      </c>
      <c r="AB11" s="286">
        <v>1008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31621198</v>
      </c>
      <c r="AH11" s="233">
        <f>IF(ISBLANK(AG11),"-",AG11-AG10)</f>
        <v>630</v>
      </c>
      <c r="AI11" s="234">
        <f>AH11/T11</f>
        <v>169.85710434079266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6974430</v>
      </c>
      <c r="AQ11" s="286">
        <f t="shared" ref="AQ11:AQ34" si="1">AP11-AP10</f>
        <v>932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16</v>
      </c>
      <c r="E12" s="222">
        <f t="shared" ref="E12:E34" si="2">D12/1.42</f>
        <v>11.267605633802818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119</v>
      </c>
      <c r="P12" s="227">
        <v>74</v>
      </c>
      <c r="Q12" s="227">
        <v>10349151</v>
      </c>
      <c r="R12" s="228">
        <f t="shared" ref="R12:R34" si="5">Q12-Q11</f>
        <v>3678</v>
      </c>
      <c r="S12" s="229">
        <f t="shared" ref="S12:S34" si="6">R12*24/1000</f>
        <v>88.272000000000006</v>
      </c>
      <c r="T12" s="229">
        <f t="shared" ref="T12:T34" si="7">R12/1000</f>
        <v>3.6779999999999999</v>
      </c>
      <c r="U12" s="230">
        <v>6.6</v>
      </c>
      <c r="V12" s="230">
        <f t="shared" si="0"/>
        <v>6.6</v>
      </c>
      <c r="W12" s="292" t="s">
        <v>132</v>
      </c>
      <c r="X12" s="286">
        <v>0</v>
      </c>
      <c r="Y12" s="286">
        <v>0</v>
      </c>
      <c r="Z12" s="286">
        <v>982</v>
      </c>
      <c r="AA12" s="286">
        <v>0</v>
      </c>
      <c r="AB12" s="286">
        <v>1059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31621759</v>
      </c>
      <c r="AH12" s="233">
        <f>IF(ISBLANK(AG12),"-",AG12-AG11)</f>
        <v>561</v>
      </c>
      <c r="AI12" s="234">
        <f t="shared" ref="AI12:AI34" si="8">AH12/T12</f>
        <v>152.52854812398041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6975808</v>
      </c>
      <c r="AQ12" s="286">
        <f t="shared" si="1"/>
        <v>1378</v>
      </c>
      <c r="AR12" s="238">
        <v>0.89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15</v>
      </c>
      <c r="E13" s="222">
        <f t="shared" si="2"/>
        <v>10.563380281690142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119</v>
      </c>
      <c r="P13" s="227">
        <v>82</v>
      </c>
      <c r="Q13" s="227">
        <v>10352829</v>
      </c>
      <c r="R13" s="228">
        <f t="shared" si="5"/>
        <v>3678</v>
      </c>
      <c r="S13" s="229">
        <f t="shared" si="6"/>
        <v>88.272000000000006</v>
      </c>
      <c r="T13" s="229">
        <f t="shared" si="7"/>
        <v>3.6779999999999999</v>
      </c>
      <c r="U13" s="230">
        <v>8</v>
      </c>
      <c r="V13" s="230">
        <f t="shared" si="0"/>
        <v>8</v>
      </c>
      <c r="W13" s="292" t="s">
        <v>132</v>
      </c>
      <c r="X13" s="286">
        <v>0</v>
      </c>
      <c r="Y13" s="286">
        <v>0</v>
      </c>
      <c r="Z13" s="286">
        <v>979</v>
      </c>
      <c r="AA13" s="286">
        <v>0</v>
      </c>
      <c r="AB13" s="286">
        <v>1059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31622320</v>
      </c>
      <c r="AH13" s="233">
        <f>IF(ISBLANK(AG13),"-",AG13-AG12)</f>
        <v>561</v>
      </c>
      <c r="AI13" s="234">
        <f t="shared" si="8"/>
        <v>152.52854812398041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6977186</v>
      </c>
      <c r="AQ13" s="286">
        <f t="shared" si="1"/>
        <v>1378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18</v>
      </c>
      <c r="E14" s="222">
        <f t="shared" si="2"/>
        <v>12.67605633802817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121</v>
      </c>
      <c r="P14" s="227">
        <v>87</v>
      </c>
      <c r="Q14" s="227">
        <v>10356507</v>
      </c>
      <c r="R14" s="228">
        <f t="shared" si="5"/>
        <v>3678</v>
      </c>
      <c r="S14" s="229">
        <f t="shared" si="6"/>
        <v>88.272000000000006</v>
      </c>
      <c r="T14" s="229">
        <f t="shared" si="7"/>
        <v>3.6779999999999999</v>
      </c>
      <c r="U14" s="230">
        <v>9.1999999999999993</v>
      </c>
      <c r="V14" s="230">
        <f t="shared" si="0"/>
        <v>9.1999999999999993</v>
      </c>
      <c r="W14" s="292" t="s">
        <v>132</v>
      </c>
      <c r="X14" s="286">
        <v>0</v>
      </c>
      <c r="Y14" s="286">
        <v>0</v>
      </c>
      <c r="Z14" s="286">
        <v>959</v>
      </c>
      <c r="AA14" s="286">
        <v>0</v>
      </c>
      <c r="AB14" s="286">
        <v>1058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31622882</v>
      </c>
      <c r="AH14" s="233">
        <f t="shared" ref="AH14:AH34" si="9">IF(ISBLANK(AG14),"-",AG14-AG13)</f>
        <v>562</v>
      </c>
      <c r="AI14" s="234">
        <f t="shared" si="8"/>
        <v>152.80043501903208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6978566</v>
      </c>
      <c r="AQ14" s="286">
        <f t="shared" si="1"/>
        <v>1380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23</v>
      </c>
      <c r="E15" s="222">
        <f t="shared" si="2"/>
        <v>16.197183098591552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103</v>
      </c>
      <c r="P15" s="227">
        <v>100</v>
      </c>
      <c r="Q15" s="227">
        <v>10360188</v>
      </c>
      <c r="R15" s="228">
        <f t="shared" si="5"/>
        <v>3681</v>
      </c>
      <c r="S15" s="229">
        <f t="shared" si="6"/>
        <v>88.343999999999994</v>
      </c>
      <c r="T15" s="229">
        <f t="shared" si="7"/>
        <v>3.681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941</v>
      </c>
      <c r="AA15" s="286">
        <v>0</v>
      </c>
      <c r="AB15" s="286">
        <v>1058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31623412</v>
      </c>
      <c r="AH15" s="233">
        <f t="shared" si="9"/>
        <v>530</v>
      </c>
      <c r="AI15" s="234">
        <f t="shared" si="8"/>
        <v>143.98261342026623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0.35</v>
      </c>
      <c r="AP15" s="286">
        <v>6978789</v>
      </c>
      <c r="AQ15" s="286">
        <f t="shared" si="1"/>
        <v>223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13</v>
      </c>
      <c r="E16" s="222">
        <f t="shared" si="2"/>
        <v>9.1549295774647899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122</v>
      </c>
      <c r="P16" s="227">
        <v>120</v>
      </c>
      <c r="Q16" s="227">
        <v>10364787</v>
      </c>
      <c r="R16" s="228">
        <f t="shared" si="5"/>
        <v>4599</v>
      </c>
      <c r="S16" s="229">
        <f t="shared" si="6"/>
        <v>110.376</v>
      </c>
      <c r="T16" s="229">
        <f t="shared" si="7"/>
        <v>4.5990000000000002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1129</v>
      </c>
      <c r="AA16" s="286">
        <v>0</v>
      </c>
      <c r="AB16" s="286">
        <v>1199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31624118</v>
      </c>
      <c r="AH16" s="233">
        <f t="shared" si="9"/>
        <v>706</v>
      </c>
      <c r="AI16" s="234">
        <f t="shared" si="8"/>
        <v>153.51163296368776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6978789</v>
      </c>
      <c r="AQ16" s="286">
        <f t="shared" si="1"/>
        <v>0</v>
      </c>
      <c r="AR16" s="238">
        <v>0.99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16</v>
      </c>
      <c r="E17" s="222">
        <f t="shared" si="2"/>
        <v>11.267605633802818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140</v>
      </c>
      <c r="P17" s="227">
        <v>139</v>
      </c>
      <c r="Q17" s="227">
        <v>10370776</v>
      </c>
      <c r="R17" s="228">
        <f t="shared" si="5"/>
        <v>5989</v>
      </c>
      <c r="S17" s="229">
        <f t="shared" si="6"/>
        <v>143.73599999999999</v>
      </c>
      <c r="T17" s="229">
        <f t="shared" si="7"/>
        <v>5.9889999999999999</v>
      </c>
      <c r="U17" s="230">
        <v>9.3000000000000007</v>
      </c>
      <c r="V17" s="230">
        <f t="shared" si="0"/>
        <v>9.3000000000000007</v>
      </c>
      <c r="W17" s="292" t="s">
        <v>148</v>
      </c>
      <c r="X17" s="286">
        <v>0</v>
      </c>
      <c r="Y17" s="286">
        <v>1003</v>
      </c>
      <c r="Z17" s="286">
        <v>1155</v>
      </c>
      <c r="AA17" s="286">
        <v>1185</v>
      </c>
      <c r="AB17" s="286">
        <v>1159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31625436</v>
      </c>
      <c r="AH17" s="233">
        <f t="shared" si="9"/>
        <v>1318</v>
      </c>
      <c r="AI17" s="234">
        <f t="shared" si="8"/>
        <v>220.07012856904325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6978789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13</v>
      </c>
      <c r="E18" s="222">
        <f t="shared" si="2"/>
        <v>9.1549295774647899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141</v>
      </c>
      <c r="P18" s="227">
        <v>140</v>
      </c>
      <c r="Q18" s="227">
        <v>10376714</v>
      </c>
      <c r="R18" s="228">
        <f t="shared" si="5"/>
        <v>5938</v>
      </c>
      <c r="S18" s="229">
        <f t="shared" si="6"/>
        <v>142.512</v>
      </c>
      <c r="T18" s="229">
        <f t="shared" si="7"/>
        <v>5.9379999999999997</v>
      </c>
      <c r="U18" s="230">
        <v>8.6999999999999993</v>
      </c>
      <c r="V18" s="230">
        <f t="shared" si="0"/>
        <v>8.6999999999999993</v>
      </c>
      <c r="W18" s="292" t="s">
        <v>148</v>
      </c>
      <c r="X18" s="286">
        <v>0</v>
      </c>
      <c r="Y18" s="286">
        <v>1043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31626743</v>
      </c>
      <c r="AH18" s="233">
        <f t="shared" si="9"/>
        <v>1307</v>
      </c>
      <c r="AI18" s="234">
        <f t="shared" si="8"/>
        <v>220.10778039744022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6978789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31</v>
      </c>
      <c r="E19" s="222">
        <f t="shared" si="2"/>
        <v>21.83098591549296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142</v>
      </c>
      <c r="P19" s="227">
        <v>141</v>
      </c>
      <c r="Q19" s="227">
        <v>10382792</v>
      </c>
      <c r="R19" s="228">
        <f t="shared" si="5"/>
        <v>6078</v>
      </c>
      <c r="S19" s="229">
        <f t="shared" si="6"/>
        <v>145.87200000000001</v>
      </c>
      <c r="T19" s="229">
        <f t="shared" si="7"/>
        <v>6.0780000000000003</v>
      </c>
      <c r="U19" s="230">
        <v>8.5</v>
      </c>
      <c r="V19" s="230">
        <f t="shared" si="0"/>
        <v>8.5</v>
      </c>
      <c r="W19" s="292" t="s">
        <v>148</v>
      </c>
      <c r="X19" s="286">
        <v>0</v>
      </c>
      <c r="Y19" s="286">
        <v>999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31628056</v>
      </c>
      <c r="AH19" s="233">
        <f t="shared" si="9"/>
        <v>1313</v>
      </c>
      <c r="AI19" s="234">
        <f t="shared" si="8"/>
        <v>216.02500822639024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6978789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10</v>
      </c>
      <c r="E20" s="222">
        <f t="shared" si="2"/>
        <v>7.042253521126761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141</v>
      </c>
      <c r="P20" s="227">
        <v>148</v>
      </c>
      <c r="Q20" s="227">
        <v>10388934</v>
      </c>
      <c r="R20" s="228">
        <f t="shared" si="5"/>
        <v>6142</v>
      </c>
      <c r="S20" s="229">
        <f t="shared" si="6"/>
        <v>147.40799999999999</v>
      </c>
      <c r="T20" s="229">
        <f t="shared" si="7"/>
        <v>6.1420000000000003</v>
      </c>
      <c r="U20" s="230">
        <v>8.1999999999999993</v>
      </c>
      <c r="V20" s="230">
        <f t="shared" si="0"/>
        <v>8.1999999999999993</v>
      </c>
      <c r="W20" s="292" t="s">
        <v>148</v>
      </c>
      <c r="X20" s="286">
        <v>0</v>
      </c>
      <c r="Y20" s="286">
        <v>1007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31629430</v>
      </c>
      <c r="AH20" s="233">
        <f t="shared" si="9"/>
        <v>1374</v>
      </c>
      <c r="AI20" s="234">
        <f t="shared" si="8"/>
        <v>223.70563334418756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6978789</v>
      </c>
      <c r="AQ20" s="286">
        <f t="shared" si="1"/>
        <v>0</v>
      </c>
      <c r="AR20" s="238">
        <v>0.98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10</v>
      </c>
      <c r="E21" s="222">
        <f t="shared" si="2"/>
        <v>7.042253521126761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144</v>
      </c>
      <c r="P21" s="227">
        <v>146</v>
      </c>
      <c r="Q21" s="227">
        <v>10394774</v>
      </c>
      <c r="R21" s="228">
        <f>Q21-Q20</f>
        <v>5840</v>
      </c>
      <c r="S21" s="229">
        <f t="shared" si="6"/>
        <v>140.16</v>
      </c>
      <c r="T21" s="229">
        <f t="shared" si="7"/>
        <v>5.84</v>
      </c>
      <c r="U21" s="230">
        <v>8</v>
      </c>
      <c r="V21" s="230">
        <f t="shared" si="0"/>
        <v>8</v>
      </c>
      <c r="W21" s="292" t="s">
        <v>148</v>
      </c>
      <c r="X21" s="286">
        <v>0</v>
      </c>
      <c r="Y21" s="286">
        <v>1006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31630720</v>
      </c>
      <c r="AH21" s="233">
        <f t="shared" si="9"/>
        <v>1290</v>
      </c>
      <c r="AI21" s="234">
        <f t="shared" si="8"/>
        <v>220.89041095890411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6978789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10</v>
      </c>
      <c r="E22" s="222">
        <f t="shared" si="2"/>
        <v>7.042253521126761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143</v>
      </c>
      <c r="P22" s="227">
        <v>140</v>
      </c>
      <c r="Q22" s="227">
        <v>10400834</v>
      </c>
      <c r="R22" s="228">
        <f t="shared" si="5"/>
        <v>6060</v>
      </c>
      <c r="S22" s="229">
        <f t="shared" si="6"/>
        <v>145.44</v>
      </c>
      <c r="T22" s="229">
        <f t="shared" si="7"/>
        <v>6.06</v>
      </c>
      <c r="U22" s="230">
        <v>7.8</v>
      </c>
      <c r="V22" s="230">
        <f t="shared" si="0"/>
        <v>7.8</v>
      </c>
      <c r="W22" s="292" t="s">
        <v>148</v>
      </c>
      <c r="X22" s="286">
        <v>0</v>
      </c>
      <c r="Y22" s="286">
        <v>999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31632070</v>
      </c>
      <c r="AH22" s="233">
        <f t="shared" si="9"/>
        <v>1350</v>
      </c>
      <c r="AI22" s="234">
        <f t="shared" si="8"/>
        <v>222.77227722772278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6978789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12</v>
      </c>
      <c r="E23" s="222">
        <f t="shared" si="2"/>
        <v>8.4507042253521139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136</v>
      </c>
      <c r="P23" s="227">
        <v>137</v>
      </c>
      <c r="Q23" s="227">
        <v>10406497</v>
      </c>
      <c r="R23" s="228">
        <f t="shared" si="5"/>
        <v>5663</v>
      </c>
      <c r="S23" s="229">
        <f t="shared" si="6"/>
        <v>135.91200000000001</v>
      </c>
      <c r="T23" s="229">
        <f t="shared" si="7"/>
        <v>5.6630000000000003</v>
      </c>
      <c r="U23" s="230">
        <v>7.6</v>
      </c>
      <c r="V23" s="230">
        <f t="shared" si="0"/>
        <v>7.6</v>
      </c>
      <c r="W23" s="292" t="s">
        <v>148</v>
      </c>
      <c r="X23" s="286">
        <v>0</v>
      </c>
      <c r="Y23" s="286">
        <v>988</v>
      </c>
      <c r="Z23" s="286">
        <v>1145</v>
      </c>
      <c r="AA23" s="286">
        <v>1185</v>
      </c>
      <c r="AB23" s="286">
        <v>1149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31633294</v>
      </c>
      <c r="AH23" s="233">
        <f t="shared" si="9"/>
        <v>1224</v>
      </c>
      <c r="AI23" s="234">
        <f t="shared" si="8"/>
        <v>216.1398552004238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6978789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11</v>
      </c>
      <c r="E24" s="222">
        <f t="shared" si="2"/>
        <v>7.746478873239437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132</v>
      </c>
      <c r="P24" s="227">
        <v>127</v>
      </c>
      <c r="Q24" s="227">
        <v>10412245</v>
      </c>
      <c r="R24" s="228">
        <f t="shared" si="5"/>
        <v>5748</v>
      </c>
      <c r="S24" s="229">
        <f t="shared" si="6"/>
        <v>137.952</v>
      </c>
      <c r="T24" s="229">
        <f t="shared" si="7"/>
        <v>5.7480000000000002</v>
      </c>
      <c r="U24" s="230">
        <v>7.3</v>
      </c>
      <c r="V24" s="230">
        <f t="shared" si="0"/>
        <v>7.3</v>
      </c>
      <c r="W24" s="292" t="s">
        <v>148</v>
      </c>
      <c r="X24" s="286">
        <v>0</v>
      </c>
      <c r="Y24" s="286">
        <v>982</v>
      </c>
      <c r="Z24" s="286">
        <v>1145</v>
      </c>
      <c r="AA24" s="286">
        <v>1185</v>
      </c>
      <c r="AB24" s="286">
        <v>1149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31634562</v>
      </c>
      <c r="AH24" s="233">
        <f t="shared" si="9"/>
        <v>1268</v>
      </c>
      <c r="AI24" s="234">
        <f t="shared" si="8"/>
        <v>220.59846903270702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6978789</v>
      </c>
      <c r="AQ24" s="286">
        <f t="shared" si="1"/>
        <v>0</v>
      </c>
      <c r="AR24" s="238">
        <v>1.1000000000000001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11</v>
      </c>
      <c r="E25" s="222">
        <f t="shared" si="2"/>
        <v>7.746478873239437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127</v>
      </c>
      <c r="P25" s="227">
        <v>129</v>
      </c>
      <c r="Q25" s="227">
        <v>10417657</v>
      </c>
      <c r="R25" s="228">
        <f t="shared" si="5"/>
        <v>5412</v>
      </c>
      <c r="S25" s="229">
        <f t="shared" si="6"/>
        <v>129.88800000000001</v>
      </c>
      <c r="T25" s="229">
        <f t="shared" si="7"/>
        <v>5.4119999999999999</v>
      </c>
      <c r="U25" s="230">
        <v>7.2</v>
      </c>
      <c r="V25" s="230">
        <f t="shared" si="0"/>
        <v>7.2</v>
      </c>
      <c r="W25" s="292" t="s">
        <v>148</v>
      </c>
      <c r="X25" s="286">
        <v>0</v>
      </c>
      <c r="Y25" s="286">
        <v>984</v>
      </c>
      <c r="Z25" s="286">
        <v>1124</v>
      </c>
      <c r="AA25" s="286">
        <v>1185</v>
      </c>
      <c r="AB25" s="286">
        <v>1148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31635762</v>
      </c>
      <c r="AH25" s="233">
        <f t="shared" si="9"/>
        <v>1200</v>
      </c>
      <c r="AI25" s="234">
        <f t="shared" si="8"/>
        <v>221.72949002217294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6978789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28</v>
      </c>
      <c r="E26" s="222">
        <f t="shared" si="2"/>
        <v>19.718309859154932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127</v>
      </c>
      <c r="P26" s="227">
        <v>132</v>
      </c>
      <c r="Q26" s="227">
        <v>10422931</v>
      </c>
      <c r="R26" s="228">
        <f t="shared" si="5"/>
        <v>5274</v>
      </c>
      <c r="S26" s="229">
        <f t="shared" si="6"/>
        <v>126.57599999999999</v>
      </c>
      <c r="T26" s="229">
        <f t="shared" si="7"/>
        <v>5.274</v>
      </c>
      <c r="U26" s="230">
        <v>7</v>
      </c>
      <c r="V26" s="230">
        <f t="shared" si="0"/>
        <v>7</v>
      </c>
      <c r="W26" s="292" t="s">
        <v>148</v>
      </c>
      <c r="X26" s="286">
        <v>0</v>
      </c>
      <c r="Y26" s="286">
        <v>1006</v>
      </c>
      <c r="Z26" s="286">
        <v>1104</v>
      </c>
      <c r="AA26" s="286">
        <v>1185</v>
      </c>
      <c r="AB26" s="286">
        <v>1149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31636926</v>
      </c>
      <c r="AH26" s="233">
        <f t="shared" si="9"/>
        <v>1164</v>
      </c>
      <c r="AI26" s="234">
        <f t="shared" si="8"/>
        <v>220.70534698521047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6978789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10</v>
      </c>
      <c r="E27" s="222">
        <f t="shared" si="2"/>
        <v>7.042253521126761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127</v>
      </c>
      <c r="P27" s="227">
        <v>137</v>
      </c>
      <c r="Q27" s="227">
        <v>10428564</v>
      </c>
      <c r="R27" s="228">
        <f t="shared" si="5"/>
        <v>5633</v>
      </c>
      <c r="S27" s="229">
        <f t="shared" si="6"/>
        <v>135.19200000000001</v>
      </c>
      <c r="T27" s="229">
        <f t="shared" si="7"/>
        <v>5.633</v>
      </c>
      <c r="U27" s="230">
        <v>6.5</v>
      </c>
      <c r="V27" s="230">
        <f t="shared" si="0"/>
        <v>6.5</v>
      </c>
      <c r="W27" s="292" t="s">
        <v>148</v>
      </c>
      <c r="X27" s="286">
        <v>0</v>
      </c>
      <c r="Y27" s="286">
        <v>1045</v>
      </c>
      <c r="Z27" s="286">
        <v>1165</v>
      </c>
      <c r="AA27" s="286">
        <v>1185</v>
      </c>
      <c r="AB27" s="286">
        <v>1169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31638178</v>
      </c>
      <c r="AH27" s="233">
        <f t="shared" si="9"/>
        <v>1252</v>
      </c>
      <c r="AI27" s="234">
        <f t="shared" si="8"/>
        <v>222.26167228830107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6978789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10</v>
      </c>
      <c r="E28" s="222">
        <f t="shared" si="2"/>
        <v>7.042253521126761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124</v>
      </c>
      <c r="P28" s="227">
        <v>132</v>
      </c>
      <c r="Q28" s="227">
        <v>10434090</v>
      </c>
      <c r="R28" s="228">
        <f t="shared" si="5"/>
        <v>5526</v>
      </c>
      <c r="S28" s="229">
        <f t="shared" si="6"/>
        <v>132.624</v>
      </c>
      <c r="T28" s="229">
        <f t="shared" si="7"/>
        <v>5.5259999999999998</v>
      </c>
      <c r="U28" s="230">
        <v>6.1</v>
      </c>
      <c r="V28" s="230">
        <f t="shared" si="0"/>
        <v>6.1</v>
      </c>
      <c r="W28" s="292" t="s">
        <v>148</v>
      </c>
      <c r="X28" s="286">
        <v>0</v>
      </c>
      <c r="Y28" s="286">
        <v>1013</v>
      </c>
      <c r="Z28" s="286">
        <v>1134</v>
      </c>
      <c r="AA28" s="286">
        <v>1185</v>
      </c>
      <c r="AB28" s="286">
        <v>1128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31639390</v>
      </c>
      <c r="AH28" s="233">
        <f t="shared" si="9"/>
        <v>1212</v>
      </c>
      <c r="AI28" s="234">
        <f t="shared" si="8"/>
        <v>219.32681867535288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6978789</v>
      </c>
      <c r="AQ28" s="286">
        <f t="shared" si="1"/>
        <v>0</v>
      </c>
      <c r="AR28" s="238">
        <v>0.99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10</v>
      </c>
      <c r="E29" s="222">
        <f t="shared" si="2"/>
        <v>7.042253521126761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118</v>
      </c>
      <c r="P29" s="227">
        <v>131</v>
      </c>
      <c r="Q29" s="227">
        <v>10439542</v>
      </c>
      <c r="R29" s="228">
        <f t="shared" si="5"/>
        <v>5452</v>
      </c>
      <c r="S29" s="229">
        <f t="shared" si="6"/>
        <v>130.84800000000001</v>
      </c>
      <c r="T29" s="229">
        <f t="shared" si="7"/>
        <v>5.452</v>
      </c>
      <c r="U29" s="230">
        <v>5.6</v>
      </c>
      <c r="V29" s="230">
        <f t="shared" si="0"/>
        <v>5.6</v>
      </c>
      <c r="W29" s="292" t="s">
        <v>148</v>
      </c>
      <c r="X29" s="286">
        <v>0</v>
      </c>
      <c r="Y29" s="286">
        <v>1054</v>
      </c>
      <c r="Z29" s="286">
        <v>1135</v>
      </c>
      <c r="AA29" s="286">
        <v>1185</v>
      </c>
      <c r="AB29" s="286">
        <v>1129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31640610</v>
      </c>
      <c r="AH29" s="233">
        <f t="shared" si="9"/>
        <v>1220</v>
      </c>
      <c r="AI29" s="234">
        <f t="shared" si="8"/>
        <v>223.77109317681584</v>
      </c>
      <c r="AJ29" s="235">
        <v>0</v>
      </c>
      <c r="AK29" s="235">
        <v>1</v>
      </c>
      <c r="AL29" s="235">
        <v>1</v>
      </c>
      <c r="AM29" s="235">
        <v>0</v>
      </c>
      <c r="AN29" s="235">
        <v>1</v>
      </c>
      <c r="AO29" s="235">
        <v>0</v>
      </c>
      <c r="AP29" s="286">
        <v>6978789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11</v>
      </c>
      <c r="E30" s="222">
        <f t="shared" si="2"/>
        <v>7.746478873239437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110</v>
      </c>
      <c r="P30" s="227">
        <v>127</v>
      </c>
      <c r="Q30" s="227">
        <v>10444846</v>
      </c>
      <c r="R30" s="228">
        <f t="shared" si="5"/>
        <v>5304</v>
      </c>
      <c r="S30" s="229">
        <f t="shared" si="6"/>
        <v>127.29600000000001</v>
      </c>
      <c r="T30" s="229">
        <f t="shared" si="7"/>
        <v>5.3040000000000003</v>
      </c>
      <c r="U30" s="230">
        <v>4.8</v>
      </c>
      <c r="V30" s="230">
        <f t="shared" si="0"/>
        <v>4.8</v>
      </c>
      <c r="W30" s="292" t="s">
        <v>151</v>
      </c>
      <c r="X30" s="286">
        <v>0</v>
      </c>
      <c r="Y30" s="286">
        <v>1114</v>
      </c>
      <c r="Z30" s="286">
        <v>1196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31641702</v>
      </c>
      <c r="AH30" s="233">
        <f t="shared" si="9"/>
        <v>1092</v>
      </c>
      <c r="AI30" s="234">
        <f t="shared" si="8"/>
        <v>205.88235294117646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6978789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10</v>
      </c>
      <c r="E31" s="222">
        <f>D31/1.42</f>
        <v>7.042253521126761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108</v>
      </c>
      <c r="P31" s="227">
        <v>126</v>
      </c>
      <c r="Q31" s="227">
        <v>10450151</v>
      </c>
      <c r="R31" s="228">
        <f t="shared" si="5"/>
        <v>5305</v>
      </c>
      <c r="S31" s="229">
        <f t="shared" si="6"/>
        <v>127.32</v>
      </c>
      <c r="T31" s="229">
        <f t="shared" si="7"/>
        <v>5.3049999999999997</v>
      </c>
      <c r="U31" s="230">
        <v>3.6</v>
      </c>
      <c r="V31" s="230">
        <f t="shared" si="0"/>
        <v>3.6</v>
      </c>
      <c r="W31" s="292" t="s">
        <v>151</v>
      </c>
      <c r="X31" s="286">
        <v>0</v>
      </c>
      <c r="Y31" s="286">
        <v>1102</v>
      </c>
      <c r="Z31" s="286">
        <v>1197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31642794</v>
      </c>
      <c r="AH31" s="233">
        <f t="shared" si="9"/>
        <v>1092</v>
      </c>
      <c r="AI31" s="234">
        <f t="shared" si="8"/>
        <v>205.84354382657872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6978789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13</v>
      </c>
      <c r="E32" s="222">
        <f t="shared" si="2"/>
        <v>9.1549295774647899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116</v>
      </c>
      <c r="P32" s="227">
        <v>120</v>
      </c>
      <c r="Q32" s="227">
        <v>10455144</v>
      </c>
      <c r="R32" s="228">
        <f t="shared" si="5"/>
        <v>4993</v>
      </c>
      <c r="S32" s="229">
        <f t="shared" si="6"/>
        <v>119.83199999999999</v>
      </c>
      <c r="T32" s="229">
        <f t="shared" si="7"/>
        <v>4.9930000000000003</v>
      </c>
      <c r="U32" s="230">
        <v>3.1</v>
      </c>
      <c r="V32" s="230">
        <f t="shared" si="0"/>
        <v>3.1</v>
      </c>
      <c r="W32" s="292" t="s">
        <v>151</v>
      </c>
      <c r="X32" s="286">
        <v>0</v>
      </c>
      <c r="Y32" s="286">
        <v>1010</v>
      </c>
      <c r="Z32" s="286">
        <v>1196</v>
      </c>
      <c r="AA32" s="286">
        <v>0</v>
      </c>
      <c r="AB32" s="286">
        <v>1199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31643810</v>
      </c>
      <c r="AH32" s="233">
        <f t="shared" si="9"/>
        <v>1016</v>
      </c>
      <c r="AI32" s="234">
        <f t="shared" si="8"/>
        <v>203.4848788303625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6978789</v>
      </c>
      <c r="AQ32" s="286">
        <f t="shared" si="1"/>
        <v>0</v>
      </c>
      <c r="AR32" s="238">
        <v>0.82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8</v>
      </c>
      <c r="E33" s="222">
        <f t="shared" si="2"/>
        <v>5.6338028169014089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126</v>
      </c>
      <c r="P33" s="227">
        <v>96</v>
      </c>
      <c r="Q33" s="227">
        <v>10459383</v>
      </c>
      <c r="R33" s="228">
        <f t="shared" si="5"/>
        <v>4239</v>
      </c>
      <c r="S33" s="229">
        <f t="shared" si="6"/>
        <v>101.736</v>
      </c>
      <c r="T33" s="229">
        <f t="shared" si="7"/>
        <v>4.2389999999999999</v>
      </c>
      <c r="U33" s="230">
        <v>3.8</v>
      </c>
      <c r="V33" s="230">
        <f t="shared" si="0"/>
        <v>3.8</v>
      </c>
      <c r="W33" s="292" t="s">
        <v>132</v>
      </c>
      <c r="X33" s="286">
        <v>0</v>
      </c>
      <c r="Y33" s="286">
        <v>0</v>
      </c>
      <c r="Z33" s="286">
        <v>1194</v>
      </c>
      <c r="AA33" s="286">
        <v>0</v>
      </c>
      <c r="AB33" s="286">
        <v>1199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31644708</v>
      </c>
      <c r="AH33" s="233">
        <f t="shared" si="9"/>
        <v>898</v>
      </c>
      <c r="AI33" s="234">
        <f t="shared" si="8"/>
        <v>211.84241566407172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</v>
      </c>
      <c r="AP33" s="286">
        <v>6978789</v>
      </c>
      <c r="AQ33" s="286">
        <f t="shared" si="1"/>
        <v>0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13</v>
      </c>
      <c r="E34" s="222">
        <f t="shared" si="2"/>
        <v>9.1549295774647899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130</v>
      </c>
      <c r="P34" s="227">
        <v>94</v>
      </c>
      <c r="Q34" s="227">
        <v>10463241</v>
      </c>
      <c r="R34" s="228">
        <f t="shared" si="5"/>
        <v>3858</v>
      </c>
      <c r="S34" s="229">
        <f t="shared" si="6"/>
        <v>92.591999999999999</v>
      </c>
      <c r="T34" s="229">
        <f t="shared" si="7"/>
        <v>3.8580000000000001</v>
      </c>
      <c r="U34" s="230">
        <v>5.4</v>
      </c>
      <c r="V34" s="230">
        <f t="shared" si="0"/>
        <v>5.4</v>
      </c>
      <c r="W34" s="292" t="s">
        <v>132</v>
      </c>
      <c r="X34" s="286">
        <v>0</v>
      </c>
      <c r="Y34" s="286">
        <v>0</v>
      </c>
      <c r="Z34" s="286">
        <v>1147</v>
      </c>
      <c r="AA34" s="286">
        <v>0</v>
      </c>
      <c r="AB34" s="286">
        <v>1199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31645622</v>
      </c>
      <c r="AH34" s="233">
        <f t="shared" si="9"/>
        <v>914</v>
      </c>
      <c r="AI34" s="234">
        <f t="shared" si="8"/>
        <v>236.91031622602384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</v>
      </c>
      <c r="AP34" s="286">
        <v>6978789</v>
      </c>
      <c r="AQ34" s="286">
        <f t="shared" si="1"/>
        <v>0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120.54166666666667</v>
      </c>
      <c r="Q35" s="255">
        <f>Q34-Q10</f>
        <v>121477</v>
      </c>
      <c r="R35" s="256">
        <f>SUM(R11:R34)</f>
        <v>121477</v>
      </c>
      <c r="S35" s="257">
        <f>AVERAGE(S11:S34)</f>
        <v>121.47699999999998</v>
      </c>
      <c r="T35" s="257">
        <f>SUM(T11:T34)</f>
        <v>121.477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25054</v>
      </c>
      <c r="AH35" s="263">
        <f>SUM(AH11:AH34)</f>
        <v>25054</v>
      </c>
      <c r="AI35" s="264">
        <f>$AH$35/$T35</f>
        <v>206.24480354305751</v>
      </c>
      <c r="AJ35" s="261"/>
      <c r="AK35" s="265"/>
      <c r="AL35" s="265"/>
      <c r="AM35" s="265"/>
      <c r="AN35" s="266"/>
      <c r="AO35" s="267"/>
      <c r="AP35" s="268">
        <f>AP34-AP10</f>
        <v>5291</v>
      </c>
      <c r="AQ35" s="269">
        <f>SUM(AQ11:AQ34)</f>
        <v>5291</v>
      </c>
      <c r="AR35" s="270">
        <f>AVERAGE(AR11:AR34)</f>
        <v>0.96166666666666678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4"/>
      <c r="G38" s="294"/>
      <c r="H38" s="294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6" t="s">
        <v>125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164"/>
      <c r="AW40" s="164"/>
      <c r="AY40" s="287"/>
    </row>
    <row r="41" spans="2:51" x14ac:dyDescent="0.35">
      <c r="B41" s="298" t="s">
        <v>190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00" t="s">
        <v>162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145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224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0" t="s">
        <v>225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2" t="s">
        <v>226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12" t="s">
        <v>227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02" t="s">
        <v>138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11" t="s">
        <v>139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00" t="s">
        <v>142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11" t="s">
        <v>228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02" t="s">
        <v>140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129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329" t="s">
        <v>229</v>
      </c>
      <c r="C58" s="278"/>
      <c r="D58" s="278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167" t="s">
        <v>230</v>
      </c>
      <c r="C59" s="294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97" t="s">
        <v>130</v>
      </c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29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311"/>
      <c r="D62" s="278"/>
      <c r="E62" s="294"/>
      <c r="F62" s="294"/>
      <c r="G62" s="294"/>
      <c r="H62" s="294"/>
      <c r="I62" s="278"/>
      <c r="J62" s="295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2:51" x14ac:dyDescent="0.35">
      <c r="B63" s="279"/>
      <c r="C63" s="311"/>
      <c r="D63" s="294"/>
      <c r="E63" s="278"/>
      <c r="F63" s="294"/>
      <c r="G63" s="278"/>
      <c r="H63" s="278"/>
      <c r="I63" s="278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2:51" x14ac:dyDescent="0.35">
      <c r="B64" s="279"/>
      <c r="C64" s="297"/>
      <c r="D64" s="294"/>
      <c r="E64" s="278"/>
      <c r="F64" s="278"/>
      <c r="G64" s="278"/>
      <c r="H64" s="278"/>
      <c r="I64" s="294"/>
      <c r="J64" s="282"/>
      <c r="K64" s="282"/>
      <c r="L64" s="282"/>
      <c r="M64" s="282"/>
      <c r="N64" s="282"/>
      <c r="O64" s="282"/>
      <c r="P64" s="282"/>
      <c r="Q64" s="282"/>
      <c r="R64" s="282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82"/>
      <c r="C65" s="297"/>
      <c r="D65" s="294"/>
      <c r="E65" s="294"/>
      <c r="F65" s="278"/>
      <c r="G65" s="294"/>
      <c r="H65" s="294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82"/>
      <c r="C66" s="282"/>
      <c r="D66" s="294"/>
      <c r="E66" s="294"/>
      <c r="F66" s="294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79"/>
      <c r="C67" s="311"/>
      <c r="D67" s="282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297"/>
      <c r="D68" s="282"/>
      <c r="E68" s="294"/>
      <c r="F68" s="294"/>
      <c r="G68" s="294"/>
      <c r="H68" s="294"/>
      <c r="I68" s="282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11"/>
      <c r="D69" s="294"/>
      <c r="E69" s="282"/>
      <c r="F69" s="294"/>
      <c r="G69" s="282"/>
      <c r="H69" s="282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C70" s="300"/>
      <c r="D70" s="294"/>
      <c r="E70" s="282"/>
      <c r="F70" s="282"/>
      <c r="G70" s="282"/>
      <c r="H70" s="282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A71" s="288"/>
      <c r="I71" s="289"/>
      <c r="J71" s="289"/>
      <c r="K71" s="289"/>
      <c r="L71" s="289"/>
      <c r="M71" s="289"/>
      <c r="N71" s="289"/>
      <c r="O71" s="290"/>
      <c r="P71" s="284"/>
      <c r="R71" s="287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1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284"/>
      <c r="Q103" s="284"/>
      <c r="R103" s="284"/>
      <c r="S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18" spans="45:51" x14ac:dyDescent="0.35">
      <c r="AS118" s="177"/>
      <c r="AT118" s="177"/>
      <c r="AU118" s="177"/>
      <c r="AV118" s="177"/>
      <c r="AW118" s="177"/>
      <c r="AX118" s="177"/>
      <c r="AY118" s="177"/>
    </row>
  </sheetData>
  <protectedRanges>
    <protectedRange sqref="N62:R62 B67 S64:T70 B61:B64 S58:T61 N65:R70 T42 T55:T57" name="Range2_12_5_1_1"/>
    <protectedRange sqref="N10 L10 L6 D6 D8 AD8 AF8 O8:U8 AJ8:AR8 AF10 AR11:AR34 L24:N31 E23:E34 G23:G34 N12:N23 N32:N34 E11:G22 N11:AG11 O12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8:H68 F69 E68" name="Range2_2_2_9_2_1_1"/>
    <protectedRange sqref="D66 D69:D70" name="Range2_1_1_1_1_1_9_2_1_1"/>
    <protectedRange sqref="Q10" name="Range1_17_1_1_1"/>
    <protectedRange sqref="AG10" name="Range1_18_1_1_1"/>
    <protectedRange sqref="C67 C69" name="Range2_4_1_1_1"/>
    <protectedRange sqref="AS16:AS34" name="Range1_1_1_1"/>
    <protectedRange sqref="P3:U5" name="Range1_16_1_1_1_1"/>
    <protectedRange sqref="C70 C68 C65" name="Range2_1_3_1_1"/>
    <protectedRange sqref="H11:H34" name="Range1_1_1_1_1_1_1"/>
    <protectedRange sqref="B65:B66 J63:R64 D67:D68 I68:I69 Z61:Z62 S62:Y63 AA62:AU63 E69:E70 G69:H70 F70" name="Range2_2_1_10_1_1_1_2"/>
    <protectedRange sqref="C66" name="Range2_2_1_10_2_1_1_1"/>
    <protectedRange sqref="N61:R61 G65:H65 D63 F66 E65" name="Range2_12_1_6_1_1"/>
    <protectedRange sqref="I64:I66 G66:H67 G61:M61 E66:E67 F67:F68 F61:F62 E61" name="Range2_2_12_1_7_1_1"/>
    <protectedRange sqref="D64:D65" name="Range2_1_1_1_1_11_1_2_1_1"/>
    <protectedRange sqref="E62 G62:H62 F63" name="Range2_2_2_9_1_1_1_1"/>
    <protectedRange sqref="C64" name="Range2_1_1_2_1_1"/>
    <protectedRange sqref="C63" name="Range2_1_2_2_1_1"/>
    <protectedRange sqref="C62" name="Range2_3_2_1_1"/>
    <protectedRange sqref="C61" name="Range2_5_1_1_1"/>
    <protectedRange sqref="E63:E64 F64:F65 G63:H64 I62:I63" name="Range2_2_1_1_1_1"/>
    <protectedRange sqref="D61:D62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B41:B42" name="Range2_12_5_1_1_1"/>
    <protectedRange sqref="E41:H41" name="Range2_2_12_1_7_1_1_1"/>
    <protectedRange sqref="D41" name="Range2_3_2_1_3_1_1_2_10_1_1_1_1_1"/>
    <protectedRange sqref="C41" name="Range2_1_1_1_1_11_1_2_1_1_1"/>
    <protectedRange sqref="S38:S40" name="Range2_12_3_1_1_1_1"/>
    <protectedRange sqref="D38:H38 N38:R40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S57" name="Range2_12_5_1_1_5_1_1"/>
    <protectedRange sqref="S55:S56" name="Range2_12_2_1_1_1_2_1_1"/>
    <protectedRange sqref="B40" name="Range2_12_5_1_1_1_1"/>
    <protectedRange sqref="T48" name="Range2_12_5_1_1_2_1"/>
    <protectedRange sqref="T43:T45" name="Range2_12_5_1_1_3_1_1_1_1"/>
    <protectedRange sqref="T46" name="Range2_12_5_1_1_2_1_1_1_1_1_1"/>
    <protectedRange sqref="T47" name="Range2_12_5_1_1_6_1_1_1_1_1_1"/>
    <protectedRange sqref="T51:T54" name="Range2_12_5_1_1_3"/>
    <protectedRange sqref="T49:T50" name="Range2_12_5_1_1_2_2"/>
    <protectedRange sqref="S49:S52" name="Range2_12_4_1_1_1_4_2_2_2"/>
    <protectedRange sqref="Q49:R52" name="Range2_12_1_6_1_1_1_2_3_2_1_1_3"/>
    <protectedRange sqref="N49:P52" name="Range2_12_1_2_3_1_1_1_2_3_2_1_1_3"/>
    <protectedRange sqref="K49:M52" name="Range2_2_12_1_4_3_1_1_1_3_3_2_1_1_3"/>
    <protectedRange sqref="J49:J52" name="Range2_2_12_1_4_3_1_1_1_3_2_1_2_2"/>
    <protectedRange sqref="I49:I50" name="Range2_2_12_1_4_2_1_1_1_4_1_2_1_1_1_2_2"/>
    <protectedRange sqref="S53" name="Range2_12_2_1_1_1_2_1"/>
    <protectedRange sqref="S54" name="Range2_12_2_1_1_1_2_1_1_1"/>
    <protectedRange sqref="N53:R53" name="Range2_12_1_6_1_1_4_1_1_1_1_1_1_1_1"/>
    <protectedRange sqref="K53:M53" name="Range2_2_12_1_7_1_1_6_1_1_1_1_1_1_1_1"/>
    <protectedRange sqref="Q54:R54" name="Range2_12_1_6_1_1_1_2_3_1_1_3_1_1_1_1_1_1_1"/>
    <protectedRange sqref="N54:P54" name="Range2_12_1_2_3_1_1_1_2_3_1_1_3_1_1_1_1_1_1_1"/>
    <protectedRange sqref="J54:M54" name="Range2_2_12_1_4_3_1_1_1_3_3_1_1_3_1_1_1_1_1_1_1"/>
    <protectedRange sqref="I54" name="Range2_2_12_1_4_3_1_1_1_2_1_2_1_1_3_1_1_1_1_1_1"/>
    <protectedRange sqref="G54:H54" name="Range2_2_12_1_3_1_2_1_1_1_2_1_3_1_1_3_1_1_1_1_1_1_1"/>
    <protectedRange sqref="S43:S45" name="Range2_12_5_1_1_2_3_1_1_1_1_1_1_1"/>
    <protectedRange sqref="Q43:R45" name="Range2_12_1_6_1_1_1_1_2_1_1_1_1_1_1"/>
    <protectedRange sqref="N43:P45" name="Range2_12_1_2_3_1_1_1_1_2_1_1_1_1_1_1"/>
    <protectedRange sqref="I43:M45" name="Range2_2_12_1_4_3_1_1_1_1_2_1_1_1_1_1_1"/>
    <protectedRange sqref="E43:H45" name="Range2_2_12_1_3_1_2_1_1_1_1_2_1_1_1_1_1_1"/>
    <protectedRange sqref="D43:D45" name="Range2_2_12_1_3_1_2_1_1_1_2_1_2_3_1_1_1_1"/>
    <protectedRange sqref="S46" name="Range2_12_4_1_1_1_4_2_1_1_1_1_1_1"/>
    <protectedRange sqref="Q46:R46" name="Range2_12_1_6_1_1_1_2_3_2_1_1_1_1_1_1"/>
    <protectedRange sqref="N46:P46" name="Range2_12_1_2_3_1_1_1_2_3_2_1_1_1_1_1_1"/>
    <protectedRange sqref="J46:M46" name="Range2_2_12_1_4_3_1_1_1_3_3_2_1_1_1_1_1_1"/>
    <protectedRange sqref="I46" name="Range2_2_12_1_4_3_1_1_1_2_1_2_2_1_1_1_1_1"/>
    <protectedRange sqref="G46:H46 D46:E46" name="Range2_2_12_1_3_1_2_1_1_1_2_1_3_2_1_1_1_1_1"/>
    <protectedRange sqref="F46" name="Range2_2_12_1_3_1_2_1_1_1_1_1_2_2_1_1_1_1_1"/>
    <protectedRange sqref="S47" name="Range2_12_5_1_1_5_3_1_1_1_1_1_1_1"/>
    <protectedRange sqref="Q47:R47" name="Range2_12_1_6_1_1_1_2_3_2_1_1_2_1_1_1_1_1"/>
    <protectedRange sqref="N47:P47" name="Range2_12_1_2_3_1_1_1_2_3_2_1_1_2_1_1_1_1_1"/>
    <protectedRange sqref="J47:M47" name="Range2_2_12_1_4_3_1_1_1_3_3_2_1_1_2_1_1_1_1_1"/>
    <protectedRange sqref="I47" name="Range2_2_12_1_4_3_1_1_1_2_1_2_2_1_2_1_1_1_1_1"/>
    <protectedRange sqref="G47:H47 D47:E47" name="Range2_2_12_1_3_1_2_1_1_1_2_1_3_2_1_2_1_1_1_1_1"/>
    <protectedRange sqref="F47" name="Range2_2_12_1_3_1_2_1_1_1_1_1_2_2_1_2_1_1_1_1_1"/>
    <protectedRange sqref="B43:B45" name="Range2_12_5_1_1_1_2_2_1_1_1_1_1_1_1_1"/>
    <protectedRange sqref="B46" name="Range2_12_5_1_1_1_3_1_1_1_1_1_1_1_1_1"/>
    <protectedRange sqref="S48" name="Range2_12_4_1_1_1_4_2_2_1_1"/>
    <protectedRange sqref="Q48:R48" name="Range2_12_1_6_1_1_1_2_3_2_1_1_1_1"/>
    <protectedRange sqref="N48:P48" name="Range2_12_1_2_3_1_1_1_2_3_2_1_1_1_1"/>
    <protectedRange sqref="K48:M48" name="Range2_2_12_1_4_3_1_1_1_3_3_2_1_1_1_1"/>
    <protectedRange sqref="J48" name="Range2_2_12_1_4_3_1_1_1_3_2_1_2_1_1"/>
    <protectedRange sqref="D48:E48" name="Range2_2_12_1_3_1_2_1_1_1_2_1_2_3_2_1_1"/>
    <protectedRange sqref="I48" name="Range2_2_12_1_4_2_1_1_1_4_1_2_1_1_1_2_1_1"/>
    <protectedRange sqref="F48:H48" name="Range2_2_12_1_3_1_1_1_1_1_4_1_2_1_2_1_2_1_1"/>
    <protectedRange sqref="D50:E51" name="Range2_2_12_1_3_1_2_1_1_1_2_1_2_3_2_1"/>
    <protectedRange sqref="F50:H51" name="Range2_2_12_1_3_1_1_1_1_1_4_1_2_1_2_1_2_1"/>
    <protectedRange sqref="I52" name="Range2_2_12_1_4_2_1_1_1_4_1_2_1_1_1_2_2_2"/>
    <protectedRange sqref="E49:H49" name="Range2_2_12_1_3_1_2_1_1_1_1_2_1_1_1_1_1_1_2"/>
    <protectedRange sqref="D49" name="Range2_2_12_1_3_1_2_1_1_1_2_1_2_3_1_1_1_1_2"/>
    <protectedRange sqref="B49" name="Range2_12_5_1_1_1_2_2_1_1_1_1_1_1_1_1_2"/>
    <protectedRange sqref="D52:E52" name="Range2_2_12_1_3_1_2_1_1_1_2_1_2_3_2_2_1_1"/>
    <protectedRange sqref="I51" name="Range2_2_12_1_4_2_1_1_1_4_1_2_1_1_1_2_2_1_3"/>
    <protectedRange sqref="F52:H52" name="Range2_2_12_1_3_1_1_1_1_1_4_1_2_1_2_1_2_2_1_1"/>
    <protectedRange sqref="B52" name="Range2_12_5_1_1_2_2_2_1_1_1_1_1_1"/>
    <protectedRange sqref="J53" name="Range2_2_12_1_4_3_1_1_1_3_2_1_2_2_2"/>
    <protectedRange sqref="D53:E53" name="Range2_2_12_1_3_1_2_1_1_1_2_1_2_3_2_2_1_2_2"/>
    <protectedRange sqref="I53" name="Range2_2_12_1_4_2_1_1_1_4_1_2_1_1_1_2_2_1_1_2"/>
    <protectedRange sqref="F53:H53" name="Range2_2_12_1_3_1_1_1_1_1_4_1_2_1_2_1_2_2_1_2_2"/>
    <protectedRange sqref="D54:E54" name="Range2_2_12_1_3_1_2_1_1_1_2_1_2_3_2_2_1_1_1"/>
    <protectedRange sqref="F54" name="Range2_2_12_1_3_1_1_1_1_1_4_1_2_1_2_1_2_2_1_1_1"/>
    <protectedRange sqref="B54" name="Range2_12_5_1_1_1_2_1_1_1_1_1_1"/>
    <protectedRange sqref="N60:R60" name="Range2_12_1_6_1_1_1"/>
    <protectedRange sqref="J60:M60" name="Range2_2_12_1_7_1_1_2"/>
    <protectedRange sqref="R59" name="Range2_12_1_6_1_1_4_1_1_1_1_1_1_1_1_1_1_1"/>
    <protectedRange sqref="R58" name="Range2_12_1_4_1_1_1_1_1_1_1_1_1_1_1_1_1_1_1"/>
    <protectedRange sqref="R57" name="Range2_12_1_6_1_1_1_2_3_1_1_3_1_1_1_1_1_1_2"/>
    <protectedRange sqref="B60" name="Range2_12_5_1_1_2_2_1_3_1_1_1_1_1_1_1_1_1_1_1_1_1"/>
    <protectedRange sqref="R55" name="Range2_12_1_6_1_1_4_1_1_1_1_1_1_1_1_1"/>
    <protectedRange sqref="R56" name="Range2_12_1_6_1_1_1_2_3_1_1_3_1_1_1_1_1_1_1_1"/>
    <protectedRange sqref="N58:Q59" name="Range2_12_1_6_1_1_1_1"/>
    <protectedRange sqref="D60 I59:I60 J58:M59" name="Range2_2_12_1_7_1_1_2_1"/>
    <protectedRange sqref="E60:H60" name="Range2_2_12_1_1_1_1_1_1"/>
    <protectedRange sqref="C60" name="Range2_1_4_2_1_1_1_1"/>
    <protectedRange sqref="N57:Q57" name="Range2_12_1_6_1_1_4_1_1_1_1_1_1_1_1_1_1_1_1"/>
    <protectedRange sqref="J57:M57" name="Range2_2_12_1_7_1_1_6_1_1_1_1_1_1_1_1_1_1_1"/>
    <protectedRange sqref="I58" name="Range2_2_12_1_4_3_1_1_1_5_1_1_1_1_1_1_1_1_1_1_1_1"/>
    <protectedRange sqref="G59:H59" name="Range2_2_12_1_3_1_2_1_1_1_2_1_1_1_1_1_1_2_1_1_1_1_1"/>
    <protectedRange sqref="Q56" name="Range2_12_1_4_1_1_1_1_1_1_1_1_1_1_1_1_1_1_1_1"/>
    <protectedRange sqref="N56:P56" name="Range2_12_1_2_1_1_1_1_1_1_1_1_1_1_1_1_1_1_1_1"/>
    <protectedRange sqref="J56:M56" name="Range2_2_12_1_4_1_1_1_1_1_1_1_1_1_1_1_1_1_1_1_1"/>
    <protectedRange sqref="Q55" name="Range2_12_1_6_1_1_1_2_3_1_1_3_1_1_1_1_1_1_2_1"/>
    <protectedRange sqref="N55:P55" name="Range2_12_1_2_3_1_1_1_2_3_1_1_3_1_1_1_1_1_1_2"/>
    <protectedRange sqref="I57 J55:M55" name="Range2_2_12_1_4_3_1_1_1_3_3_1_1_3_1_1_1_1_1_1_2"/>
    <protectedRange sqref="D58:E58 G58:H58" name="Range2_2_12_1_3_1_2_1_1_1_3_1_1_1_1_1_1_1_2_1_1_1"/>
    <protectedRange sqref="I56" name="Range2_2_12_1_7_1_1_5_2_1_1_1_1_1_1_1_1_1_1_1_1"/>
    <protectedRange sqref="D57:E57 G57:H57 F58" name="Range2_2_12_1_3_3_1_1_1_2_1_1_1_1_1_1_1_1_1_1_1_1"/>
    <protectedRange sqref="F57" name="Range2_2_12_1_3_1_2_1_1_1_2_1_3_1_1_3_1_1_1_1_1_1_2"/>
    <protectedRange sqref="D59:E59" name="Range2_2_12_1_3_1_2_1_1_1_2_1_1_1_1_3_1_1_1_1_1_1_1"/>
    <protectedRange sqref="F59" name="Range2_2_12_1_3_1_2_1_1_1_3_1_1_1_1_1_3_1_1_1_1_1_1_1"/>
    <protectedRange sqref="G55:H55" name="Range2_2_12_1_3_1_2_1_1_1_2_1_1_1_1_1_1_2_1_1_1"/>
    <protectedRange sqref="D55:E55" name="Range2_2_12_1_3_1_2_1_1_1_2_1_1_1_1_3_1_1_1_1_1"/>
    <protectedRange sqref="F55" name="Range2_2_12_1_3_1_2_1_1_1_3_1_1_1_1_1_3_1_1_1_1_1"/>
    <protectedRange sqref="I55" name="Range2_2_12_1_4_3_1_1_1_2_1_2_1_1_3_1_1_1_1_1_1_1"/>
    <protectedRange sqref="F56:H56" name="Range2_2_12_1_3_1_2_1_1_1_2_1_3_1_1_3_1_1_1_1_1_1_1_1"/>
    <protectedRange sqref="D56:E56" name="Range2_2_12_1_3_1_1_1_1_1_4_1_2_1_3_1_1_1_1_1_1_1_1_1_1"/>
    <protectedRange sqref="B57:B59" name="Range2_12_5_1_1_2"/>
    <protectedRange sqref="B55" name="Range2_12_5_1_1_2_2_1_3_1_1_1_1_1_1_1_1_1_1"/>
    <protectedRange sqref="B56" name="Range2_12_5_1_1_2_1_4_1_1_1_2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394" priority="9" operator="containsText" text="N/A">
      <formula>NOT(ISERROR(SEARCH("N/A",X11)))</formula>
    </cfRule>
    <cfRule type="cellIs" dxfId="393" priority="27" operator="equal">
      <formula>0</formula>
    </cfRule>
  </conditionalFormatting>
  <conditionalFormatting sqref="X11:AE34">
    <cfRule type="cellIs" dxfId="392" priority="26" operator="greaterThanOrEqual">
      <formula>1185</formula>
    </cfRule>
  </conditionalFormatting>
  <conditionalFormatting sqref="X11:AE34">
    <cfRule type="cellIs" dxfId="391" priority="25" operator="between">
      <formula>0.1</formula>
      <formula>1184</formula>
    </cfRule>
  </conditionalFormatting>
  <conditionalFormatting sqref="X8">
    <cfRule type="cellIs" dxfId="390" priority="24" operator="equal">
      <formula>0</formula>
    </cfRule>
  </conditionalFormatting>
  <conditionalFormatting sqref="X8">
    <cfRule type="cellIs" dxfId="389" priority="23" operator="greaterThan">
      <formula>1179</formula>
    </cfRule>
  </conditionalFormatting>
  <conditionalFormatting sqref="X8">
    <cfRule type="cellIs" dxfId="388" priority="22" operator="greaterThan">
      <formula>99</formula>
    </cfRule>
  </conditionalFormatting>
  <conditionalFormatting sqref="X8">
    <cfRule type="cellIs" dxfId="387" priority="21" operator="greaterThan">
      <formula>0.99</formula>
    </cfRule>
  </conditionalFormatting>
  <conditionalFormatting sqref="AB8">
    <cfRule type="cellIs" dxfId="386" priority="20" operator="equal">
      <formula>0</formula>
    </cfRule>
  </conditionalFormatting>
  <conditionalFormatting sqref="AB8">
    <cfRule type="cellIs" dxfId="385" priority="19" operator="greaterThan">
      <formula>1179</formula>
    </cfRule>
  </conditionalFormatting>
  <conditionalFormatting sqref="AB8">
    <cfRule type="cellIs" dxfId="384" priority="18" operator="greaterThan">
      <formula>99</formula>
    </cfRule>
  </conditionalFormatting>
  <conditionalFormatting sqref="AB8">
    <cfRule type="cellIs" dxfId="383" priority="17" operator="greaterThan">
      <formula>0.99</formula>
    </cfRule>
  </conditionalFormatting>
  <conditionalFormatting sqref="AQ11:AQ34 AJ11:AO15 AJ16:AJ34 AK16:AN23 AK24:AK33 AL24:AN34 AO16:AO34">
    <cfRule type="cellIs" dxfId="382" priority="16" operator="equal">
      <formula>0</formula>
    </cfRule>
  </conditionalFormatting>
  <conditionalFormatting sqref="AQ11:AQ34 AJ11:AO15 AJ16:AJ34 AK16:AN23 AK24:AK33 AL24:AN34 AO16:AO34">
    <cfRule type="cellIs" dxfId="381" priority="15" operator="greaterThan">
      <formula>1179</formula>
    </cfRule>
  </conditionalFormatting>
  <conditionalFormatting sqref="AQ11:AQ34 AJ11:AO15 AJ16:AJ34 AK16:AN23 AK24:AK33 AL24:AN34 AO16:AO34">
    <cfRule type="cellIs" dxfId="380" priority="14" operator="greaterThan">
      <formula>99</formula>
    </cfRule>
  </conditionalFormatting>
  <conditionalFormatting sqref="AQ11:AQ34 AJ11:AO15 AJ16:AJ34 AK16:AN23 AK24:AK33 AL24:AN34 AO16:AO34">
    <cfRule type="cellIs" dxfId="379" priority="13" operator="greaterThan">
      <formula>0.99</formula>
    </cfRule>
  </conditionalFormatting>
  <conditionalFormatting sqref="AI11:AI34">
    <cfRule type="cellIs" dxfId="378" priority="12" operator="greaterThan">
      <formula>$AI$8</formula>
    </cfRule>
  </conditionalFormatting>
  <conditionalFormatting sqref="AH11:AH34">
    <cfRule type="cellIs" dxfId="377" priority="10" operator="greaterThan">
      <formula>$AH$8</formula>
    </cfRule>
    <cfRule type="cellIs" dxfId="376" priority="11" operator="greaterThan">
      <formula>$AH$8</formula>
    </cfRule>
  </conditionalFormatting>
  <conditionalFormatting sqref="AP11:AP34">
    <cfRule type="cellIs" dxfId="375" priority="8" operator="equal">
      <formula>0</formula>
    </cfRule>
  </conditionalFormatting>
  <conditionalFormatting sqref="AP11:AP34">
    <cfRule type="cellIs" dxfId="374" priority="7" operator="greaterThan">
      <formula>1179</formula>
    </cfRule>
  </conditionalFormatting>
  <conditionalFormatting sqref="AP11:AP34">
    <cfRule type="cellIs" dxfId="373" priority="6" operator="greaterThan">
      <formula>99</formula>
    </cfRule>
  </conditionalFormatting>
  <conditionalFormatting sqref="AP11:AP34">
    <cfRule type="cellIs" dxfId="372" priority="5" operator="greaterThan">
      <formula>0.99</formula>
    </cfRule>
  </conditionalFormatting>
  <conditionalFormatting sqref="AK34">
    <cfRule type="cellIs" dxfId="371" priority="4" operator="equal">
      <formula>0</formula>
    </cfRule>
  </conditionalFormatting>
  <conditionalFormatting sqref="AK34">
    <cfRule type="cellIs" dxfId="370" priority="3" operator="greaterThan">
      <formula>1179</formula>
    </cfRule>
  </conditionalFormatting>
  <conditionalFormatting sqref="AK34">
    <cfRule type="cellIs" dxfId="369" priority="2" operator="greaterThan">
      <formula>99</formula>
    </cfRule>
  </conditionalFormatting>
  <conditionalFormatting sqref="AK34">
    <cfRule type="cellIs" dxfId="368" priority="1" operator="greaterThan">
      <formula>0.99</formula>
    </cfRule>
  </conditionalFormatting>
  <dataValidations count="4">
    <dataValidation type="list" allowBlank="1" showInputMessage="1" showErrorMessage="1" sqref="AV31:AW31" xr:uid="{00000000-0002-0000-0E00-000000000000}">
      <formula1>$AV$24:$AV$28</formula1>
    </dataValidation>
    <dataValidation type="list" allowBlank="1" showInputMessage="1" showErrorMessage="1" sqref="H11:H34" xr:uid="{00000000-0002-0000-0E00-000001000000}">
      <formula1>$AV$10:$AV$19</formula1>
    </dataValidation>
    <dataValidation type="list" allowBlank="1" showInputMessage="1" showErrorMessage="1" sqref="AP8:AQ8 N10 L10 D8 O8:T8" xr:uid="{00000000-0002-0000-0E00-000002000000}">
      <formula1>#REF!</formula1>
    </dataValidation>
    <dataValidation type="list" allowBlank="1" showInputMessage="1" showErrorMessage="1" sqref="P3:P5" xr:uid="{00000000-0002-0000-0E00-000003000000}">
      <formula1>$AY$10:$AY$39</formula1>
    </dataValidation>
  </dataValidations>
  <hyperlinks>
    <hyperlink ref="H9:H10" location="'1'!AH8" display="Plant Status" xr:uid="{00000000-0004-0000-0E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00FF"/>
  </sheetPr>
  <dimension ref="A2:AY119"/>
  <sheetViews>
    <sheetView showGridLines="0" topLeftCell="AH13" zoomScaleNormal="100" workbookViewId="0">
      <selection activeCell="AH28" sqref="AH28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133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133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133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24" t="s">
        <v>11</v>
      </c>
      <c r="I7" s="325" t="s">
        <v>12</v>
      </c>
      <c r="J7" s="325" t="s">
        <v>13</v>
      </c>
      <c r="K7" s="325" t="s">
        <v>14</v>
      </c>
      <c r="L7" s="191"/>
      <c r="M7" s="191"/>
      <c r="N7" s="191"/>
      <c r="O7" s="324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25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25" t="s">
        <v>23</v>
      </c>
      <c r="AG7" s="325" t="s">
        <v>24</v>
      </c>
      <c r="AH7" s="325" t="s">
        <v>25</v>
      </c>
      <c r="AI7" s="325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25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41928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26068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25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26" t="s">
        <v>52</v>
      </c>
      <c r="V9" s="326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28" t="s">
        <v>56</v>
      </c>
      <c r="AG9" s="328" t="s">
        <v>57</v>
      </c>
      <c r="AH9" s="373" t="s">
        <v>58</v>
      </c>
      <c r="AI9" s="388" t="s">
        <v>59</v>
      </c>
      <c r="AJ9" s="326" t="s">
        <v>60</v>
      </c>
      <c r="AK9" s="326" t="s">
        <v>61</v>
      </c>
      <c r="AL9" s="326" t="s">
        <v>62</v>
      </c>
      <c r="AM9" s="326" t="s">
        <v>63</v>
      </c>
      <c r="AN9" s="326" t="s">
        <v>64</v>
      </c>
      <c r="AO9" s="326" t="s">
        <v>65</v>
      </c>
      <c r="AP9" s="326" t="s">
        <v>66</v>
      </c>
      <c r="AQ9" s="390" t="s">
        <v>67</v>
      </c>
      <c r="AR9" s="326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26" t="s">
        <v>73</v>
      </c>
      <c r="C10" s="326" t="s">
        <v>74</v>
      </c>
      <c r="D10" s="326" t="s">
        <v>75</v>
      </c>
      <c r="E10" s="326" t="s">
        <v>76</v>
      </c>
      <c r="F10" s="326" t="s">
        <v>75</v>
      </c>
      <c r="G10" s="326" t="s">
        <v>76</v>
      </c>
      <c r="H10" s="399"/>
      <c r="I10" s="326" t="s">
        <v>76</v>
      </c>
      <c r="J10" s="326" t="s">
        <v>76</v>
      </c>
      <c r="K10" s="326" t="s">
        <v>76</v>
      </c>
      <c r="L10" s="207" t="s">
        <v>30</v>
      </c>
      <c r="M10" s="400"/>
      <c r="N10" s="207" t="s">
        <v>30</v>
      </c>
      <c r="O10" s="391"/>
      <c r="P10" s="391"/>
      <c r="Q10" s="180">
        <v>10463241</v>
      </c>
      <c r="R10" s="381"/>
      <c r="S10" s="382"/>
      <c r="T10" s="383"/>
      <c r="U10" s="326" t="s">
        <v>76</v>
      </c>
      <c r="V10" s="326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31645622</v>
      </c>
      <c r="AH10" s="373"/>
      <c r="AI10" s="389"/>
      <c r="AJ10" s="326" t="s">
        <v>85</v>
      </c>
      <c r="AK10" s="326" t="s">
        <v>85</v>
      </c>
      <c r="AL10" s="326" t="s">
        <v>85</v>
      </c>
      <c r="AM10" s="326" t="s">
        <v>85</v>
      </c>
      <c r="AN10" s="326" t="s">
        <v>85</v>
      </c>
      <c r="AO10" s="326" t="s">
        <v>85</v>
      </c>
      <c r="AP10" s="179">
        <v>6978789</v>
      </c>
      <c r="AQ10" s="391"/>
      <c r="AR10" s="327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15</v>
      </c>
      <c r="E11" s="222">
        <f>D11/1.42</f>
        <v>10.563380281690142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122</v>
      </c>
      <c r="P11" s="227">
        <v>89</v>
      </c>
      <c r="Q11" s="227">
        <v>10467023</v>
      </c>
      <c r="R11" s="228">
        <f>Q11-Q10</f>
        <v>3782</v>
      </c>
      <c r="S11" s="229">
        <f>R11*24/1000</f>
        <v>90.768000000000001</v>
      </c>
      <c r="T11" s="229">
        <f>R11/1000</f>
        <v>3.782</v>
      </c>
      <c r="U11" s="230">
        <v>6.7</v>
      </c>
      <c r="V11" s="230">
        <f t="shared" ref="V11:V34" si="0">U11</f>
        <v>6.7</v>
      </c>
      <c r="W11" s="292" t="s">
        <v>132</v>
      </c>
      <c r="X11" s="286">
        <v>0</v>
      </c>
      <c r="Y11" s="286">
        <v>0</v>
      </c>
      <c r="Z11" s="286">
        <v>1060</v>
      </c>
      <c r="AA11" s="286">
        <v>0</v>
      </c>
      <c r="AB11" s="286">
        <v>1190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31646462</v>
      </c>
      <c r="AH11" s="233">
        <f>IF(ISBLANK(AG11),"-",AG11-AG10)</f>
        <v>840</v>
      </c>
      <c r="AI11" s="234">
        <f>AH11/T11</f>
        <v>222.10470650449497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</v>
      </c>
      <c r="AP11" s="286">
        <v>6978789</v>
      </c>
      <c r="AQ11" s="286">
        <f t="shared" ref="AQ11:AQ34" si="1">AP11-AP10</f>
        <v>0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26</v>
      </c>
      <c r="E12" s="222">
        <f t="shared" ref="E12:E34" si="2">D12/1.42</f>
        <v>18.30985915492958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120</v>
      </c>
      <c r="P12" s="227">
        <v>87</v>
      </c>
      <c r="Q12" s="227">
        <v>10470696</v>
      </c>
      <c r="R12" s="228">
        <f t="shared" ref="R12:R34" si="5">Q12-Q11</f>
        <v>3673</v>
      </c>
      <c r="S12" s="229">
        <f t="shared" ref="S12:S34" si="6">R12*24/1000</f>
        <v>88.152000000000001</v>
      </c>
      <c r="T12" s="229">
        <f t="shared" ref="T12:T34" si="7">R12/1000</f>
        <v>3.673</v>
      </c>
      <c r="U12" s="230">
        <v>8.1</v>
      </c>
      <c r="V12" s="230">
        <f t="shared" si="0"/>
        <v>8.1</v>
      </c>
      <c r="W12" s="292" t="s">
        <v>132</v>
      </c>
      <c r="X12" s="286">
        <v>0</v>
      </c>
      <c r="Y12" s="286">
        <v>0</v>
      </c>
      <c r="Z12" s="286">
        <v>1058</v>
      </c>
      <c r="AA12" s="286">
        <v>0</v>
      </c>
      <c r="AB12" s="286">
        <v>1190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31647117</v>
      </c>
      <c r="AH12" s="233">
        <f>IF(ISBLANK(AG12),"-",AG12-AG11)</f>
        <v>655</v>
      </c>
      <c r="AI12" s="234">
        <f t="shared" ref="AI12:AI34" si="8">AH12/T12</f>
        <v>178.32834195480532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</v>
      </c>
      <c r="AP12" s="286">
        <v>6978789</v>
      </c>
      <c r="AQ12" s="286">
        <f t="shared" si="1"/>
        <v>0</v>
      </c>
      <c r="AR12" s="238">
        <v>0.93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30</v>
      </c>
      <c r="E13" s="222">
        <f t="shared" si="2"/>
        <v>21.126760563380284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119</v>
      </c>
      <c r="P13" s="227">
        <v>90</v>
      </c>
      <c r="Q13" s="227">
        <v>10474369</v>
      </c>
      <c r="R13" s="228">
        <f t="shared" si="5"/>
        <v>3673</v>
      </c>
      <c r="S13" s="229">
        <f t="shared" si="6"/>
        <v>88.152000000000001</v>
      </c>
      <c r="T13" s="229">
        <f t="shared" si="7"/>
        <v>3.673</v>
      </c>
      <c r="U13" s="230">
        <v>9.4</v>
      </c>
      <c r="V13" s="230">
        <f t="shared" si="0"/>
        <v>9.4</v>
      </c>
      <c r="W13" s="292" t="s">
        <v>132</v>
      </c>
      <c r="X13" s="286">
        <v>0</v>
      </c>
      <c r="Y13" s="286">
        <v>0</v>
      </c>
      <c r="Z13" s="286">
        <v>1049</v>
      </c>
      <c r="AA13" s="286">
        <v>0</v>
      </c>
      <c r="AB13" s="286">
        <v>1190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31647772</v>
      </c>
      <c r="AH13" s="233">
        <f>IF(ISBLANK(AG13),"-",AG13-AG12)</f>
        <v>655</v>
      </c>
      <c r="AI13" s="234">
        <f t="shared" si="8"/>
        <v>178.32834195480532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</v>
      </c>
      <c r="AP13" s="286">
        <v>6978789</v>
      </c>
      <c r="AQ13" s="286">
        <f t="shared" si="1"/>
        <v>0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35</v>
      </c>
      <c r="E14" s="222">
        <f t="shared" si="2"/>
        <v>24.647887323943664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115</v>
      </c>
      <c r="P14" s="227">
        <v>89</v>
      </c>
      <c r="Q14" s="227">
        <v>10478042</v>
      </c>
      <c r="R14" s="228">
        <f t="shared" si="5"/>
        <v>3673</v>
      </c>
      <c r="S14" s="229">
        <f t="shared" si="6"/>
        <v>88.152000000000001</v>
      </c>
      <c r="T14" s="229">
        <f t="shared" si="7"/>
        <v>3.673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918</v>
      </c>
      <c r="AA14" s="286">
        <v>0</v>
      </c>
      <c r="AB14" s="286">
        <v>1069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31648427</v>
      </c>
      <c r="AH14" s="233">
        <f t="shared" ref="AH14:AH34" si="9">IF(ISBLANK(AG14),"-",AG14-AG13)</f>
        <v>655</v>
      </c>
      <c r="AI14" s="234">
        <f t="shared" si="8"/>
        <v>178.32834195480532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</v>
      </c>
      <c r="AP14" s="286">
        <v>6978789</v>
      </c>
      <c r="AQ14" s="286">
        <f t="shared" si="1"/>
        <v>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30</v>
      </c>
      <c r="E15" s="222">
        <f t="shared" si="2"/>
        <v>21.126760563380284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102</v>
      </c>
      <c r="P15" s="227">
        <v>100</v>
      </c>
      <c r="Q15" s="227">
        <v>10481716</v>
      </c>
      <c r="R15" s="228">
        <f t="shared" si="5"/>
        <v>3674</v>
      </c>
      <c r="S15" s="229">
        <f t="shared" si="6"/>
        <v>88.176000000000002</v>
      </c>
      <c r="T15" s="229">
        <f t="shared" si="7"/>
        <v>3.6739999999999999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981</v>
      </c>
      <c r="AA15" s="286">
        <v>0</v>
      </c>
      <c r="AB15" s="286">
        <v>1069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31649082</v>
      </c>
      <c r="AH15" s="233">
        <f t="shared" si="9"/>
        <v>655</v>
      </c>
      <c r="AI15" s="234">
        <f t="shared" si="8"/>
        <v>178.27980402830701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6978789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15</v>
      </c>
      <c r="E16" s="222">
        <f t="shared" si="2"/>
        <v>10.563380281690142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124</v>
      </c>
      <c r="P16" s="227">
        <v>121</v>
      </c>
      <c r="Q16" s="227">
        <v>10486514</v>
      </c>
      <c r="R16" s="228">
        <f t="shared" si="5"/>
        <v>4798</v>
      </c>
      <c r="S16" s="229">
        <f t="shared" si="6"/>
        <v>115.152</v>
      </c>
      <c r="T16" s="229">
        <f t="shared" si="7"/>
        <v>4.798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1196</v>
      </c>
      <c r="AA16" s="286">
        <v>0</v>
      </c>
      <c r="AB16" s="286">
        <v>1140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31649826</v>
      </c>
      <c r="AH16" s="233">
        <f t="shared" si="9"/>
        <v>744</v>
      </c>
      <c r="AI16" s="234">
        <f t="shared" si="8"/>
        <v>155.06461025427262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6978789</v>
      </c>
      <c r="AQ16" s="286">
        <f t="shared" si="1"/>
        <v>0</v>
      </c>
      <c r="AR16" s="238">
        <v>0.89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14</v>
      </c>
      <c r="E17" s="222">
        <f t="shared" si="2"/>
        <v>9.8591549295774659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141</v>
      </c>
      <c r="P17" s="227">
        <v>146</v>
      </c>
      <c r="Q17" s="227">
        <v>10492560</v>
      </c>
      <c r="R17" s="228">
        <f t="shared" si="5"/>
        <v>6046</v>
      </c>
      <c r="S17" s="229">
        <f t="shared" si="6"/>
        <v>145.10400000000001</v>
      </c>
      <c r="T17" s="229">
        <f t="shared" si="7"/>
        <v>6.0460000000000003</v>
      </c>
      <c r="U17" s="230">
        <v>9.3000000000000007</v>
      </c>
      <c r="V17" s="230">
        <f t="shared" si="0"/>
        <v>9.3000000000000007</v>
      </c>
      <c r="W17" s="292" t="s">
        <v>148</v>
      </c>
      <c r="X17" s="286">
        <v>0</v>
      </c>
      <c r="Y17" s="286">
        <v>1002</v>
      </c>
      <c r="Z17" s="286">
        <v>1196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31651164</v>
      </c>
      <c r="AH17" s="233">
        <f t="shared" si="9"/>
        <v>1338</v>
      </c>
      <c r="AI17" s="234">
        <f t="shared" si="8"/>
        <v>221.30334105193515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6978789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17</v>
      </c>
      <c r="E18" s="222">
        <f t="shared" si="2"/>
        <v>11.971830985915494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138</v>
      </c>
      <c r="P18" s="227">
        <v>142</v>
      </c>
      <c r="Q18" s="227">
        <v>10498699</v>
      </c>
      <c r="R18" s="228">
        <f t="shared" si="5"/>
        <v>6139</v>
      </c>
      <c r="S18" s="229">
        <f t="shared" si="6"/>
        <v>147.33600000000001</v>
      </c>
      <c r="T18" s="229">
        <f t="shared" si="7"/>
        <v>6.1390000000000002</v>
      </c>
      <c r="U18" s="230">
        <v>8.8000000000000007</v>
      </c>
      <c r="V18" s="230">
        <f t="shared" si="0"/>
        <v>8.8000000000000007</v>
      </c>
      <c r="W18" s="292" t="s">
        <v>148</v>
      </c>
      <c r="X18" s="286">
        <v>0</v>
      </c>
      <c r="Y18" s="286">
        <v>1045</v>
      </c>
      <c r="Z18" s="286">
        <v>1196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31652530</v>
      </c>
      <c r="AH18" s="233">
        <f t="shared" si="9"/>
        <v>1366</v>
      </c>
      <c r="AI18" s="234">
        <f t="shared" si="8"/>
        <v>222.51180974100015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6978789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13</v>
      </c>
      <c r="E19" s="222">
        <f t="shared" si="2"/>
        <v>9.1549295774647899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136</v>
      </c>
      <c r="P19" s="227">
        <v>145</v>
      </c>
      <c r="Q19" s="227">
        <v>10504907</v>
      </c>
      <c r="R19" s="228">
        <f t="shared" si="5"/>
        <v>6208</v>
      </c>
      <c r="S19" s="229">
        <f t="shared" si="6"/>
        <v>148.99199999999999</v>
      </c>
      <c r="T19" s="229">
        <f t="shared" si="7"/>
        <v>6.2080000000000002</v>
      </c>
      <c r="U19" s="230">
        <v>8.1999999999999993</v>
      </c>
      <c r="V19" s="230">
        <f t="shared" si="0"/>
        <v>8.1999999999999993</v>
      </c>
      <c r="W19" s="292" t="s">
        <v>148</v>
      </c>
      <c r="X19" s="286">
        <v>0</v>
      </c>
      <c r="Y19" s="286">
        <v>1075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31653922</v>
      </c>
      <c r="AH19" s="233">
        <f t="shared" si="9"/>
        <v>1392</v>
      </c>
      <c r="AI19" s="234">
        <f t="shared" si="8"/>
        <v>224.22680412371133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6978789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12</v>
      </c>
      <c r="E20" s="222">
        <f t="shared" si="2"/>
        <v>8.4507042253521139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137</v>
      </c>
      <c r="P20" s="227">
        <v>146</v>
      </c>
      <c r="Q20" s="227">
        <v>10511054</v>
      </c>
      <c r="R20" s="228">
        <f t="shared" si="5"/>
        <v>6147</v>
      </c>
      <c r="S20" s="229">
        <f t="shared" si="6"/>
        <v>147.52799999999999</v>
      </c>
      <c r="T20" s="229">
        <f t="shared" si="7"/>
        <v>6.1470000000000002</v>
      </c>
      <c r="U20" s="230">
        <v>7.6</v>
      </c>
      <c r="V20" s="230">
        <f t="shared" si="0"/>
        <v>7.6</v>
      </c>
      <c r="W20" s="292" t="s">
        <v>148</v>
      </c>
      <c r="X20" s="286">
        <v>0</v>
      </c>
      <c r="Y20" s="286">
        <v>1056</v>
      </c>
      <c r="Z20" s="286">
        <v>1196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31655302</v>
      </c>
      <c r="AH20" s="233">
        <f t="shared" si="9"/>
        <v>1380</v>
      </c>
      <c r="AI20" s="234">
        <f t="shared" si="8"/>
        <v>224.49975597852611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6978789</v>
      </c>
      <c r="AQ20" s="286">
        <f t="shared" si="1"/>
        <v>0</v>
      </c>
      <c r="AR20" s="238">
        <v>1.1499999999999999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13</v>
      </c>
      <c r="E21" s="222">
        <f t="shared" si="2"/>
        <v>9.1549295774647899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140</v>
      </c>
      <c r="P21" s="227">
        <v>145</v>
      </c>
      <c r="Q21" s="227">
        <v>10517165</v>
      </c>
      <c r="R21" s="228">
        <f>Q21-Q20</f>
        <v>6111</v>
      </c>
      <c r="S21" s="229">
        <f t="shared" si="6"/>
        <v>146.66399999999999</v>
      </c>
      <c r="T21" s="229">
        <f t="shared" si="7"/>
        <v>6.1109999999999998</v>
      </c>
      <c r="U21" s="230">
        <v>7.1</v>
      </c>
      <c r="V21" s="230">
        <f t="shared" si="0"/>
        <v>7.1</v>
      </c>
      <c r="W21" s="292" t="s">
        <v>148</v>
      </c>
      <c r="X21" s="286">
        <v>0</v>
      </c>
      <c r="Y21" s="286">
        <v>1033</v>
      </c>
      <c r="Z21" s="286">
        <v>1196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31656672</v>
      </c>
      <c r="AH21" s="233">
        <f t="shared" si="9"/>
        <v>1370</v>
      </c>
      <c r="AI21" s="234">
        <f t="shared" si="8"/>
        <v>224.18589428898707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6978789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13</v>
      </c>
      <c r="E22" s="222">
        <f t="shared" si="2"/>
        <v>9.1549295774647899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134</v>
      </c>
      <c r="P22" s="227">
        <v>142</v>
      </c>
      <c r="Q22" s="227">
        <v>10523506</v>
      </c>
      <c r="R22" s="228">
        <f t="shared" si="5"/>
        <v>6341</v>
      </c>
      <c r="S22" s="229">
        <f t="shared" si="6"/>
        <v>152.184</v>
      </c>
      <c r="T22" s="229">
        <f t="shared" si="7"/>
        <v>6.3410000000000002</v>
      </c>
      <c r="U22" s="230">
        <v>6.9</v>
      </c>
      <c r="V22" s="230">
        <f t="shared" si="0"/>
        <v>6.9</v>
      </c>
      <c r="W22" s="292" t="s">
        <v>148</v>
      </c>
      <c r="X22" s="286">
        <v>0</v>
      </c>
      <c r="Y22" s="286">
        <v>995</v>
      </c>
      <c r="Z22" s="286">
        <v>1196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31658114</v>
      </c>
      <c r="AH22" s="233">
        <f t="shared" si="9"/>
        <v>1442</v>
      </c>
      <c r="AI22" s="234">
        <f t="shared" si="8"/>
        <v>227.4089260369027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6978789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9</v>
      </c>
      <c r="E23" s="222">
        <f t="shared" si="2"/>
        <v>6.3380281690140849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135</v>
      </c>
      <c r="P23" s="227">
        <v>139</v>
      </c>
      <c r="Q23" s="227">
        <v>10528988</v>
      </c>
      <c r="R23" s="228">
        <f t="shared" si="5"/>
        <v>5482</v>
      </c>
      <c r="S23" s="229">
        <f t="shared" si="6"/>
        <v>131.56800000000001</v>
      </c>
      <c r="T23" s="229">
        <f t="shared" si="7"/>
        <v>5.4820000000000002</v>
      </c>
      <c r="U23" s="230">
        <v>6.8</v>
      </c>
      <c r="V23" s="230">
        <f t="shared" si="0"/>
        <v>6.8</v>
      </c>
      <c r="W23" s="292" t="s">
        <v>148</v>
      </c>
      <c r="X23" s="286">
        <v>0</v>
      </c>
      <c r="Y23" s="286">
        <v>1003</v>
      </c>
      <c r="Z23" s="286">
        <v>1196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31659350</v>
      </c>
      <c r="AH23" s="233">
        <f t="shared" si="9"/>
        <v>1236</v>
      </c>
      <c r="AI23" s="234">
        <f t="shared" si="8"/>
        <v>225.46515870120393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6978789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11</v>
      </c>
      <c r="E24" s="222">
        <f t="shared" si="2"/>
        <v>7.746478873239437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134</v>
      </c>
      <c r="P24" s="227">
        <v>139</v>
      </c>
      <c r="Q24" s="227">
        <v>10534588</v>
      </c>
      <c r="R24" s="228">
        <f t="shared" si="5"/>
        <v>5600</v>
      </c>
      <c r="S24" s="229">
        <f t="shared" si="6"/>
        <v>134.4</v>
      </c>
      <c r="T24" s="229">
        <f t="shared" si="7"/>
        <v>5.6</v>
      </c>
      <c r="U24" s="230">
        <v>6.7</v>
      </c>
      <c r="V24" s="230">
        <f t="shared" si="0"/>
        <v>6.7</v>
      </c>
      <c r="W24" s="292" t="s">
        <v>148</v>
      </c>
      <c r="X24" s="286">
        <v>0</v>
      </c>
      <c r="Y24" s="286">
        <v>995</v>
      </c>
      <c r="Z24" s="286">
        <v>1165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31660642</v>
      </c>
      <c r="AH24" s="233">
        <f t="shared" si="9"/>
        <v>1292</v>
      </c>
      <c r="AI24" s="234">
        <f t="shared" si="8"/>
        <v>230.71428571428572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6978789</v>
      </c>
      <c r="AQ24" s="286">
        <f t="shared" si="1"/>
        <v>0</v>
      </c>
      <c r="AR24" s="238">
        <v>1.02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13</v>
      </c>
      <c r="E25" s="222">
        <f t="shared" si="2"/>
        <v>9.1549295774647899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133</v>
      </c>
      <c r="P25" s="227">
        <v>136</v>
      </c>
      <c r="Q25" s="227">
        <v>10540236</v>
      </c>
      <c r="R25" s="228">
        <f t="shared" si="5"/>
        <v>5648</v>
      </c>
      <c r="S25" s="229">
        <f t="shared" si="6"/>
        <v>135.55199999999999</v>
      </c>
      <c r="T25" s="229">
        <f t="shared" si="7"/>
        <v>5.6479999999999997</v>
      </c>
      <c r="U25" s="230">
        <v>6.6</v>
      </c>
      <c r="V25" s="230">
        <f t="shared" si="0"/>
        <v>6.6</v>
      </c>
      <c r="W25" s="292" t="s">
        <v>148</v>
      </c>
      <c r="X25" s="286">
        <v>0</v>
      </c>
      <c r="Y25" s="286">
        <v>985</v>
      </c>
      <c r="Z25" s="286">
        <v>1145</v>
      </c>
      <c r="AA25" s="286">
        <v>1185</v>
      </c>
      <c r="AB25" s="286">
        <v>1160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31661902</v>
      </c>
      <c r="AH25" s="233">
        <f t="shared" si="9"/>
        <v>1260</v>
      </c>
      <c r="AI25" s="234">
        <f t="shared" si="8"/>
        <v>223.08781869688386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6978789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13</v>
      </c>
      <c r="E26" s="222">
        <f t="shared" si="2"/>
        <v>9.1549295774647899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132</v>
      </c>
      <c r="P26" s="227">
        <v>135</v>
      </c>
      <c r="Q26" s="227">
        <v>10545719</v>
      </c>
      <c r="R26" s="228">
        <f t="shared" si="5"/>
        <v>5483</v>
      </c>
      <c r="S26" s="229">
        <f t="shared" si="6"/>
        <v>131.59200000000001</v>
      </c>
      <c r="T26" s="229">
        <f t="shared" si="7"/>
        <v>5.4829999999999997</v>
      </c>
      <c r="U26" s="230">
        <v>6.5</v>
      </c>
      <c r="V26" s="230">
        <f t="shared" si="0"/>
        <v>6.5</v>
      </c>
      <c r="W26" s="292" t="s">
        <v>148</v>
      </c>
      <c r="X26" s="286">
        <v>0</v>
      </c>
      <c r="Y26" s="286">
        <v>990</v>
      </c>
      <c r="Z26" s="286">
        <v>1145</v>
      </c>
      <c r="AA26" s="286">
        <v>1185</v>
      </c>
      <c r="AB26" s="286">
        <v>1160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31663122</v>
      </c>
      <c r="AH26" s="233">
        <f t="shared" si="9"/>
        <v>1220</v>
      </c>
      <c r="AI26" s="234">
        <f t="shared" si="8"/>
        <v>222.50592741200074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6978789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8</v>
      </c>
      <c r="E27" s="222">
        <f t="shared" si="2"/>
        <v>5.6338028169014089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131</v>
      </c>
      <c r="P27" s="227">
        <v>134</v>
      </c>
      <c r="Q27" s="227">
        <v>10551243</v>
      </c>
      <c r="R27" s="228">
        <f t="shared" si="5"/>
        <v>5524</v>
      </c>
      <c r="S27" s="229">
        <f t="shared" si="6"/>
        <v>132.57599999999999</v>
      </c>
      <c r="T27" s="229">
        <f t="shared" si="7"/>
        <v>5.524</v>
      </c>
      <c r="U27" s="230">
        <v>6.4</v>
      </c>
      <c r="V27" s="230">
        <f t="shared" si="0"/>
        <v>6.4</v>
      </c>
      <c r="W27" s="292" t="s">
        <v>148</v>
      </c>
      <c r="X27" s="286">
        <v>0</v>
      </c>
      <c r="Y27" s="286">
        <v>1009</v>
      </c>
      <c r="Z27" s="286">
        <v>1175</v>
      </c>
      <c r="AA27" s="286">
        <v>1185</v>
      </c>
      <c r="AB27" s="286">
        <v>1199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31664378</v>
      </c>
      <c r="AH27" s="233">
        <f t="shared" si="9"/>
        <v>1256</v>
      </c>
      <c r="AI27" s="234">
        <f t="shared" si="8"/>
        <v>227.37146994931209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6978789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6</v>
      </c>
      <c r="E28" s="222">
        <f t="shared" si="2"/>
        <v>4.2253521126760569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131</v>
      </c>
      <c r="P28" s="227">
        <v>136</v>
      </c>
      <c r="Q28" s="227">
        <v>10556807</v>
      </c>
      <c r="R28" s="228">
        <f t="shared" si="5"/>
        <v>5564</v>
      </c>
      <c r="S28" s="229">
        <f t="shared" si="6"/>
        <v>133.536</v>
      </c>
      <c r="T28" s="229">
        <f t="shared" si="7"/>
        <v>5.5640000000000001</v>
      </c>
      <c r="U28" s="230">
        <v>6.3</v>
      </c>
      <c r="V28" s="230">
        <f t="shared" si="0"/>
        <v>6.3</v>
      </c>
      <c r="W28" s="292" t="s">
        <v>148</v>
      </c>
      <c r="X28" s="286">
        <v>0</v>
      </c>
      <c r="Y28" s="286">
        <v>985</v>
      </c>
      <c r="Z28" s="286">
        <v>1165</v>
      </c>
      <c r="AA28" s="286">
        <v>1185</v>
      </c>
      <c r="AB28" s="286">
        <v>1170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31665630</v>
      </c>
      <c r="AH28" s="233">
        <f t="shared" si="9"/>
        <v>1252</v>
      </c>
      <c r="AI28" s="234">
        <f t="shared" si="8"/>
        <v>225.01797268152407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6978789</v>
      </c>
      <c r="AQ28" s="286">
        <f t="shared" si="1"/>
        <v>0</v>
      </c>
      <c r="AR28" s="238">
        <v>1.08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4</v>
      </c>
      <c r="E29" s="222">
        <f t="shared" si="2"/>
        <v>2.8169014084507045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135</v>
      </c>
      <c r="P29" s="227">
        <v>139</v>
      </c>
      <c r="Q29" s="227">
        <v>10562358</v>
      </c>
      <c r="R29" s="228">
        <f t="shared" si="5"/>
        <v>5551</v>
      </c>
      <c r="S29" s="229">
        <f t="shared" si="6"/>
        <v>133.22399999999999</v>
      </c>
      <c r="T29" s="229">
        <f t="shared" si="7"/>
        <v>5.5510000000000002</v>
      </c>
      <c r="U29" s="230">
        <v>6.1</v>
      </c>
      <c r="V29" s="230">
        <f t="shared" si="0"/>
        <v>6.1</v>
      </c>
      <c r="W29" s="292" t="s">
        <v>148</v>
      </c>
      <c r="X29" s="286">
        <v>0</v>
      </c>
      <c r="Y29" s="286">
        <v>968</v>
      </c>
      <c r="Z29" s="286">
        <v>1185</v>
      </c>
      <c r="AA29" s="286">
        <v>1185</v>
      </c>
      <c r="AB29" s="286">
        <v>1190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31666912</v>
      </c>
      <c r="AH29" s="233">
        <f t="shared" si="9"/>
        <v>1282</v>
      </c>
      <c r="AI29" s="234">
        <f t="shared" si="8"/>
        <v>230.94937849036208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6978789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10</v>
      </c>
      <c r="E30" s="222">
        <f t="shared" si="2"/>
        <v>7.042253521126761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113</v>
      </c>
      <c r="P30" s="227">
        <v>123</v>
      </c>
      <c r="Q30" s="227">
        <v>10567794</v>
      </c>
      <c r="R30" s="228">
        <f t="shared" si="5"/>
        <v>5436</v>
      </c>
      <c r="S30" s="229">
        <f t="shared" si="6"/>
        <v>130.464</v>
      </c>
      <c r="T30" s="229">
        <f t="shared" si="7"/>
        <v>5.4359999999999999</v>
      </c>
      <c r="U30" s="230">
        <v>5.4</v>
      </c>
      <c r="V30" s="230">
        <f t="shared" si="0"/>
        <v>5.4</v>
      </c>
      <c r="W30" s="292" t="s">
        <v>151</v>
      </c>
      <c r="X30" s="286">
        <v>0</v>
      </c>
      <c r="Y30" s="286">
        <v>1079</v>
      </c>
      <c r="Z30" s="286">
        <v>1196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31668014</v>
      </c>
      <c r="AH30" s="233">
        <f t="shared" si="9"/>
        <v>1102</v>
      </c>
      <c r="AI30" s="234">
        <f t="shared" si="8"/>
        <v>202.72259013980869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6978789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11</v>
      </c>
      <c r="E31" s="222">
        <f>D31/1.42</f>
        <v>7.746478873239437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116</v>
      </c>
      <c r="P31" s="227">
        <v>124</v>
      </c>
      <c r="Q31" s="227">
        <v>10573134</v>
      </c>
      <c r="R31" s="228">
        <f t="shared" si="5"/>
        <v>5340</v>
      </c>
      <c r="S31" s="229">
        <f t="shared" si="6"/>
        <v>128.16</v>
      </c>
      <c r="T31" s="229">
        <f t="shared" si="7"/>
        <v>5.34</v>
      </c>
      <c r="U31" s="230">
        <v>4.8</v>
      </c>
      <c r="V31" s="230">
        <f t="shared" si="0"/>
        <v>4.8</v>
      </c>
      <c r="W31" s="292" t="s">
        <v>151</v>
      </c>
      <c r="X31" s="286">
        <v>0</v>
      </c>
      <c r="Y31" s="286">
        <v>1040</v>
      </c>
      <c r="Z31" s="286">
        <v>1196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31669078</v>
      </c>
      <c r="AH31" s="233">
        <f t="shared" si="9"/>
        <v>1064</v>
      </c>
      <c r="AI31" s="234">
        <f t="shared" si="8"/>
        <v>199.25093632958803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6978789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18</v>
      </c>
      <c r="E32" s="222">
        <f t="shared" si="2"/>
        <v>12.67605633802817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121</v>
      </c>
      <c r="P32" s="227">
        <v>129</v>
      </c>
      <c r="Q32" s="227">
        <v>10578057</v>
      </c>
      <c r="R32" s="228">
        <f t="shared" si="5"/>
        <v>4923</v>
      </c>
      <c r="S32" s="229">
        <f t="shared" si="6"/>
        <v>118.152</v>
      </c>
      <c r="T32" s="229">
        <f t="shared" si="7"/>
        <v>4.923</v>
      </c>
      <c r="U32" s="230">
        <v>4.5</v>
      </c>
      <c r="V32" s="230">
        <f t="shared" si="0"/>
        <v>4.5</v>
      </c>
      <c r="W32" s="292" t="s">
        <v>151</v>
      </c>
      <c r="X32" s="286">
        <v>0</v>
      </c>
      <c r="Y32" s="286">
        <v>968</v>
      </c>
      <c r="Z32" s="286">
        <v>1196</v>
      </c>
      <c r="AA32" s="286">
        <v>0</v>
      </c>
      <c r="AB32" s="286">
        <v>1199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31670070</v>
      </c>
      <c r="AH32" s="233">
        <f t="shared" si="9"/>
        <v>992</v>
      </c>
      <c r="AI32" s="234">
        <f t="shared" si="8"/>
        <v>201.5031484866951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6978789</v>
      </c>
      <c r="AQ32" s="286">
        <f t="shared" si="1"/>
        <v>0</v>
      </c>
      <c r="AR32" s="238">
        <v>0.97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12</v>
      </c>
      <c r="E33" s="222">
        <f t="shared" si="2"/>
        <v>8.4507042253521139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118</v>
      </c>
      <c r="P33" s="227">
        <v>99</v>
      </c>
      <c r="Q33" s="227">
        <v>10582372</v>
      </c>
      <c r="R33" s="228">
        <f t="shared" si="5"/>
        <v>4315</v>
      </c>
      <c r="S33" s="229">
        <f t="shared" si="6"/>
        <v>103.56</v>
      </c>
      <c r="T33" s="229">
        <f t="shared" si="7"/>
        <v>4.3150000000000004</v>
      </c>
      <c r="U33" s="230">
        <v>5.0999999999999996</v>
      </c>
      <c r="V33" s="230">
        <f t="shared" si="0"/>
        <v>5.0999999999999996</v>
      </c>
      <c r="W33" s="292" t="s">
        <v>132</v>
      </c>
      <c r="X33" s="286">
        <v>0</v>
      </c>
      <c r="Y33" s="286">
        <v>0</v>
      </c>
      <c r="Z33" s="286">
        <v>1115</v>
      </c>
      <c r="AA33" s="286">
        <v>0</v>
      </c>
      <c r="AB33" s="286">
        <v>1140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31670922</v>
      </c>
      <c r="AH33" s="233">
        <f t="shared" si="9"/>
        <v>852</v>
      </c>
      <c r="AI33" s="234">
        <f t="shared" si="8"/>
        <v>197.4507531865585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</v>
      </c>
      <c r="AP33" s="286">
        <v>6978789</v>
      </c>
      <c r="AQ33" s="286">
        <f t="shared" si="1"/>
        <v>0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16</v>
      </c>
      <c r="E34" s="222">
        <f t="shared" si="2"/>
        <v>11.267605633802818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118</v>
      </c>
      <c r="P34" s="227">
        <v>96</v>
      </c>
      <c r="Q34" s="227">
        <v>10586361</v>
      </c>
      <c r="R34" s="228">
        <f t="shared" si="5"/>
        <v>3989</v>
      </c>
      <c r="S34" s="229">
        <f t="shared" si="6"/>
        <v>95.736000000000004</v>
      </c>
      <c r="T34" s="229">
        <f t="shared" si="7"/>
        <v>3.9889999999999999</v>
      </c>
      <c r="U34" s="230">
        <v>5.9</v>
      </c>
      <c r="V34" s="230">
        <f t="shared" si="0"/>
        <v>5.9</v>
      </c>
      <c r="W34" s="292" t="s">
        <v>132</v>
      </c>
      <c r="X34" s="286">
        <v>0</v>
      </c>
      <c r="Y34" s="286">
        <v>0</v>
      </c>
      <c r="Z34" s="286">
        <v>1070</v>
      </c>
      <c r="AA34" s="286">
        <v>0</v>
      </c>
      <c r="AB34" s="286">
        <v>1130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31671690</v>
      </c>
      <c r="AH34" s="233">
        <f t="shared" si="9"/>
        <v>768</v>
      </c>
      <c r="AI34" s="234">
        <f t="shared" si="8"/>
        <v>192.52945600401102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</v>
      </c>
      <c r="AP34" s="286">
        <v>6978789</v>
      </c>
      <c r="AQ34" s="286">
        <f t="shared" si="1"/>
        <v>0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123.79166666666667</v>
      </c>
      <c r="Q35" s="255">
        <f>Q34-Q10</f>
        <v>123120</v>
      </c>
      <c r="R35" s="256">
        <f>SUM(R11:R34)</f>
        <v>123120</v>
      </c>
      <c r="S35" s="257">
        <f>AVERAGE(S11:S34)</f>
        <v>123.11999999999999</v>
      </c>
      <c r="T35" s="257">
        <f>SUM(T11:T34)</f>
        <v>123.12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26068</v>
      </c>
      <c r="AH35" s="263">
        <f>SUM(AH11:AH34)</f>
        <v>26068</v>
      </c>
      <c r="AI35" s="264">
        <f>$AH$35/$T35</f>
        <v>211.72839506172838</v>
      </c>
      <c r="AJ35" s="261"/>
      <c r="AK35" s="265"/>
      <c r="AL35" s="265"/>
      <c r="AM35" s="265"/>
      <c r="AN35" s="266"/>
      <c r="AO35" s="267"/>
      <c r="AP35" s="268">
        <f>AP34-AP10</f>
        <v>0</v>
      </c>
      <c r="AQ35" s="269">
        <f>SUM(AQ11:AQ34)</f>
        <v>0</v>
      </c>
      <c r="AR35" s="270">
        <f>AVERAGE(AR11:AR34)</f>
        <v>1.0066666666666666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29" t="s">
        <v>236</v>
      </c>
      <c r="C38" s="305"/>
      <c r="D38" s="305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03" t="s">
        <v>131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6" t="s">
        <v>231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3"/>
      <c r="T41" s="293"/>
      <c r="U41" s="293"/>
      <c r="V41" s="293"/>
      <c r="W41" s="288"/>
      <c r="X41" s="288"/>
      <c r="Y41" s="288"/>
      <c r="Z41" s="288"/>
      <c r="AA41" s="288"/>
      <c r="AB41" s="288"/>
      <c r="AC41" s="288"/>
      <c r="AD41" s="288"/>
      <c r="AE41" s="288"/>
      <c r="AM41" s="199"/>
      <c r="AN41" s="284"/>
      <c r="AO41" s="284"/>
      <c r="AP41" s="284"/>
      <c r="AQ41" s="284"/>
      <c r="AR41" s="288"/>
      <c r="AV41" s="164"/>
      <c r="AW41" s="164"/>
      <c r="AY41" s="287"/>
    </row>
    <row r="42" spans="2:51" x14ac:dyDescent="0.35">
      <c r="B42" s="298" t="s">
        <v>232</v>
      </c>
      <c r="C42" s="294"/>
      <c r="D42" s="294"/>
      <c r="E42" s="294"/>
      <c r="F42" s="294"/>
      <c r="G42" s="29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126</v>
      </c>
      <c r="C43" s="294"/>
      <c r="D43" s="294"/>
      <c r="E43" s="304"/>
      <c r="F43" s="304"/>
      <c r="G43" s="30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145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00" t="s">
        <v>233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301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224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295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11" t="s">
        <v>137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0" t="s">
        <v>234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2" t="s">
        <v>138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11" t="s">
        <v>139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0" t="s">
        <v>142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11" t="s">
        <v>228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301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02" t="s">
        <v>140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23" t="s">
        <v>129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167" t="s">
        <v>235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301"/>
      <c r="V57" s="301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297" t="s">
        <v>130</v>
      </c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329"/>
      <c r="C59" s="278"/>
      <c r="D59" s="278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167"/>
      <c r="C60" s="294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311"/>
      <c r="C61" s="297"/>
      <c r="D61" s="294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291"/>
      <c r="D62" s="278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2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311"/>
      <c r="D63" s="278"/>
      <c r="E63" s="294"/>
      <c r="F63" s="294"/>
      <c r="G63" s="294"/>
      <c r="H63" s="294"/>
      <c r="I63" s="278"/>
      <c r="J63" s="295"/>
      <c r="K63" s="295"/>
      <c r="L63" s="295"/>
      <c r="M63" s="295"/>
      <c r="N63" s="295"/>
      <c r="O63" s="295"/>
      <c r="P63" s="295"/>
      <c r="Q63" s="295"/>
      <c r="R63" s="295"/>
      <c r="S63" s="282"/>
      <c r="T63" s="282"/>
      <c r="U63" s="282"/>
      <c r="V63" s="282"/>
      <c r="W63" s="282"/>
      <c r="X63" s="282"/>
      <c r="Y63" s="282"/>
      <c r="Z63" s="281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7"/>
      <c r="AW63" s="177"/>
      <c r="AX63" s="177"/>
      <c r="AY63" s="177"/>
    </row>
    <row r="64" spans="2:51" x14ac:dyDescent="0.35">
      <c r="B64" s="279"/>
      <c r="C64" s="311"/>
      <c r="D64" s="294"/>
      <c r="E64" s="278"/>
      <c r="F64" s="294"/>
      <c r="G64" s="278"/>
      <c r="H64" s="278"/>
      <c r="I64" s="278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1"/>
      <c r="X64" s="281"/>
      <c r="Y64" s="281"/>
      <c r="Z64" s="288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7"/>
      <c r="AW64" s="177"/>
      <c r="AX64" s="177"/>
      <c r="AY64" s="177"/>
    </row>
    <row r="65" spans="1:51" x14ac:dyDescent="0.35">
      <c r="B65" s="279"/>
      <c r="C65" s="297"/>
      <c r="D65" s="294"/>
      <c r="E65" s="278"/>
      <c r="F65" s="278"/>
      <c r="G65" s="278"/>
      <c r="H65" s="278"/>
      <c r="I65" s="294"/>
      <c r="J65" s="282"/>
      <c r="K65" s="282"/>
      <c r="L65" s="282"/>
      <c r="M65" s="282"/>
      <c r="N65" s="282"/>
      <c r="O65" s="282"/>
      <c r="P65" s="282"/>
      <c r="Q65" s="282"/>
      <c r="R65" s="282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82"/>
      <c r="C66" s="297"/>
      <c r="D66" s="294"/>
      <c r="E66" s="294"/>
      <c r="F66" s="278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82"/>
      <c r="C67" s="282"/>
      <c r="D67" s="294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B68" s="279"/>
      <c r="C68" s="311"/>
      <c r="D68" s="282"/>
      <c r="E68" s="294"/>
      <c r="F68" s="294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297"/>
      <c r="D69" s="282"/>
      <c r="E69" s="294"/>
      <c r="F69" s="294"/>
      <c r="G69" s="294"/>
      <c r="H69" s="294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311"/>
      <c r="D70" s="294"/>
      <c r="E70" s="282"/>
      <c r="F70" s="294"/>
      <c r="G70" s="282"/>
      <c r="H70" s="282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C71" s="300"/>
      <c r="D71" s="294"/>
      <c r="E71" s="282"/>
      <c r="F71" s="282"/>
      <c r="G71" s="282"/>
      <c r="H71" s="282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7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1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284"/>
      <c r="Q104" s="284"/>
      <c r="R104" s="284"/>
      <c r="S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19" spans="45:51" x14ac:dyDescent="0.35">
      <c r="AS119" s="177"/>
      <c r="AT119" s="177"/>
      <c r="AU119" s="177"/>
      <c r="AV119" s="177"/>
      <c r="AW119" s="177"/>
      <c r="AX119" s="177"/>
      <c r="AY119" s="177"/>
    </row>
  </sheetData>
  <protectedRanges>
    <protectedRange sqref="N63:R63 B68 S65:T71 B62:B65 S59:T62 N66:R71 T43 T57:T58" name="Range2_12_5_1_1"/>
    <protectedRange sqref="N10 L10 L6 D6 D8 AD8 AF8 O8:U8 AJ8:AR8 AF10 AR11:AR34 L24:N31 E23:E34 G23:G34 N12:N23 N32:N34 N11:AG11 E11:G22 O12:AG34" name="Range1_16_3_1_1"/>
    <protectedRange sqref="I68 J66:M71 J63:M63 I71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:H69 F70 E69" name="Range2_2_2_9_2_1_1"/>
    <protectedRange sqref="D67 D70:D71" name="Range2_1_1_1_1_1_9_2_1_1"/>
    <protectedRange sqref="Q10" name="Range1_17_1_1_1"/>
    <protectedRange sqref="AG10" name="Range1_18_1_1_1"/>
    <protectedRange sqref="C68 C70" name="Range2_4_1_1_1"/>
    <protectedRange sqref="AS16:AS34" name="Range1_1_1_1"/>
    <protectedRange sqref="P3:U5" name="Range1_16_1_1_1_1"/>
    <protectedRange sqref="C71 C69 C66" name="Range2_1_3_1_1"/>
    <protectedRange sqref="H11:H34" name="Range1_1_1_1_1_1_1"/>
    <protectedRange sqref="B66:B67 J64:R65 D68:D69 I69:I70 Z62:Z63 S63:Y64 AA63:AU64 E70:E71 G70:H71 F71" name="Range2_2_1_10_1_1_1_2"/>
    <protectedRange sqref="C67" name="Range2_2_1_10_2_1_1_1"/>
    <protectedRange sqref="N62:R62 G66:H66 D64 F67 E66" name="Range2_12_1_6_1_1"/>
    <protectedRange sqref="I65:I67 G67:H68 G62:M62 E67:E68 F68:F69 F62:F63 E62" name="Range2_2_12_1_7_1_1"/>
    <protectedRange sqref="D65:D66" name="Range2_1_1_1_1_11_1_2_1_1"/>
    <protectedRange sqref="E63 G63:H63 F64" name="Range2_2_2_9_1_1_1_1"/>
    <protectedRange sqref="C65" name="Range2_1_1_2_1_1"/>
    <protectedRange sqref="C64" name="Range2_1_2_2_1_1"/>
    <protectedRange sqref="C63" name="Range2_3_2_1_1"/>
    <protectedRange sqref="C62" name="Range2_5_1_1_1"/>
    <protectedRange sqref="E64:E65 F65:F66 G64:H65 I63:I64" name="Range2_2_1_1_1_1"/>
    <protectedRange sqref="D62:D63" name="Range2_1_1_1_1_1_1_1_1"/>
    <protectedRange sqref="AS11:AS15" name="Range1_4_1_1_1_1"/>
    <protectedRange sqref="J11:J15 J26:J34" name="Range1_1_2_1_10_1_1_1_1"/>
    <protectedRange sqref="R78" name="Range2_2_1_10_1_1_1_1_1"/>
    <protectedRange sqref="T42" name="Range2_12_5_1_1_4"/>
    <protectedRange sqref="B42:B43" name="Range2_12_5_1_1_1"/>
    <protectedRange sqref="E42:H42" name="Range2_2_12_1_7_1_1_1"/>
    <protectedRange sqref="D42" name="Range2_3_2_1_3_1_1_2_10_1_1_1_1_1"/>
    <protectedRange sqref="C42" name="Range2_1_1_1_1_11_1_2_1_1_1"/>
    <protectedRange sqref="S39:S41" name="Range2_12_3_1_1_1_1"/>
    <protectedRange sqref="D39:H39 N39:R41" name="Range2_12_1_3_1_1_1_1"/>
    <protectedRange sqref="I39:M39 E40:M41" name="Range2_2_12_1_6_1_1_1_1"/>
    <protectedRange sqref="D40:D41" name="Range2_1_1_1_1_11_1_1_1_1_1_1"/>
    <protectedRange sqref="C40:C41" name="Range2_1_2_1_1_1_1_1"/>
    <protectedRange sqref="C39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G43:H43" name="Range2_2_12_1_3_1_1_1_1_1_4_1_1"/>
    <protectedRange sqref="E43:F43" name="Range2_2_12_1_7_1_1_3_1_1"/>
    <protectedRange sqref="I42:J42" name="Range2_2_12_1_4_2_1_1_1_2_1_1"/>
    <protectedRange sqref="S43" name="Range2_12_5_1_1_2_3_1"/>
    <protectedRange sqref="Q43:R43" name="Range2_12_1_6_1_1_1_1_2_1"/>
    <protectedRange sqref="N43:P43" name="Range2_12_1_2_3_1_1_1_1_2_1"/>
    <protectedRange sqref="I43:M43" name="Range2_2_12_1_4_3_1_1_1_1_2_1"/>
    <protectedRange sqref="D43" name="Range2_2_12_1_3_1_2_1_1_1_2_1_2_1"/>
    <protectedRange sqref="S58" name="Range2_12_5_1_1_5_1_1"/>
    <protectedRange sqref="S57" name="Range2_12_2_1_1_1_2_1_1"/>
    <protectedRange sqref="B41" name="Range2_12_5_1_1_1_1"/>
    <protectedRange sqref="T49:T50" name="Range2_12_5_1_1_2_1"/>
    <protectedRange sqref="T44:T45" name="Range2_12_5_1_1_3_1_1_1_1"/>
    <protectedRange sqref="T46:T47" name="Range2_12_5_1_1_2_1_1_1_1_1_1"/>
    <protectedRange sqref="T48" name="Range2_12_5_1_1_6_1_1_1_1_1_1"/>
    <protectedRange sqref="T53:T56" name="Range2_12_5_1_1_3"/>
    <protectedRange sqref="T51:T52" name="Range2_12_5_1_1_2_2"/>
    <protectedRange sqref="S51:S54" name="Range2_12_4_1_1_1_4_2_2_2"/>
    <protectedRange sqref="Q51:R54" name="Range2_12_1_6_1_1_1_2_3_2_1_1_3"/>
    <protectedRange sqref="N51:P54" name="Range2_12_1_2_3_1_1_1_2_3_2_1_1_3"/>
    <protectedRange sqref="K51:M54" name="Range2_2_12_1_4_3_1_1_1_3_3_2_1_1_3"/>
    <protectedRange sqref="J51:J54" name="Range2_2_12_1_4_3_1_1_1_3_2_1_2_2"/>
    <protectedRange sqref="I51:I52" name="Range2_2_12_1_4_2_1_1_1_4_1_2_1_1_1_2_2"/>
    <protectedRange sqref="S55" name="Range2_12_2_1_1_1_2_1"/>
    <protectedRange sqref="S56" name="Range2_12_2_1_1_1_2_1_1_1"/>
    <protectedRange sqref="N55:R55" name="Range2_12_1_6_1_1_4_1_1_1_1_1_1_1_1"/>
    <protectedRange sqref="K55:M55" name="Range2_2_12_1_7_1_1_6_1_1_1_1_1_1_1_1"/>
    <protectedRange sqref="Q56:R56" name="Range2_12_1_6_1_1_1_2_3_1_1_3_1_1_1_1_1_1_1"/>
    <protectedRange sqref="N56:P56" name="Range2_12_1_2_3_1_1_1_2_3_1_1_3_1_1_1_1_1_1_1"/>
    <protectedRange sqref="J56:M56" name="Range2_2_12_1_4_3_1_1_1_3_3_1_1_3_1_1_1_1_1_1_1"/>
    <protectedRange sqref="I56" name="Range2_2_12_1_4_3_1_1_1_2_1_2_1_1_3_1_1_1_1_1_1"/>
    <protectedRange sqref="G56:H56" name="Range2_2_12_1_3_1_2_1_1_1_2_1_3_1_1_3_1_1_1_1_1_1_1"/>
    <protectedRange sqref="S44:S45" name="Range2_12_5_1_1_2_3_1_1_1_1_1_1_1"/>
    <protectedRange sqref="Q44:R45" name="Range2_12_1_6_1_1_1_1_2_1_1_1_1_1_1"/>
    <protectedRange sqref="N44:P45" name="Range2_12_1_2_3_1_1_1_1_2_1_1_1_1_1_1"/>
    <protectedRange sqref="I44:M45" name="Range2_2_12_1_4_3_1_1_1_1_2_1_1_1_1_1_1"/>
    <protectedRange sqref="E44:H45" name="Range2_2_12_1_3_1_2_1_1_1_1_2_1_1_1_1_1_1"/>
    <protectedRange sqref="D44:D45" name="Range2_2_12_1_3_1_2_1_1_1_2_1_2_3_1_1_1_1"/>
    <protectedRange sqref="S46:S47" name="Range2_12_4_1_1_1_4_2_1_1_1_1_1_1"/>
    <protectedRange sqref="Q46:R47" name="Range2_12_1_6_1_1_1_2_3_2_1_1_1_1_1_1"/>
    <protectedRange sqref="N46:P47" name="Range2_12_1_2_3_1_1_1_2_3_2_1_1_1_1_1_1"/>
    <protectedRange sqref="J46:M47" name="Range2_2_12_1_4_3_1_1_1_3_3_2_1_1_1_1_1_1"/>
    <protectedRange sqref="I46:I47" name="Range2_2_12_1_4_3_1_1_1_2_1_2_2_1_1_1_1_1"/>
    <protectedRange sqref="G46:H47 D46:E47" name="Range2_2_12_1_3_1_2_1_1_1_2_1_3_2_1_1_1_1_1"/>
    <protectedRange sqref="F46:F47" name="Range2_2_12_1_3_1_2_1_1_1_1_1_2_2_1_1_1_1_1"/>
    <protectedRange sqref="S48" name="Range2_12_5_1_1_5_3_1_1_1_1_1_1_1"/>
    <protectedRange sqref="Q48:R48" name="Range2_12_1_6_1_1_1_2_3_2_1_1_2_1_1_1_1_1"/>
    <protectedRange sqref="N48:P48" name="Range2_12_1_2_3_1_1_1_2_3_2_1_1_2_1_1_1_1_1"/>
    <protectedRange sqref="J48:M48" name="Range2_2_12_1_4_3_1_1_1_3_3_2_1_1_2_1_1_1_1_1"/>
    <protectedRange sqref="I48" name="Range2_2_12_1_4_3_1_1_1_2_1_2_2_1_2_1_1_1_1_1"/>
    <protectedRange sqref="G48:H48 D48:E48" name="Range2_2_12_1_3_1_2_1_1_1_2_1_3_2_1_2_1_1_1_1_1"/>
    <protectedRange sqref="F48" name="Range2_2_12_1_3_1_2_1_1_1_1_1_2_2_1_2_1_1_1_1_1"/>
    <protectedRange sqref="S49:S50" name="Range2_12_4_1_1_1_4_2_2_1_1"/>
    <protectedRange sqref="Q49:R50" name="Range2_12_1_6_1_1_1_2_3_2_1_1_1_1"/>
    <protectedRange sqref="N49:P50" name="Range2_12_1_2_3_1_1_1_2_3_2_1_1_1_1"/>
    <protectedRange sqref="K49:M50" name="Range2_2_12_1_4_3_1_1_1_3_3_2_1_1_1_1"/>
    <protectedRange sqref="J49:J50" name="Range2_2_12_1_4_3_1_1_1_3_2_1_2_1_1"/>
    <protectedRange sqref="D49:E50" name="Range2_2_12_1_3_1_2_1_1_1_2_1_2_3_2_1_1"/>
    <protectedRange sqref="I49:I50" name="Range2_2_12_1_4_2_1_1_1_4_1_2_1_1_1_2_1_1"/>
    <protectedRange sqref="F49:H50" name="Range2_2_12_1_3_1_1_1_1_1_4_1_2_1_2_1_2_1_1"/>
    <protectedRange sqref="D52:E53" name="Range2_2_12_1_3_1_2_1_1_1_2_1_2_3_2_1"/>
    <protectedRange sqref="F52:H53" name="Range2_2_12_1_3_1_1_1_1_1_4_1_2_1_2_1_2_1"/>
    <protectedRange sqref="I54" name="Range2_2_12_1_4_2_1_1_1_4_1_2_1_1_1_2_2_2"/>
    <protectedRange sqref="E51:H51" name="Range2_2_12_1_3_1_2_1_1_1_1_2_1_1_1_1_1_1_2"/>
    <protectedRange sqref="D51" name="Range2_2_12_1_3_1_2_1_1_1_2_1_2_3_1_1_1_1_2"/>
    <protectedRange sqref="D54:E54" name="Range2_2_12_1_3_1_2_1_1_1_2_1_2_3_2_2_1_1"/>
    <protectedRange sqref="I53" name="Range2_2_12_1_4_2_1_1_1_4_1_2_1_1_1_2_2_1_3"/>
    <protectedRange sqref="F54:H54" name="Range2_2_12_1_3_1_1_1_1_1_4_1_2_1_2_1_2_2_1_1"/>
    <protectedRange sqref="J55" name="Range2_2_12_1_4_3_1_1_1_3_2_1_2_2_2"/>
    <protectedRange sqref="D55:E55" name="Range2_2_12_1_3_1_2_1_1_1_2_1_2_3_2_2_1_2_2"/>
    <protectedRange sqref="I55" name="Range2_2_12_1_4_2_1_1_1_4_1_2_1_1_1_2_2_1_1_2"/>
    <protectedRange sqref="F55:H55" name="Range2_2_12_1_3_1_1_1_1_1_4_1_2_1_2_1_2_2_1_2_2"/>
    <protectedRange sqref="D56:E56" name="Range2_2_12_1_3_1_2_1_1_1_2_1_2_3_2_2_1_1_1"/>
    <protectedRange sqref="F56" name="Range2_2_12_1_3_1_1_1_1_1_4_1_2_1_2_1_2_2_1_1_1"/>
    <protectedRange sqref="N61:R61" name="Range2_12_1_6_1_1_1"/>
    <protectedRange sqref="J61:M61" name="Range2_2_12_1_7_1_1_2"/>
    <protectedRange sqref="R60" name="Range2_12_1_6_1_1_4_1_1_1_1_1_1_1_1_1_1_1"/>
    <protectedRange sqref="R59" name="Range2_12_1_4_1_1_1_1_1_1_1_1_1_1_1_1_1_1_1"/>
    <protectedRange sqref="R58" name="Range2_12_1_6_1_1_1_2_3_1_1_3_1_1_1_1_1_1_2"/>
    <protectedRange sqref="B61" name="Range2_12_5_1_1_2_2_1_3_1_1_1_1_1_1_1_1_1_1_1_1_1"/>
    <protectedRange sqref="R57" name="Range2_12_1_6_1_1_1_2_3_1_1_3_1_1_1_1_1_1_1_1"/>
    <protectedRange sqref="N59:Q60" name="Range2_12_1_6_1_1_1_1"/>
    <protectedRange sqref="D61 I60:I61 J59:M60" name="Range2_2_12_1_7_1_1_2_1"/>
    <protectedRange sqref="E61:H61" name="Range2_2_12_1_1_1_1_1_1"/>
    <protectedRange sqref="C61" name="Range2_1_4_2_1_1_1_1"/>
    <protectedRange sqref="N58:Q58" name="Range2_12_1_6_1_1_4_1_1_1_1_1_1_1_1_1_1_1_1"/>
    <protectedRange sqref="J58:M58" name="Range2_2_12_1_7_1_1_6_1_1_1_1_1_1_1_1_1_1_1"/>
    <protectedRange sqref="I59" name="Range2_2_12_1_4_3_1_1_1_5_1_1_1_1_1_1_1_1_1_1_1_1"/>
    <protectedRange sqref="G60:H60" name="Range2_2_12_1_3_1_2_1_1_1_2_1_1_1_1_1_1_2_1_1_1_1_1"/>
    <protectedRange sqref="Q57" name="Range2_12_1_4_1_1_1_1_1_1_1_1_1_1_1_1_1_1_1_1"/>
    <protectedRange sqref="N57:P57" name="Range2_12_1_2_1_1_1_1_1_1_1_1_1_1_1_1_1_1_1_1"/>
    <protectedRange sqref="J57:M57" name="Range2_2_12_1_4_1_1_1_1_1_1_1_1_1_1_1_1_1_1_1_1"/>
    <protectedRange sqref="I58" name="Range2_2_12_1_4_3_1_1_1_3_3_1_1_3_1_1_1_1_1_1_2"/>
    <protectedRange sqref="D59:E59 G59:H59" name="Range2_2_12_1_3_1_2_1_1_1_3_1_1_1_1_1_1_1_2_1_1_1"/>
    <protectedRange sqref="I57" name="Range2_2_12_1_7_1_1_5_2_1_1_1_1_1_1_1_1_1_1_1_1"/>
    <protectedRange sqref="D58:E58 G58:H58 F59" name="Range2_2_12_1_3_3_1_1_1_2_1_1_1_1_1_1_1_1_1_1_1_1"/>
    <protectedRange sqref="F58" name="Range2_2_12_1_3_1_2_1_1_1_2_1_3_1_1_3_1_1_1_1_1_1_2"/>
    <protectedRange sqref="D60:E60" name="Range2_2_12_1_3_1_2_1_1_1_2_1_1_1_1_3_1_1_1_1_1_1_1"/>
    <protectedRange sqref="F60" name="Range2_2_12_1_3_1_2_1_1_1_3_1_1_1_1_1_3_1_1_1_1_1_1_1"/>
    <protectedRange sqref="F57:H57" name="Range2_2_12_1_3_1_2_1_1_1_2_1_3_1_1_3_1_1_1_1_1_1_1_1"/>
    <protectedRange sqref="D57:E57" name="Range2_2_12_1_3_1_1_1_1_1_4_1_2_1_3_1_1_1_1_1_1_1_1_1_1"/>
    <protectedRange sqref="B59:B60" name="Range2_12_5_1_1_2"/>
    <protectedRange sqref="B44:B45 B47 B50" name="Range2_12_5_1_1_1_2_2_1_1_1_1_1_1_1_1_1"/>
    <protectedRange sqref="B46" name="Range2_12_5_1_1_1_3_1_1_1_1_1_1_1_1_1_1"/>
    <protectedRange sqref="B51" name="Range2_12_5_1_1_2_2_2_1_1_1_1_1_1_1"/>
    <protectedRange sqref="B53" name="Range2_12_5_1_1_1_2_1_1_1_1_1_1_1"/>
    <protectedRange sqref="B58" name="Range2_12_5_1_1_2_2_1_3_1_1_1_1_1_1_1_1_1_1_1_1_1_1"/>
    <protectedRange sqref="B38 B56:B57" name="Range2_12_5_1_1_2_3"/>
    <protectedRange sqref="B54" name="Range2_12_5_1_1_2_2_1_3_1_1_1_1_1_1_1_1_1_1_1"/>
    <protectedRange sqref="B55" name="Range2_12_5_1_1_2_1_4_1_1_1_2_1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367" priority="9" operator="containsText" text="N/A">
      <formula>NOT(ISERROR(SEARCH("N/A",X11)))</formula>
    </cfRule>
    <cfRule type="cellIs" dxfId="366" priority="27" operator="equal">
      <formula>0</formula>
    </cfRule>
  </conditionalFormatting>
  <conditionalFormatting sqref="X11:AE34">
    <cfRule type="cellIs" dxfId="365" priority="26" operator="greaterThanOrEqual">
      <formula>1185</formula>
    </cfRule>
  </conditionalFormatting>
  <conditionalFormatting sqref="X11:AE34">
    <cfRule type="cellIs" dxfId="364" priority="25" operator="between">
      <formula>0.1</formula>
      <formula>1184</formula>
    </cfRule>
  </conditionalFormatting>
  <conditionalFormatting sqref="X8">
    <cfRule type="cellIs" dxfId="363" priority="24" operator="equal">
      <formula>0</formula>
    </cfRule>
  </conditionalFormatting>
  <conditionalFormatting sqref="X8">
    <cfRule type="cellIs" dxfId="362" priority="23" operator="greaterThan">
      <formula>1179</formula>
    </cfRule>
  </conditionalFormatting>
  <conditionalFormatting sqref="X8">
    <cfRule type="cellIs" dxfId="361" priority="22" operator="greaterThan">
      <formula>99</formula>
    </cfRule>
  </conditionalFormatting>
  <conditionalFormatting sqref="X8">
    <cfRule type="cellIs" dxfId="360" priority="21" operator="greaterThan">
      <formula>0.99</formula>
    </cfRule>
  </conditionalFormatting>
  <conditionalFormatting sqref="AB8">
    <cfRule type="cellIs" dxfId="359" priority="20" operator="equal">
      <formula>0</formula>
    </cfRule>
  </conditionalFormatting>
  <conditionalFormatting sqref="AB8">
    <cfRule type="cellIs" dxfId="358" priority="19" operator="greaterThan">
      <formula>1179</formula>
    </cfRule>
  </conditionalFormatting>
  <conditionalFormatting sqref="AB8">
    <cfRule type="cellIs" dxfId="357" priority="18" operator="greaterThan">
      <formula>99</formula>
    </cfRule>
  </conditionalFormatting>
  <conditionalFormatting sqref="AB8">
    <cfRule type="cellIs" dxfId="356" priority="17" operator="greaterThan">
      <formula>0.99</formula>
    </cfRule>
  </conditionalFormatting>
  <conditionalFormatting sqref="AQ11:AQ34 AJ11:AO15 AO11:AO34 AJ16:AN34">
    <cfRule type="cellIs" dxfId="355" priority="16" operator="equal">
      <formula>0</formula>
    </cfRule>
  </conditionalFormatting>
  <conditionalFormatting sqref="AQ11:AQ34 AJ11:AO15 AO11:AO34 AJ16:AN34">
    <cfRule type="cellIs" dxfId="354" priority="15" operator="greaterThan">
      <formula>1179</formula>
    </cfRule>
  </conditionalFormatting>
  <conditionalFormatting sqref="AQ11:AQ34 AJ11:AO15 AO11:AO34 AJ16:AN34">
    <cfRule type="cellIs" dxfId="353" priority="14" operator="greaterThan">
      <formula>99</formula>
    </cfRule>
  </conditionalFormatting>
  <conditionalFormatting sqref="AQ11:AQ34 AJ11:AO15 AO11:AO34 AJ16:AN34">
    <cfRule type="cellIs" dxfId="352" priority="13" operator="greaterThan">
      <formula>0.99</formula>
    </cfRule>
  </conditionalFormatting>
  <conditionalFormatting sqref="AI11:AI34">
    <cfRule type="cellIs" dxfId="351" priority="12" operator="greaterThan">
      <formula>$AI$8</formula>
    </cfRule>
  </conditionalFormatting>
  <conditionalFormatting sqref="AH11:AH34">
    <cfRule type="cellIs" dxfId="350" priority="10" operator="greaterThan">
      <formula>$AH$8</formula>
    </cfRule>
    <cfRule type="cellIs" dxfId="349" priority="11" operator="greaterThan">
      <formula>$AH$8</formula>
    </cfRule>
  </conditionalFormatting>
  <conditionalFormatting sqref="AP11:AP34">
    <cfRule type="cellIs" dxfId="348" priority="8" operator="equal">
      <formula>0</formula>
    </cfRule>
  </conditionalFormatting>
  <conditionalFormatting sqref="AP11:AP34">
    <cfRule type="cellIs" dxfId="347" priority="7" operator="greaterThan">
      <formula>1179</formula>
    </cfRule>
  </conditionalFormatting>
  <conditionalFormatting sqref="AP11:AP34">
    <cfRule type="cellIs" dxfId="346" priority="6" operator="greaterThan">
      <formula>99</formula>
    </cfRule>
  </conditionalFormatting>
  <conditionalFormatting sqref="AP11:AP34">
    <cfRule type="cellIs" dxfId="345" priority="5" operator="greaterThan">
      <formula>0.99</formula>
    </cfRule>
  </conditionalFormatting>
  <dataValidations count="4">
    <dataValidation type="list" allowBlank="1" showInputMessage="1" showErrorMessage="1" sqref="P3:P5" xr:uid="{00000000-0002-0000-0F00-000000000000}">
      <formula1>$AY$10:$AY$40</formula1>
    </dataValidation>
    <dataValidation type="list" allowBlank="1" showInputMessage="1" showErrorMessage="1" sqref="AP8:AQ8 N10 L10 D8 O8:T8" xr:uid="{00000000-0002-0000-0F00-000001000000}">
      <formula1>#REF!</formula1>
    </dataValidation>
    <dataValidation type="list" allowBlank="1" showInputMessage="1" showErrorMessage="1" sqref="H11:H34" xr:uid="{00000000-0002-0000-0F00-000002000000}">
      <formula1>$AV$10:$AV$19</formula1>
    </dataValidation>
    <dataValidation type="list" allowBlank="1" showInputMessage="1" showErrorMessage="1" sqref="AV31:AW31" xr:uid="{00000000-0002-0000-0F00-000003000000}">
      <formula1>$AV$24:$AV$28</formula1>
    </dataValidation>
  </dataValidations>
  <hyperlinks>
    <hyperlink ref="H9:H10" location="'1'!AH8" display="Plant Status" xr:uid="{00000000-0004-0000-0F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00FF"/>
  </sheetPr>
  <dimension ref="A2:AY119"/>
  <sheetViews>
    <sheetView showGridLines="0" topLeftCell="J16" zoomScaleNormal="100" workbookViewId="0">
      <selection activeCell="T59" sqref="B50:T59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2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135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34" t="s">
        <v>11</v>
      </c>
      <c r="I7" s="333" t="s">
        <v>12</v>
      </c>
      <c r="J7" s="333" t="s">
        <v>13</v>
      </c>
      <c r="K7" s="333" t="s">
        <v>14</v>
      </c>
      <c r="L7" s="191"/>
      <c r="M7" s="191"/>
      <c r="N7" s="191"/>
      <c r="O7" s="334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33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33" t="s">
        <v>23</v>
      </c>
      <c r="AG7" s="333" t="s">
        <v>24</v>
      </c>
      <c r="AH7" s="333" t="s">
        <v>25</v>
      </c>
      <c r="AI7" s="333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33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41929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25498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33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31" t="s">
        <v>52</v>
      </c>
      <c r="V9" s="331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30" t="s">
        <v>56</v>
      </c>
      <c r="AG9" s="330" t="s">
        <v>57</v>
      </c>
      <c r="AH9" s="373" t="s">
        <v>58</v>
      </c>
      <c r="AI9" s="388" t="s">
        <v>59</v>
      </c>
      <c r="AJ9" s="331" t="s">
        <v>60</v>
      </c>
      <c r="AK9" s="331" t="s">
        <v>61</v>
      </c>
      <c r="AL9" s="331" t="s">
        <v>62</v>
      </c>
      <c r="AM9" s="331" t="s">
        <v>63</v>
      </c>
      <c r="AN9" s="331" t="s">
        <v>64</v>
      </c>
      <c r="AO9" s="331" t="s">
        <v>65</v>
      </c>
      <c r="AP9" s="331" t="s">
        <v>66</v>
      </c>
      <c r="AQ9" s="390" t="s">
        <v>67</v>
      </c>
      <c r="AR9" s="331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31" t="s">
        <v>73</v>
      </c>
      <c r="C10" s="331" t="s">
        <v>74</v>
      </c>
      <c r="D10" s="331" t="s">
        <v>75</v>
      </c>
      <c r="E10" s="331" t="s">
        <v>76</v>
      </c>
      <c r="F10" s="331" t="s">
        <v>75</v>
      </c>
      <c r="G10" s="331" t="s">
        <v>76</v>
      </c>
      <c r="H10" s="399"/>
      <c r="I10" s="331" t="s">
        <v>76</v>
      </c>
      <c r="J10" s="331" t="s">
        <v>76</v>
      </c>
      <c r="K10" s="331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16'!Q34</f>
        <v>10586361</v>
      </c>
      <c r="R10" s="381"/>
      <c r="S10" s="382"/>
      <c r="T10" s="383"/>
      <c r="U10" s="331" t="s">
        <v>76</v>
      </c>
      <c r="V10" s="331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16'!AG34</f>
        <v>31671690</v>
      </c>
      <c r="AH10" s="373"/>
      <c r="AI10" s="389"/>
      <c r="AJ10" s="331" t="s">
        <v>85</v>
      </c>
      <c r="AK10" s="331" t="s">
        <v>85</v>
      </c>
      <c r="AL10" s="331" t="s">
        <v>85</v>
      </c>
      <c r="AM10" s="331" t="s">
        <v>85</v>
      </c>
      <c r="AN10" s="331" t="s">
        <v>85</v>
      </c>
      <c r="AO10" s="331" t="s">
        <v>85</v>
      </c>
      <c r="AP10" s="179">
        <v>6978789</v>
      </c>
      <c r="AQ10" s="391"/>
      <c r="AR10" s="332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16</v>
      </c>
      <c r="E11" s="222">
        <f>D11/1.42</f>
        <v>11.267605633802818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112</v>
      </c>
      <c r="P11" s="227">
        <v>90</v>
      </c>
      <c r="Q11" s="227">
        <v>10590159</v>
      </c>
      <c r="R11" s="228">
        <f>Q11-Q10</f>
        <v>3798</v>
      </c>
      <c r="S11" s="229">
        <f>R11*24/1000</f>
        <v>91.152000000000001</v>
      </c>
      <c r="T11" s="229">
        <f>R11/1000</f>
        <v>3.798</v>
      </c>
      <c r="U11" s="230">
        <v>6.8</v>
      </c>
      <c r="V11" s="230">
        <f t="shared" ref="V11:V34" si="0">U11</f>
        <v>6.8</v>
      </c>
      <c r="W11" s="292" t="s">
        <v>132</v>
      </c>
      <c r="X11" s="286">
        <v>0</v>
      </c>
      <c r="Y11" s="286">
        <v>0</v>
      </c>
      <c r="Z11" s="286">
        <v>1050</v>
      </c>
      <c r="AA11" s="286">
        <v>0</v>
      </c>
      <c r="AB11" s="286">
        <v>1110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31672446</v>
      </c>
      <c r="AH11" s="233">
        <f>IF(ISBLANK(AG11),"-",AG11-AG10)</f>
        <v>756</v>
      </c>
      <c r="AI11" s="234">
        <f>AH11/T11</f>
        <v>199.05213270142181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</v>
      </c>
      <c r="AP11" s="286">
        <v>6978789</v>
      </c>
      <c r="AQ11" s="286">
        <f t="shared" ref="AQ11:AQ34" si="1">AP11-AP10</f>
        <v>0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20</v>
      </c>
      <c r="E12" s="222">
        <f t="shared" ref="E12:E34" si="2">D12/1.42</f>
        <v>14.084507042253522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110</v>
      </c>
      <c r="P12" s="227">
        <v>89</v>
      </c>
      <c r="Q12" s="227">
        <v>10593945</v>
      </c>
      <c r="R12" s="228">
        <f t="shared" ref="R12:R34" si="5">Q12-Q11</f>
        <v>3786</v>
      </c>
      <c r="S12" s="229">
        <f t="shared" ref="S12:S34" si="6">R12*24/1000</f>
        <v>90.864000000000004</v>
      </c>
      <c r="T12" s="229">
        <f t="shared" ref="T12:T34" si="7">R12/1000</f>
        <v>3.786</v>
      </c>
      <c r="U12" s="230">
        <v>8</v>
      </c>
      <c r="V12" s="230">
        <f t="shared" si="0"/>
        <v>8</v>
      </c>
      <c r="W12" s="292" t="s">
        <v>132</v>
      </c>
      <c r="X12" s="286">
        <v>0</v>
      </c>
      <c r="Y12" s="286">
        <v>0</v>
      </c>
      <c r="Z12" s="286">
        <v>1018</v>
      </c>
      <c r="AA12" s="286">
        <v>0</v>
      </c>
      <c r="AB12" s="286">
        <v>1060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31673152</v>
      </c>
      <c r="AH12" s="233">
        <f>IF(ISBLANK(AG12),"-",AG12-AG11)</f>
        <v>706</v>
      </c>
      <c r="AI12" s="234">
        <f t="shared" ref="AI12:AI34" si="8">AH12/T12</f>
        <v>186.47649234020074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</v>
      </c>
      <c r="AP12" s="286">
        <v>6978789</v>
      </c>
      <c r="AQ12" s="286">
        <f t="shared" si="1"/>
        <v>0</v>
      </c>
      <c r="AR12" s="238">
        <v>1.07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21</v>
      </c>
      <c r="E13" s="222">
        <f t="shared" si="2"/>
        <v>14.788732394366198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108</v>
      </c>
      <c r="P13" s="227">
        <v>86</v>
      </c>
      <c r="Q13" s="227">
        <v>10597530</v>
      </c>
      <c r="R13" s="228">
        <f t="shared" si="5"/>
        <v>3585</v>
      </c>
      <c r="S13" s="229">
        <f t="shared" si="6"/>
        <v>86.04</v>
      </c>
      <c r="T13" s="229">
        <f t="shared" si="7"/>
        <v>3.585</v>
      </c>
      <c r="U13" s="230">
        <v>8.6</v>
      </c>
      <c r="V13" s="230">
        <f t="shared" si="0"/>
        <v>8.6</v>
      </c>
      <c r="W13" s="292" t="s">
        <v>132</v>
      </c>
      <c r="X13" s="286">
        <v>0</v>
      </c>
      <c r="Y13" s="286">
        <v>0</v>
      </c>
      <c r="Z13" s="286">
        <v>1006</v>
      </c>
      <c r="AA13" s="286">
        <v>0</v>
      </c>
      <c r="AB13" s="286">
        <v>1060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31673782</v>
      </c>
      <c r="AH13" s="233">
        <f>IF(ISBLANK(AG13),"-",AG13-AG12)</f>
        <v>630</v>
      </c>
      <c r="AI13" s="234">
        <f t="shared" si="8"/>
        <v>175.73221757322176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</v>
      </c>
      <c r="AP13" s="286">
        <v>6978789</v>
      </c>
      <c r="AQ13" s="286">
        <f t="shared" si="1"/>
        <v>0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20</v>
      </c>
      <c r="E14" s="222">
        <f t="shared" si="2"/>
        <v>14.084507042253522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113</v>
      </c>
      <c r="P14" s="227">
        <v>89</v>
      </c>
      <c r="Q14" s="227">
        <v>10601154</v>
      </c>
      <c r="R14" s="228">
        <f t="shared" si="5"/>
        <v>3624</v>
      </c>
      <c r="S14" s="229">
        <f t="shared" si="6"/>
        <v>86.975999999999999</v>
      </c>
      <c r="T14" s="229">
        <f t="shared" si="7"/>
        <v>3.6240000000000001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1048</v>
      </c>
      <c r="AA14" s="286">
        <v>0</v>
      </c>
      <c r="AB14" s="286">
        <v>1060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31674402</v>
      </c>
      <c r="AH14" s="233">
        <f t="shared" ref="AH14:AH34" si="9">IF(ISBLANK(AG14),"-",AG14-AG13)</f>
        <v>620</v>
      </c>
      <c r="AI14" s="234">
        <f t="shared" si="8"/>
        <v>171.08167770419425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</v>
      </c>
      <c r="AP14" s="286">
        <v>6978789</v>
      </c>
      <c r="AQ14" s="286">
        <f t="shared" si="1"/>
        <v>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25</v>
      </c>
      <c r="E15" s="222">
        <f t="shared" si="2"/>
        <v>17.605633802816904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108</v>
      </c>
      <c r="P15" s="227">
        <v>104</v>
      </c>
      <c r="Q15" s="227">
        <v>10605113</v>
      </c>
      <c r="R15" s="228">
        <f t="shared" si="5"/>
        <v>3959</v>
      </c>
      <c r="S15" s="229">
        <f t="shared" si="6"/>
        <v>95.016000000000005</v>
      </c>
      <c r="T15" s="229">
        <f t="shared" si="7"/>
        <v>3.9590000000000001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920</v>
      </c>
      <c r="AA15" s="286">
        <v>0</v>
      </c>
      <c r="AB15" s="286">
        <v>958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31674930</v>
      </c>
      <c r="AH15" s="233">
        <f t="shared" si="9"/>
        <v>528</v>
      </c>
      <c r="AI15" s="234">
        <f t="shared" si="8"/>
        <v>133.36701187168475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6978789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9</v>
      </c>
      <c r="E16" s="222">
        <f t="shared" si="2"/>
        <v>6.3380281690140849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125</v>
      </c>
      <c r="P16" s="227">
        <v>128</v>
      </c>
      <c r="Q16" s="227">
        <v>10609895</v>
      </c>
      <c r="R16" s="228">
        <f t="shared" si="5"/>
        <v>4782</v>
      </c>
      <c r="S16" s="229">
        <f t="shared" si="6"/>
        <v>114.768</v>
      </c>
      <c r="T16" s="229">
        <f t="shared" si="7"/>
        <v>4.782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1167</v>
      </c>
      <c r="AA16" s="286">
        <v>0</v>
      </c>
      <c r="AB16" s="286">
        <v>1199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31675684</v>
      </c>
      <c r="AH16" s="233">
        <f t="shared" si="9"/>
        <v>754</v>
      </c>
      <c r="AI16" s="234">
        <f t="shared" si="8"/>
        <v>157.6746131325805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6978789</v>
      </c>
      <c r="AQ16" s="286">
        <f t="shared" si="1"/>
        <v>0</v>
      </c>
      <c r="AR16" s="238">
        <v>0.95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10</v>
      </c>
      <c r="E17" s="222">
        <f t="shared" si="2"/>
        <v>7.042253521126761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140</v>
      </c>
      <c r="P17" s="227">
        <v>144</v>
      </c>
      <c r="Q17" s="227">
        <v>10615796</v>
      </c>
      <c r="R17" s="228">
        <f t="shared" si="5"/>
        <v>5901</v>
      </c>
      <c r="S17" s="229">
        <f t="shared" si="6"/>
        <v>141.624</v>
      </c>
      <c r="T17" s="229">
        <f t="shared" si="7"/>
        <v>5.9009999999999998</v>
      </c>
      <c r="U17" s="230">
        <v>9.1999999999999993</v>
      </c>
      <c r="V17" s="230">
        <f t="shared" si="0"/>
        <v>9.1999999999999993</v>
      </c>
      <c r="W17" s="292" t="s">
        <v>148</v>
      </c>
      <c r="X17" s="286">
        <v>0</v>
      </c>
      <c r="Y17" s="286">
        <v>1009</v>
      </c>
      <c r="Z17" s="286">
        <v>1196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31676986</v>
      </c>
      <c r="AH17" s="233">
        <f t="shared" si="9"/>
        <v>1302</v>
      </c>
      <c r="AI17" s="234">
        <f t="shared" si="8"/>
        <v>220.64056939501779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6978789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11</v>
      </c>
      <c r="E18" s="222">
        <f t="shared" si="2"/>
        <v>7.746478873239437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138</v>
      </c>
      <c r="P18" s="227">
        <v>146</v>
      </c>
      <c r="Q18" s="227">
        <v>10621838</v>
      </c>
      <c r="R18" s="228">
        <f t="shared" si="5"/>
        <v>6042</v>
      </c>
      <c r="S18" s="229">
        <f t="shared" si="6"/>
        <v>145.00800000000001</v>
      </c>
      <c r="T18" s="229">
        <f t="shared" si="7"/>
        <v>6.0419999999999998</v>
      </c>
      <c r="U18" s="230">
        <v>8.6999999999999993</v>
      </c>
      <c r="V18" s="230">
        <f t="shared" si="0"/>
        <v>8.6999999999999993</v>
      </c>
      <c r="W18" s="292" t="s">
        <v>148</v>
      </c>
      <c r="X18" s="286">
        <v>0</v>
      </c>
      <c r="Y18" s="286">
        <v>1029</v>
      </c>
      <c r="Z18" s="286">
        <v>1196</v>
      </c>
      <c r="AA18" s="286">
        <v>1185</v>
      </c>
      <c r="AB18" s="286">
        <v>1198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31678334</v>
      </c>
      <c r="AH18" s="233">
        <f t="shared" si="9"/>
        <v>1348</v>
      </c>
      <c r="AI18" s="234">
        <f t="shared" si="8"/>
        <v>223.10493214167494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6978789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9</v>
      </c>
      <c r="E19" s="222">
        <f t="shared" si="2"/>
        <v>6.3380281690140849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138</v>
      </c>
      <c r="P19" s="227">
        <v>147</v>
      </c>
      <c r="Q19" s="227">
        <v>10628109</v>
      </c>
      <c r="R19" s="228">
        <f t="shared" si="5"/>
        <v>6271</v>
      </c>
      <c r="S19" s="229">
        <f t="shared" si="6"/>
        <v>150.50399999999999</v>
      </c>
      <c r="T19" s="229">
        <f t="shared" si="7"/>
        <v>6.2709999999999999</v>
      </c>
      <c r="U19" s="230">
        <v>8.1999999999999993</v>
      </c>
      <c r="V19" s="230">
        <f t="shared" si="0"/>
        <v>8.1999999999999993</v>
      </c>
      <c r="W19" s="292" t="s">
        <v>148</v>
      </c>
      <c r="X19" s="286">
        <v>0</v>
      </c>
      <c r="Y19" s="286">
        <v>1059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31679734</v>
      </c>
      <c r="AH19" s="233">
        <f t="shared" si="9"/>
        <v>1400</v>
      </c>
      <c r="AI19" s="234">
        <f t="shared" si="8"/>
        <v>223.24988040184979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6978789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139</v>
      </c>
      <c r="P20" s="227">
        <v>146</v>
      </c>
      <c r="Q20" s="227">
        <v>10634191</v>
      </c>
      <c r="R20" s="228">
        <f t="shared" si="5"/>
        <v>6082</v>
      </c>
      <c r="S20" s="229">
        <f t="shared" si="6"/>
        <v>145.96799999999999</v>
      </c>
      <c r="T20" s="229">
        <f t="shared" si="7"/>
        <v>6.0819999999999999</v>
      </c>
      <c r="U20" s="230">
        <v>7.6</v>
      </c>
      <c r="V20" s="230">
        <f t="shared" si="0"/>
        <v>7.6</v>
      </c>
      <c r="W20" s="292" t="s">
        <v>148</v>
      </c>
      <c r="X20" s="286">
        <v>0</v>
      </c>
      <c r="Y20" s="286">
        <v>1058</v>
      </c>
      <c r="Z20" s="286">
        <v>1196</v>
      </c>
      <c r="AA20" s="286">
        <v>1185</v>
      </c>
      <c r="AB20" s="286">
        <v>1198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31681109</v>
      </c>
      <c r="AH20" s="233">
        <f t="shared" si="9"/>
        <v>1375</v>
      </c>
      <c r="AI20" s="234">
        <f t="shared" si="8"/>
        <v>226.07694837224597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6978789</v>
      </c>
      <c r="AQ20" s="286">
        <f t="shared" si="1"/>
        <v>0</v>
      </c>
      <c r="AR20" s="238">
        <v>0.89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9</v>
      </c>
      <c r="E21" s="222">
        <f t="shared" si="2"/>
        <v>6.3380281690140849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141</v>
      </c>
      <c r="P21" s="227">
        <v>147</v>
      </c>
      <c r="Q21" s="227">
        <v>10640273</v>
      </c>
      <c r="R21" s="228">
        <f>Q21-Q20</f>
        <v>6082</v>
      </c>
      <c r="S21" s="229">
        <f t="shared" si="6"/>
        <v>145.96799999999999</v>
      </c>
      <c r="T21" s="229">
        <f t="shared" si="7"/>
        <v>6.0819999999999999</v>
      </c>
      <c r="U21" s="230">
        <v>7.2</v>
      </c>
      <c r="V21" s="230">
        <f t="shared" si="0"/>
        <v>7.2</v>
      </c>
      <c r="W21" s="292" t="s">
        <v>148</v>
      </c>
      <c r="X21" s="286">
        <v>0</v>
      </c>
      <c r="Y21" s="286">
        <v>1023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31682458</v>
      </c>
      <c r="AH21" s="233">
        <f t="shared" si="9"/>
        <v>1349</v>
      </c>
      <c r="AI21" s="234">
        <f t="shared" si="8"/>
        <v>221.80203880302534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6978789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10</v>
      </c>
      <c r="E22" s="222">
        <f t="shared" si="2"/>
        <v>7.042253521126761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139</v>
      </c>
      <c r="P22" s="227">
        <v>140</v>
      </c>
      <c r="Q22" s="227">
        <v>10646336</v>
      </c>
      <c r="R22" s="228">
        <f t="shared" si="5"/>
        <v>6063</v>
      </c>
      <c r="S22" s="229">
        <f t="shared" si="6"/>
        <v>145.512</v>
      </c>
      <c r="T22" s="229">
        <f t="shared" si="7"/>
        <v>6.0629999999999997</v>
      </c>
      <c r="U22" s="230">
        <v>7</v>
      </c>
      <c r="V22" s="230">
        <f t="shared" si="0"/>
        <v>7</v>
      </c>
      <c r="W22" s="292" t="s">
        <v>148</v>
      </c>
      <c r="X22" s="286">
        <v>0</v>
      </c>
      <c r="Y22" s="286">
        <v>902</v>
      </c>
      <c r="Z22" s="286">
        <v>1164</v>
      </c>
      <c r="AA22" s="286">
        <v>1185</v>
      </c>
      <c r="AB22" s="286">
        <v>1169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31683810</v>
      </c>
      <c r="AH22" s="233">
        <f t="shared" si="9"/>
        <v>1352</v>
      </c>
      <c r="AI22" s="234">
        <f t="shared" si="8"/>
        <v>222.99191819231405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6978789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13</v>
      </c>
      <c r="E23" s="222">
        <f t="shared" si="2"/>
        <v>9.1549295774647899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137</v>
      </c>
      <c r="P23" s="227">
        <v>139</v>
      </c>
      <c r="Q23" s="227">
        <v>10651993</v>
      </c>
      <c r="R23" s="228">
        <f t="shared" si="5"/>
        <v>5657</v>
      </c>
      <c r="S23" s="229">
        <f t="shared" si="6"/>
        <v>135.768</v>
      </c>
      <c r="T23" s="229">
        <f t="shared" si="7"/>
        <v>5.657</v>
      </c>
      <c r="U23" s="230">
        <v>6.8</v>
      </c>
      <c r="V23" s="230">
        <f t="shared" si="0"/>
        <v>6.8</v>
      </c>
      <c r="W23" s="292" t="s">
        <v>148</v>
      </c>
      <c r="X23" s="286">
        <v>0</v>
      </c>
      <c r="Y23" s="286">
        <v>1001</v>
      </c>
      <c r="Z23" s="286">
        <v>1135</v>
      </c>
      <c r="AA23" s="286">
        <v>1185</v>
      </c>
      <c r="AB23" s="286">
        <v>1139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31685010</v>
      </c>
      <c r="AH23" s="233">
        <f t="shared" si="9"/>
        <v>1200</v>
      </c>
      <c r="AI23" s="234">
        <f t="shared" si="8"/>
        <v>212.12656885274882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6978789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11</v>
      </c>
      <c r="E24" s="222">
        <f t="shared" si="2"/>
        <v>7.746478873239437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133</v>
      </c>
      <c r="P24" s="227">
        <v>131</v>
      </c>
      <c r="Q24" s="227">
        <v>10657745</v>
      </c>
      <c r="R24" s="228">
        <f t="shared" si="5"/>
        <v>5752</v>
      </c>
      <c r="S24" s="229">
        <f t="shared" si="6"/>
        <v>138.048</v>
      </c>
      <c r="T24" s="229">
        <f t="shared" si="7"/>
        <v>5.7519999999999998</v>
      </c>
      <c r="U24" s="230">
        <v>6</v>
      </c>
      <c r="V24" s="230">
        <f t="shared" si="0"/>
        <v>6</v>
      </c>
      <c r="W24" s="292" t="s">
        <v>148</v>
      </c>
      <c r="X24" s="286">
        <v>0</v>
      </c>
      <c r="Y24" s="286">
        <v>1035</v>
      </c>
      <c r="Z24" s="286">
        <v>1135</v>
      </c>
      <c r="AA24" s="286">
        <v>1185</v>
      </c>
      <c r="AB24" s="286">
        <v>1139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31686254</v>
      </c>
      <c r="AH24" s="233">
        <f t="shared" si="9"/>
        <v>1244</v>
      </c>
      <c r="AI24" s="234">
        <f t="shared" si="8"/>
        <v>216.27260083449235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6978789</v>
      </c>
      <c r="AQ24" s="286">
        <f t="shared" si="1"/>
        <v>0</v>
      </c>
      <c r="AR24" s="238">
        <v>0.92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11</v>
      </c>
      <c r="E25" s="222">
        <f t="shared" si="2"/>
        <v>7.746478873239437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130</v>
      </c>
      <c r="P25" s="227">
        <v>137</v>
      </c>
      <c r="Q25" s="227">
        <v>10663498</v>
      </c>
      <c r="R25" s="228">
        <f t="shared" si="5"/>
        <v>5753</v>
      </c>
      <c r="S25" s="229">
        <f t="shared" si="6"/>
        <v>138.072</v>
      </c>
      <c r="T25" s="229">
        <f t="shared" si="7"/>
        <v>5.7530000000000001</v>
      </c>
      <c r="U25" s="230">
        <v>5.8</v>
      </c>
      <c r="V25" s="230">
        <f t="shared" si="0"/>
        <v>5.8</v>
      </c>
      <c r="W25" s="292" t="s">
        <v>148</v>
      </c>
      <c r="X25" s="286">
        <v>0</v>
      </c>
      <c r="Y25" s="286">
        <v>1010</v>
      </c>
      <c r="Z25" s="286">
        <v>1135</v>
      </c>
      <c r="AA25" s="286">
        <v>1185</v>
      </c>
      <c r="AB25" s="286">
        <v>1139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31687498</v>
      </c>
      <c r="AH25" s="233">
        <f t="shared" si="9"/>
        <v>1244</v>
      </c>
      <c r="AI25" s="234">
        <f t="shared" si="8"/>
        <v>216.23500782200591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6978789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13</v>
      </c>
      <c r="E26" s="222">
        <f t="shared" si="2"/>
        <v>9.1549295774647899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125</v>
      </c>
      <c r="P26" s="227">
        <v>132</v>
      </c>
      <c r="Q26" s="227">
        <v>10668941</v>
      </c>
      <c r="R26" s="228">
        <f t="shared" si="5"/>
        <v>5443</v>
      </c>
      <c r="S26" s="229">
        <f t="shared" si="6"/>
        <v>130.63200000000001</v>
      </c>
      <c r="T26" s="229">
        <f t="shared" si="7"/>
        <v>5.4429999999999996</v>
      </c>
      <c r="U26" s="230">
        <v>5.6</v>
      </c>
      <c r="V26" s="230">
        <f t="shared" si="0"/>
        <v>5.6</v>
      </c>
      <c r="W26" s="292" t="s">
        <v>148</v>
      </c>
      <c r="X26" s="286">
        <v>0</v>
      </c>
      <c r="Y26" s="286">
        <v>1025</v>
      </c>
      <c r="Z26" s="286">
        <v>1136</v>
      </c>
      <c r="AA26" s="286">
        <v>1185</v>
      </c>
      <c r="AB26" s="286">
        <v>1139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31688712</v>
      </c>
      <c r="AH26" s="233">
        <f t="shared" si="9"/>
        <v>1214</v>
      </c>
      <c r="AI26" s="234">
        <f t="shared" si="8"/>
        <v>223.03876538673526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6978789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11</v>
      </c>
      <c r="E27" s="222">
        <f t="shared" si="2"/>
        <v>7.746478873239437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121</v>
      </c>
      <c r="P27" s="227">
        <v>135</v>
      </c>
      <c r="Q27" s="227">
        <v>10674383</v>
      </c>
      <c r="R27" s="228">
        <f t="shared" si="5"/>
        <v>5442</v>
      </c>
      <c r="S27" s="229">
        <f t="shared" si="6"/>
        <v>130.608</v>
      </c>
      <c r="T27" s="229">
        <f t="shared" si="7"/>
        <v>5.4420000000000002</v>
      </c>
      <c r="U27" s="230">
        <v>5.0999999999999996</v>
      </c>
      <c r="V27" s="230">
        <f t="shared" si="0"/>
        <v>5.0999999999999996</v>
      </c>
      <c r="W27" s="292" t="s">
        <v>148</v>
      </c>
      <c r="X27" s="286">
        <v>0</v>
      </c>
      <c r="Y27" s="286">
        <v>1080</v>
      </c>
      <c r="Z27" s="286">
        <v>1135</v>
      </c>
      <c r="AA27" s="286">
        <v>1185</v>
      </c>
      <c r="AB27" s="286">
        <v>1139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31689926</v>
      </c>
      <c r="AH27" s="233">
        <f t="shared" si="9"/>
        <v>1214</v>
      </c>
      <c r="AI27" s="234">
        <f t="shared" si="8"/>
        <v>223.07975009187797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6978789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10</v>
      </c>
      <c r="E28" s="222">
        <f t="shared" si="2"/>
        <v>7.042253521126761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127</v>
      </c>
      <c r="P28" s="227">
        <v>128</v>
      </c>
      <c r="Q28" s="227">
        <v>10679844</v>
      </c>
      <c r="R28" s="228">
        <f t="shared" si="5"/>
        <v>5461</v>
      </c>
      <c r="S28" s="229">
        <f t="shared" si="6"/>
        <v>131.06399999999999</v>
      </c>
      <c r="T28" s="229">
        <f t="shared" si="7"/>
        <v>5.4610000000000003</v>
      </c>
      <c r="U28" s="230">
        <v>4.8</v>
      </c>
      <c r="V28" s="230">
        <f t="shared" si="0"/>
        <v>4.8</v>
      </c>
      <c r="W28" s="292" t="s">
        <v>148</v>
      </c>
      <c r="X28" s="286">
        <v>0</v>
      </c>
      <c r="Y28" s="286">
        <v>1014</v>
      </c>
      <c r="Z28" s="286">
        <v>1135</v>
      </c>
      <c r="AA28" s="286">
        <v>1185</v>
      </c>
      <c r="AB28" s="286">
        <v>1139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31691134</v>
      </c>
      <c r="AH28" s="233">
        <f t="shared" si="9"/>
        <v>1208</v>
      </c>
      <c r="AI28" s="234">
        <f t="shared" si="8"/>
        <v>221.2049075260941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6978789</v>
      </c>
      <c r="AQ28" s="286">
        <f t="shared" si="1"/>
        <v>0</v>
      </c>
      <c r="AR28" s="238">
        <v>1.02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10</v>
      </c>
      <c r="E29" s="222">
        <f t="shared" si="2"/>
        <v>7.042253521126761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126</v>
      </c>
      <c r="P29" s="227">
        <v>128</v>
      </c>
      <c r="Q29" s="227">
        <v>10685320</v>
      </c>
      <c r="R29" s="228">
        <f t="shared" si="5"/>
        <v>5476</v>
      </c>
      <c r="S29" s="229">
        <f t="shared" si="6"/>
        <v>131.42400000000001</v>
      </c>
      <c r="T29" s="229">
        <f t="shared" si="7"/>
        <v>5.476</v>
      </c>
      <c r="U29" s="230">
        <v>4.4000000000000004</v>
      </c>
      <c r="V29" s="230">
        <f t="shared" si="0"/>
        <v>4.4000000000000004</v>
      </c>
      <c r="W29" s="292" t="s">
        <v>148</v>
      </c>
      <c r="X29" s="286">
        <v>0</v>
      </c>
      <c r="Y29" s="286">
        <v>1013</v>
      </c>
      <c r="Z29" s="286">
        <v>1135</v>
      </c>
      <c r="AA29" s="286">
        <v>1185</v>
      </c>
      <c r="AB29" s="286">
        <v>1138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31692342</v>
      </c>
      <c r="AH29" s="233">
        <f t="shared" si="9"/>
        <v>1208</v>
      </c>
      <c r="AI29" s="234">
        <f t="shared" si="8"/>
        <v>220.59897735573412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6978789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12</v>
      </c>
      <c r="E30" s="222">
        <f t="shared" si="2"/>
        <v>8.4507042253521139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112</v>
      </c>
      <c r="P30" s="227">
        <v>130</v>
      </c>
      <c r="Q30" s="227">
        <v>10690659</v>
      </c>
      <c r="R30" s="228">
        <f t="shared" si="5"/>
        <v>5339</v>
      </c>
      <c r="S30" s="229">
        <f t="shared" si="6"/>
        <v>128.136</v>
      </c>
      <c r="T30" s="229">
        <f t="shared" si="7"/>
        <v>5.3390000000000004</v>
      </c>
      <c r="U30" s="230">
        <v>3.5</v>
      </c>
      <c r="V30" s="230">
        <f t="shared" si="0"/>
        <v>3.5</v>
      </c>
      <c r="W30" s="292" t="s">
        <v>151</v>
      </c>
      <c r="X30" s="286">
        <v>0</v>
      </c>
      <c r="Y30" s="286">
        <v>1096</v>
      </c>
      <c r="Z30" s="286">
        <v>1197</v>
      </c>
      <c r="AA30" s="286">
        <v>0</v>
      </c>
      <c r="AB30" s="286">
        <v>1169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31693402</v>
      </c>
      <c r="AH30" s="233">
        <f t="shared" si="9"/>
        <v>1060</v>
      </c>
      <c r="AI30" s="234">
        <f t="shared" si="8"/>
        <v>198.53905225697696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6978789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16</v>
      </c>
      <c r="E31" s="222">
        <f>D31/1.42</f>
        <v>11.267605633802818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115</v>
      </c>
      <c r="P31" s="227">
        <v>120</v>
      </c>
      <c r="Q31" s="227">
        <v>10695729</v>
      </c>
      <c r="R31" s="228">
        <f t="shared" si="5"/>
        <v>5070</v>
      </c>
      <c r="S31" s="229">
        <f t="shared" si="6"/>
        <v>121.68</v>
      </c>
      <c r="T31" s="229">
        <f t="shared" si="7"/>
        <v>5.07</v>
      </c>
      <c r="U31" s="230">
        <v>3.3</v>
      </c>
      <c r="V31" s="230">
        <f t="shared" si="0"/>
        <v>3.3</v>
      </c>
      <c r="W31" s="292" t="s">
        <v>151</v>
      </c>
      <c r="X31" s="286">
        <v>0</v>
      </c>
      <c r="Y31" s="286">
        <v>1049</v>
      </c>
      <c r="Z31" s="286">
        <v>1196</v>
      </c>
      <c r="AA31" s="286">
        <v>0</v>
      </c>
      <c r="AB31" s="286">
        <v>1170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31694393</v>
      </c>
      <c r="AH31" s="233">
        <f t="shared" si="9"/>
        <v>991</v>
      </c>
      <c r="AI31" s="234">
        <f t="shared" si="8"/>
        <v>195.46351084812622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6978789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15</v>
      </c>
      <c r="E32" s="222">
        <f t="shared" si="2"/>
        <v>10.563380281690142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120</v>
      </c>
      <c r="P32" s="227">
        <v>115</v>
      </c>
      <c r="Q32" s="227">
        <v>10700800</v>
      </c>
      <c r="R32" s="228">
        <f t="shared" si="5"/>
        <v>5071</v>
      </c>
      <c r="S32" s="229">
        <f t="shared" si="6"/>
        <v>121.70399999999999</v>
      </c>
      <c r="T32" s="229">
        <f t="shared" si="7"/>
        <v>5.0709999999999997</v>
      </c>
      <c r="U32" s="230">
        <v>2.8</v>
      </c>
      <c r="V32" s="230">
        <f t="shared" si="0"/>
        <v>2.8</v>
      </c>
      <c r="W32" s="292" t="s">
        <v>151</v>
      </c>
      <c r="X32" s="286">
        <v>0</v>
      </c>
      <c r="Y32" s="286">
        <v>987</v>
      </c>
      <c r="Z32" s="286">
        <v>1196</v>
      </c>
      <c r="AA32" s="286">
        <v>0</v>
      </c>
      <c r="AB32" s="286">
        <v>1169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31695384</v>
      </c>
      <c r="AH32" s="233">
        <f t="shared" si="9"/>
        <v>991</v>
      </c>
      <c r="AI32" s="234">
        <f t="shared" si="8"/>
        <v>195.42496549004142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6978789</v>
      </c>
      <c r="AQ32" s="286">
        <f t="shared" si="1"/>
        <v>0</v>
      </c>
      <c r="AR32" s="238">
        <v>0.96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11</v>
      </c>
      <c r="E33" s="222">
        <f t="shared" si="2"/>
        <v>7.746478873239437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121</v>
      </c>
      <c r="P33" s="227">
        <v>94</v>
      </c>
      <c r="Q33" s="227">
        <v>10704797</v>
      </c>
      <c r="R33" s="228">
        <f t="shared" si="5"/>
        <v>3997</v>
      </c>
      <c r="S33" s="229">
        <f t="shared" si="6"/>
        <v>95.927999999999997</v>
      </c>
      <c r="T33" s="229">
        <f t="shared" si="7"/>
        <v>3.9969999999999999</v>
      </c>
      <c r="U33" s="230">
        <v>4.3</v>
      </c>
      <c r="V33" s="230">
        <f t="shared" si="0"/>
        <v>4.3</v>
      </c>
      <c r="W33" s="292" t="s">
        <v>132</v>
      </c>
      <c r="X33" s="286">
        <v>0</v>
      </c>
      <c r="Y33" s="286">
        <v>0</v>
      </c>
      <c r="Z33" s="286">
        <v>1175</v>
      </c>
      <c r="AA33" s="286">
        <v>0</v>
      </c>
      <c r="AB33" s="286">
        <v>1195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31696286</v>
      </c>
      <c r="AH33" s="233">
        <f t="shared" si="9"/>
        <v>902</v>
      </c>
      <c r="AI33" s="234">
        <f t="shared" si="8"/>
        <v>225.66925193895423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</v>
      </c>
      <c r="AP33" s="286">
        <v>6978789</v>
      </c>
      <c r="AQ33" s="286">
        <f t="shared" si="1"/>
        <v>0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11</v>
      </c>
      <c r="E34" s="222">
        <f t="shared" si="2"/>
        <v>7.746478873239437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122</v>
      </c>
      <c r="P34" s="227">
        <v>101</v>
      </c>
      <c r="Q34" s="227">
        <v>10708794</v>
      </c>
      <c r="R34" s="228">
        <f t="shared" si="5"/>
        <v>3997</v>
      </c>
      <c r="S34" s="229">
        <f t="shared" si="6"/>
        <v>95.927999999999997</v>
      </c>
      <c r="T34" s="229">
        <f t="shared" si="7"/>
        <v>3.9969999999999999</v>
      </c>
      <c r="U34" s="230">
        <v>5.3</v>
      </c>
      <c r="V34" s="230">
        <f t="shared" si="0"/>
        <v>5.3</v>
      </c>
      <c r="W34" s="292" t="s">
        <v>132</v>
      </c>
      <c r="X34" s="286">
        <v>0</v>
      </c>
      <c r="Y34" s="286">
        <v>0</v>
      </c>
      <c r="Z34" s="286">
        <v>1170</v>
      </c>
      <c r="AA34" s="286">
        <v>0</v>
      </c>
      <c r="AB34" s="286">
        <v>1190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31697188</v>
      </c>
      <c r="AH34" s="233">
        <f t="shared" si="9"/>
        <v>902</v>
      </c>
      <c r="AI34" s="234">
        <f t="shared" si="8"/>
        <v>225.66925193895423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</v>
      </c>
      <c r="AP34" s="286">
        <v>6978789</v>
      </c>
      <c r="AQ34" s="286">
        <f t="shared" si="1"/>
        <v>0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122.75</v>
      </c>
      <c r="Q35" s="255">
        <f>Q34-Q10</f>
        <v>122433</v>
      </c>
      <c r="R35" s="256">
        <f>SUM(R11:R34)</f>
        <v>122433</v>
      </c>
      <c r="S35" s="257">
        <f>AVERAGE(S11:S34)</f>
        <v>122.43299999999999</v>
      </c>
      <c r="T35" s="257">
        <f>SUM(T11:T34)</f>
        <v>122.43299999999999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25498</v>
      </c>
      <c r="AH35" s="263">
        <f>SUM(AH11:AH34)</f>
        <v>25498</v>
      </c>
      <c r="AI35" s="264">
        <f>$AH$35/$T35</f>
        <v>208.26084470690094</v>
      </c>
      <c r="AJ35" s="261"/>
      <c r="AK35" s="265"/>
      <c r="AL35" s="265"/>
      <c r="AM35" s="265"/>
      <c r="AN35" s="266"/>
      <c r="AO35" s="267"/>
      <c r="AP35" s="268">
        <f>AP34-AP10</f>
        <v>0</v>
      </c>
      <c r="AQ35" s="269">
        <f>SUM(AQ11:AQ34)</f>
        <v>0</v>
      </c>
      <c r="AR35" s="270">
        <f>AVERAGE(AR11:AR34)</f>
        <v>0.96833333333333327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29" t="s">
        <v>236</v>
      </c>
      <c r="C38" s="305"/>
      <c r="D38" s="305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03" t="s">
        <v>131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6" t="s">
        <v>238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3"/>
      <c r="T41" s="293"/>
      <c r="U41" s="293"/>
      <c r="V41" s="293"/>
      <c r="W41" s="288"/>
      <c r="X41" s="288"/>
      <c r="Y41" s="288"/>
      <c r="Z41" s="288"/>
      <c r="AA41" s="288"/>
      <c r="AB41" s="288"/>
      <c r="AC41" s="288"/>
      <c r="AD41" s="288"/>
      <c r="AE41" s="288"/>
      <c r="AM41" s="199"/>
      <c r="AN41" s="284"/>
      <c r="AO41" s="284"/>
      <c r="AP41" s="284"/>
      <c r="AQ41" s="284"/>
      <c r="AR41" s="288"/>
      <c r="AV41" s="164"/>
      <c r="AW41" s="164"/>
      <c r="AY41" s="287"/>
    </row>
    <row r="42" spans="2:51" x14ac:dyDescent="0.35">
      <c r="B42" s="298" t="s">
        <v>237</v>
      </c>
      <c r="C42" s="294"/>
      <c r="D42" s="294"/>
      <c r="E42" s="294"/>
      <c r="F42" s="294"/>
      <c r="G42" s="29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126</v>
      </c>
      <c r="C43" s="294"/>
      <c r="D43" s="294"/>
      <c r="E43" s="304"/>
      <c r="F43" s="304"/>
      <c r="G43" s="30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00" t="s">
        <v>239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311" t="s">
        <v>127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128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297" t="s">
        <v>145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301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240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295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11" t="s">
        <v>137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0" t="s">
        <v>164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2" t="s">
        <v>138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11" t="s">
        <v>139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0" t="s">
        <v>142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00" t="s">
        <v>175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301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11" t="s">
        <v>241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02" t="s">
        <v>140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129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301"/>
      <c r="V57" s="301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167" t="s">
        <v>242</v>
      </c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97" t="s">
        <v>130</v>
      </c>
      <c r="C59" s="294"/>
      <c r="D59" s="294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329"/>
      <c r="C60" s="278"/>
      <c r="D60" s="278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167"/>
      <c r="C61" s="294"/>
      <c r="D61" s="294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311"/>
      <c r="C62" s="297"/>
      <c r="D62" s="294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2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291"/>
      <c r="D63" s="278"/>
      <c r="E63" s="294"/>
      <c r="F63" s="294"/>
      <c r="G63" s="294"/>
      <c r="H63" s="294"/>
      <c r="I63" s="278"/>
      <c r="J63" s="295"/>
      <c r="K63" s="295"/>
      <c r="L63" s="295"/>
      <c r="M63" s="295"/>
      <c r="N63" s="295"/>
      <c r="O63" s="295"/>
      <c r="P63" s="295"/>
      <c r="Q63" s="295"/>
      <c r="R63" s="295"/>
      <c r="S63" s="282"/>
      <c r="T63" s="282"/>
      <c r="U63" s="282"/>
      <c r="V63" s="282"/>
      <c r="W63" s="282"/>
      <c r="X63" s="282"/>
      <c r="Y63" s="282"/>
      <c r="Z63" s="281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7"/>
      <c r="AW63" s="177"/>
      <c r="AX63" s="177"/>
      <c r="AY63" s="177"/>
    </row>
    <row r="64" spans="2:51" x14ac:dyDescent="0.35">
      <c r="B64" s="279"/>
      <c r="C64" s="311"/>
      <c r="D64" s="278"/>
      <c r="E64" s="294"/>
      <c r="F64" s="294"/>
      <c r="G64" s="294"/>
      <c r="H64" s="294"/>
      <c r="I64" s="278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1"/>
      <c r="X64" s="281"/>
      <c r="Y64" s="281"/>
      <c r="Z64" s="288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7"/>
      <c r="AW64" s="177"/>
      <c r="AX64" s="177"/>
      <c r="AY64" s="177"/>
    </row>
    <row r="65" spans="1:51" x14ac:dyDescent="0.35">
      <c r="B65" s="279"/>
      <c r="C65" s="311"/>
      <c r="D65" s="294"/>
      <c r="E65" s="278"/>
      <c r="F65" s="294"/>
      <c r="G65" s="278"/>
      <c r="H65" s="278"/>
      <c r="I65" s="294"/>
      <c r="J65" s="282"/>
      <c r="K65" s="282"/>
      <c r="L65" s="282"/>
      <c r="M65" s="282"/>
      <c r="N65" s="282"/>
      <c r="O65" s="282"/>
      <c r="P65" s="282"/>
      <c r="Q65" s="282"/>
      <c r="R65" s="282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79"/>
      <c r="C66" s="297"/>
      <c r="D66" s="294"/>
      <c r="E66" s="278"/>
      <c r="F66" s="278"/>
      <c r="G66" s="278"/>
      <c r="H66" s="278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82"/>
      <c r="C67" s="297"/>
      <c r="D67" s="294"/>
      <c r="E67" s="294"/>
      <c r="F67" s="278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B68" s="282"/>
      <c r="C68" s="282"/>
      <c r="D68" s="294"/>
      <c r="E68" s="294"/>
      <c r="F68" s="294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B69" s="279"/>
      <c r="C69" s="311"/>
      <c r="D69" s="282"/>
      <c r="E69" s="294"/>
      <c r="F69" s="294"/>
      <c r="G69" s="294"/>
      <c r="H69" s="294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297"/>
      <c r="D70" s="282"/>
      <c r="E70" s="294"/>
      <c r="F70" s="294"/>
      <c r="G70" s="294"/>
      <c r="H70" s="294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C71" s="311"/>
      <c r="D71" s="294"/>
      <c r="E71" s="282"/>
      <c r="F71" s="294"/>
      <c r="G71" s="282"/>
      <c r="H71" s="282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A72" s="288"/>
      <c r="C72" s="300"/>
      <c r="D72" s="294"/>
      <c r="E72" s="282"/>
      <c r="F72" s="282"/>
      <c r="G72" s="282"/>
      <c r="H72" s="282"/>
      <c r="I72" s="289"/>
      <c r="J72" s="289"/>
      <c r="K72" s="289"/>
      <c r="L72" s="289"/>
      <c r="M72" s="289"/>
      <c r="N72" s="289"/>
      <c r="O72" s="290"/>
      <c r="P72" s="284"/>
      <c r="R72" s="287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1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284"/>
      <c r="Q104" s="284"/>
      <c r="R104" s="284"/>
      <c r="S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19" spans="45:51" x14ac:dyDescent="0.35">
      <c r="AS119" s="177"/>
      <c r="AT119" s="177"/>
      <c r="AU119" s="177"/>
      <c r="AV119" s="177"/>
      <c r="AW119" s="177"/>
      <c r="AX119" s="177"/>
      <c r="AY119" s="177"/>
    </row>
  </sheetData>
  <protectedRanges>
    <protectedRange sqref="N63:R63 B69 S65:T71 B63:B66 S61:T62 N66:R71 T43 T57:T60" name="Range2_12_5_1_1"/>
    <protectedRange sqref="N10 L10 L6 D6 D8 AD8 AF8 O8:U8 AJ8:AR8 AF10 AR11:AR34 L24:N31 E23:E34 G23:G34 N12:N23 N32:N34 N11:AG11 E11:G22 O12:AG34" name="Range1_16_3_1_1"/>
    <protectedRange sqref="I68 J66:M71 J63:M63 I71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70:H70 F71 E70" name="Range2_2_2_9_2_1_1"/>
    <protectedRange sqref="D68 D71:D72" name="Range2_1_1_1_1_1_9_2_1_1"/>
    <protectedRange sqref="Q10" name="Range1_17_1_1_1"/>
    <protectedRange sqref="AG10" name="Range1_18_1_1_1"/>
    <protectedRange sqref="C69 C71" name="Range2_4_1_1_1"/>
    <protectedRange sqref="AS16:AS34" name="Range1_1_1_1"/>
    <protectedRange sqref="P3:U5" name="Range1_16_1_1_1_1"/>
    <protectedRange sqref="C72 C70 C67" name="Range2_1_3_1_1"/>
    <protectedRange sqref="H11:H34" name="Range1_1_1_1_1_1_1"/>
    <protectedRange sqref="B67:B68 J64:R65 D69:D70 I69:I70 Z62:Z63 S63:Y64 AA63:AU64 E71:E72 G71:H72 F72" name="Range2_2_1_10_1_1_1_2"/>
    <protectedRange sqref="C68" name="Range2_2_1_10_2_1_1_1"/>
    <protectedRange sqref="N62:R62 G67:H67 D65 F68 E67" name="Range2_12_1_6_1_1"/>
    <protectedRange sqref="I65:I67 G68:H69 E68:E69 F69:F70 F63:F64 E63 G63:H63 I62:M62" name="Range2_2_12_1_7_1_1"/>
    <protectedRange sqref="D66:D67" name="Range2_1_1_1_1_11_1_2_1_1"/>
    <protectedRange sqref="E64 G64:H64 F65" name="Range2_2_2_9_1_1_1_1"/>
    <protectedRange sqref="C66" name="Range2_1_1_2_1_1"/>
    <protectedRange sqref="C65" name="Range2_1_2_2_1_1"/>
    <protectedRange sqref="C64" name="Range2_3_2_1_1"/>
    <protectedRange sqref="C63" name="Range2_5_1_1_1"/>
    <protectedRange sqref="E65:E66 F66:F67 G65:H66 I63:I64" name="Range2_2_1_1_1_1"/>
    <protectedRange sqref="D63:D64" name="Range2_1_1_1_1_1_1_1_1"/>
    <protectedRange sqref="AS11:AS15" name="Range1_4_1_1_1_1"/>
    <protectedRange sqref="J11:J15 J26:J34" name="Range1_1_2_1_10_1_1_1_1"/>
    <protectedRange sqref="R78" name="Range2_2_1_10_1_1_1_1_1"/>
    <protectedRange sqref="T42" name="Range2_12_5_1_1_4"/>
    <protectedRange sqref="B42:B43" name="Range2_12_5_1_1_1"/>
    <protectedRange sqref="E42:H42" name="Range2_2_12_1_7_1_1_1"/>
    <protectedRange sqref="D42" name="Range2_3_2_1_3_1_1_2_10_1_1_1_1_1"/>
    <protectedRange sqref="C42" name="Range2_1_1_1_1_11_1_2_1_1_1"/>
    <protectedRange sqref="S39:S41" name="Range2_12_3_1_1_1_1"/>
    <protectedRange sqref="D39:H39 N39:R41" name="Range2_12_1_3_1_1_1_1"/>
    <protectedRange sqref="I39:M39 E40:M41" name="Range2_2_12_1_6_1_1_1_1"/>
    <protectedRange sqref="D40:D41" name="Range2_1_1_1_1_11_1_1_1_1_1_1"/>
    <protectedRange sqref="C40:C41" name="Range2_1_2_1_1_1_1_1"/>
    <protectedRange sqref="C39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G43:H43" name="Range2_2_12_1_3_1_1_1_1_1_4_1_1"/>
    <protectedRange sqref="E43:F43" name="Range2_2_12_1_7_1_1_3_1_1"/>
    <protectedRange sqref="I42:J42" name="Range2_2_12_1_4_2_1_1_1_2_1_1"/>
    <protectedRange sqref="S43" name="Range2_12_5_1_1_2_3_1"/>
    <protectedRange sqref="Q43:R43" name="Range2_12_1_6_1_1_1_1_2_1"/>
    <protectedRange sqref="N43:P43" name="Range2_12_1_2_3_1_1_1_1_2_1"/>
    <protectedRange sqref="I43:M43" name="Range2_2_12_1_4_3_1_1_1_1_2_1"/>
    <protectedRange sqref="D43" name="Range2_2_12_1_3_1_2_1_1_1_2_1_2_1"/>
    <protectedRange sqref="B41" name="Range2_12_5_1_1_1_1"/>
    <protectedRange sqref="T49:T50" name="Range2_12_5_1_1_2_1"/>
    <protectedRange sqref="T44:T45" name="Range2_12_5_1_1_3_1_1_1_1"/>
    <protectedRange sqref="T46:T47" name="Range2_12_5_1_1_2_1_1_1_1_1_1"/>
    <protectedRange sqref="T48" name="Range2_12_5_1_1_6_1_1_1_1_1_1"/>
    <protectedRange sqref="T53:T56" name="Range2_12_5_1_1_3"/>
    <protectedRange sqref="T51:T52" name="Range2_12_5_1_1_2_2"/>
    <protectedRange sqref="N61:R61" name="Range2_12_1_6_1_1_1"/>
    <protectedRange sqref="J61:M61" name="Range2_2_12_1_7_1_1_2"/>
    <protectedRange sqref="B62" name="Range2_12_5_1_1_2_2_1_3_1_1_1_1_1_1_1_1_1_1_1_1_1"/>
    <protectedRange sqref="D62 I61" name="Range2_2_12_1_7_1_1_2_1"/>
    <protectedRange sqref="E62:H62" name="Range2_2_12_1_1_1_1_1_1"/>
    <protectedRange sqref="C62" name="Range2_1_4_2_1_1_1_1"/>
    <protectedRange sqref="B38" name="Range2_12_5_1_1_2_3"/>
    <protectedRange sqref="S59:S60" name="Range2_12_5_1_1_5"/>
    <protectedRange sqref="S58" name="Range2_12_5_1_1_5_1_1_1"/>
    <protectedRange sqref="S57" name="Range2_12_2_1_1_1_2_1_1_2"/>
    <protectedRange sqref="S51:S54" name="Range2_12_4_1_1_1_4_2_2_2_1"/>
    <protectedRange sqref="Q51:R54" name="Range2_12_1_6_1_1_1_2_3_2_1_1_3_1"/>
    <protectedRange sqref="N51:P54" name="Range2_12_1_2_3_1_1_1_2_3_2_1_1_3_1"/>
    <protectedRange sqref="K51:M54" name="Range2_2_12_1_4_3_1_1_1_3_3_2_1_1_3_1"/>
    <protectedRange sqref="J51:J54" name="Range2_2_12_1_4_3_1_1_1_3_2_1_2_2_1"/>
    <protectedRange sqref="I51:I52" name="Range2_2_12_1_4_2_1_1_1_4_1_2_1_1_1_2_2_1"/>
    <protectedRange sqref="S55" name="Range2_12_2_1_1_1_2_1_2"/>
    <protectedRange sqref="S56" name="Range2_12_2_1_1_1_2_1_1_1_1"/>
    <protectedRange sqref="N55:R55" name="Range2_12_1_6_1_1_4_1_1_1_1_1_1_1_1_1"/>
    <protectedRange sqref="K55:M55" name="Range2_2_12_1_7_1_1_6_1_1_1_1_1_1_1_1_1"/>
    <protectedRange sqref="Q56:R56" name="Range2_12_1_6_1_1_1_2_3_1_1_3_1_1_1_1_1_1_1_2"/>
    <protectedRange sqref="N56:P56" name="Range2_12_1_2_3_1_1_1_2_3_1_1_3_1_1_1_1_1_1_1_1"/>
    <protectedRange sqref="J56:M56" name="Range2_2_12_1_4_3_1_1_1_3_3_1_1_3_1_1_1_1_1_1_1_1"/>
    <protectedRange sqref="I56" name="Range2_2_12_1_4_3_1_1_1_2_1_2_1_1_3_1_1_1_1_1_1_1"/>
    <protectedRange sqref="G57:H57" name="Range2_2_12_1_3_1_2_1_1_1_2_1_3_1_1_3_1_1_1_1_1_1_1_2"/>
    <protectedRange sqref="S44:S45" name="Range2_12_5_1_1_2_3_1_1_1_1_1_1_1_1"/>
    <protectedRange sqref="Q44:R45" name="Range2_12_1_6_1_1_1_1_2_1_1_1_1_1_1_1"/>
    <protectedRange sqref="N44:P45" name="Range2_12_1_2_3_1_1_1_1_2_1_1_1_1_1_1_1"/>
    <protectedRange sqref="I45:I46 J44:M45" name="Range2_2_12_1_4_3_1_1_1_1_2_1_1_1_1_1_1_1"/>
    <protectedRange sqref="E45:H46" name="Range2_2_12_1_3_1_2_1_1_1_1_2_1_1_1_1_1_1_1"/>
    <protectedRange sqref="D45:D46" name="Range2_2_12_1_3_1_2_1_1_1_2_1_2_3_1_1_1_1_1"/>
    <protectedRange sqref="S46:S47" name="Range2_12_4_1_1_1_4_2_1_1_1_1_1_1_1"/>
    <protectedRange sqref="Q46:R47" name="Range2_12_1_6_1_1_1_2_3_2_1_1_1_1_1_1_1"/>
    <protectedRange sqref="N46:P47" name="Range2_12_1_2_3_1_1_1_2_3_2_1_1_1_1_1_1_1"/>
    <protectedRange sqref="J46:M47" name="Range2_2_12_1_4_3_1_1_1_3_3_2_1_1_1_1_1_1_1"/>
    <protectedRange sqref="I44 I47" name="Range2_2_12_1_4_3_1_1_1_2_1_2_2_1_1_1_1_1_1"/>
    <protectedRange sqref="G44:H44 D44:E44 D47:E47 G47:H47" name="Range2_2_12_1_3_1_2_1_1_1_2_1_3_2_1_1_1_1_1_1"/>
    <protectedRange sqref="F44 F47" name="Range2_2_12_1_3_1_2_1_1_1_1_1_2_2_1_1_1_1_1_1"/>
    <protectedRange sqref="S48" name="Range2_12_5_1_1_5_3_1_1_1_1_1_1_1_1"/>
    <protectedRange sqref="Q48:R48" name="Range2_12_1_6_1_1_1_2_3_2_1_1_2_1_1_1_1_1_1"/>
    <protectedRange sqref="N48:P48" name="Range2_12_1_2_3_1_1_1_2_3_2_1_1_2_1_1_1_1_1_1"/>
    <protectedRange sqref="J48:M48" name="Range2_2_12_1_4_3_1_1_1_3_3_2_1_1_2_1_1_1_1_1_1"/>
    <protectedRange sqref="I48" name="Range2_2_12_1_4_3_1_1_1_2_1_2_2_1_2_1_1_1_1_1_1"/>
    <protectedRange sqref="G48:H48 D48:E48" name="Range2_2_12_1_3_1_2_1_1_1_2_1_3_2_1_2_1_1_1_1_1_1"/>
    <protectedRange sqref="F48" name="Range2_2_12_1_3_1_2_1_1_1_1_1_2_2_1_2_1_1_1_1_1_1"/>
    <protectedRange sqref="S49:S50" name="Range2_12_4_1_1_1_4_2_2_1_1_1"/>
    <protectedRange sqref="Q49:R50" name="Range2_12_1_6_1_1_1_2_3_2_1_1_1_1_1"/>
    <protectedRange sqref="N49:P50" name="Range2_12_1_2_3_1_1_1_2_3_2_1_1_1_1_1"/>
    <protectedRange sqref="K49:M50" name="Range2_2_12_1_4_3_1_1_1_3_3_2_1_1_1_1_1"/>
    <protectedRange sqref="J49:J50" name="Range2_2_12_1_4_3_1_1_1_3_2_1_2_1_1_1"/>
    <protectedRange sqref="D49:E50 D54:E54" name="Range2_2_12_1_3_1_2_1_1_1_2_1_2_3_2_1_1_1"/>
    <protectedRange sqref="I49:I50" name="Range2_2_12_1_4_2_1_1_1_4_1_2_1_1_1_2_1_1_1"/>
    <protectedRange sqref="F49:H50 F54:H54" name="Range2_2_12_1_3_1_1_1_1_1_4_1_2_1_2_1_2_1_1_1"/>
    <protectedRange sqref="D52:E53" name="Range2_2_12_1_3_1_2_1_1_1_2_1_2_3_2_1_2"/>
    <protectedRange sqref="F52:H53" name="Range2_2_12_1_3_1_1_1_1_1_4_1_2_1_2_1_2_1_2"/>
    <protectedRange sqref="I54" name="Range2_2_12_1_4_2_1_1_1_4_1_2_1_1_1_2_2_2_1"/>
    <protectedRange sqref="E51:H51" name="Range2_2_12_1_3_1_2_1_1_1_1_2_1_1_1_1_1_1_2_1"/>
    <protectedRange sqref="D51" name="Range2_2_12_1_3_1_2_1_1_1_2_1_2_3_1_1_1_1_2_1"/>
    <protectedRange sqref="D55:E55" name="Range2_2_12_1_3_1_2_1_1_1_2_1_2_3_2_2_1_1_2"/>
    <protectedRange sqref="I53" name="Range2_2_12_1_4_2_1_1_1_4_1_2_1_1_1_2_2_1_3_1"/>
    <protectedRange sqref="F55:H55" name="Range2_2_12_1_3_1_1_1_1_1_4_1_2_1_2_1_2_2_1_1_2"/>
    <protectedRange sqref="J55" name="Range2_2_12_1_4_3_1_1_1_3_2_1_2_2_2_1"/>
    <protectedRange sqref="D56:E56" name="Range2_2_12_1_3_1_2_1_1_1_2_1_2_3_2_2_1_2_2_1"/>
    <protectedRange sqref="I55" name="Range2_2_12_1_4_2_1_1_1_4_1_2_1_1_1_2_2_1_1_2_1"/>
    <protectedRange sqref="F56:H56" name="Range2_2_12_1_3_1_1_1_1_1_4_1_2_1_2_1_2_2_1_2_2_1"/>
    <protectedRange sqref="D57:E57" name="Range2_2_12_1_3_1_2_1_1_1_2_1_2_3_2_2_1_1_1_1"/>
    <protectedRange sqref="F57" name="Range2_2_12_1_3_1_1_1_1_1_4_1_2_1_2_1_2_2_1_1_1_1"/>
    <protectedRange sqref="R60" name="Range2_12_1_6_1_1_4_1_1_1_1_1_1_1_1_1_1_1_2"/>
    <protectedRange sqref="R59" name="Range2_12_1_4_1_1_1_1_1_1_1_1_1_1_1_1_1_1_1_2"/>
    <protectedRange sqref="R58" name="Range2_12_1_6_1_1_1_2_3_1_1_3_1_1_1_1_1_1_2_1"/>
    <protectedRange sqref="R57" name="Range2_12_1_6_1_1_1_2_3_1_1_3_1_1_1_1_1_1_1_1_1"/>
    <protectedRange sqref="N59:Q60" name="Range2_12_1_6_1_1_1_1_1"/>
    <protectedRange sqref="I60 J59:M60" name="Range2_2_12_1_7_1_1_2_1_1"/>
    <protectedRange sqref="N58:Q58" name="Range2_12_1_6_1_1_4_1_1_1_1_1_1_1_1_1_1_1_1_1"/>
    <protectedRange sqref="J58:M58" name="Range2_2_12_1_7_1_1_6_1_1_1_1_1_1_1_1_1_1_1_1"/>
    <protectedRange sqref="I59" name="Range2_2_12_1_4_3_1_1_1_5_1_1_1_1_1_1_1_1_1_1_1_1_1"/>
    <protectedRange sqref="G61:H61" name="Range2_2_12_1_3_1_2_1_1_1_2_1_1_1_1_1_1_2_1_1_1_1_1_1"/>
    <protectedRange sqref="Q57" name="Range2_12_1_4_1_1_1_1_1_1_1_1_1_1_1_1_1_1_1_1_1"/>
    <protectedRange sqref="N57:P57" name="Range2_12_1_2_1_1_1_1_1_1_1_1_1_1_1_1_1_1_1_1_1"/>
    <protectedRange sqref="J57:M57" name="Range2_2_12_1_4_1_1_1_1_1_1_1_1_1_1_1_1_1_1_1_1_1"/>
    <protectedRange sqref="I58" name="Range2_2_12_1_4_3_1_1_1_3_3_1_1_3_1_1_1_1_1_1_2_1"/>
    <protectedRange sqref="D60:E60 G60:H60" name="Range2_2_12_1_3_1_2_1_1_1_3_1_1_1_1_1_1_1_2_1_1_1_1"/>
    <protectedRange sqref="I57" name="Range2_2_12_1_7_1_1_5_2_1_1_1_1_1_1_1_1_1_1_1_1_1"/>
    <protectedRange sqref="D59:E59 G59:H59 F60" name="Range2_2_12_1_3_3_1_1_1_2_1_1_1_1_1_1_1_1_1_1_1_1_1"/>
    <protectedRange sqref="F59" name="Range2_2_12_1_3_1_2_1_1_1_2_1_3_1_1_3_1_1_1_1_1_1_2_1"/>
    <protectedRange sqref="D61:E61" name="Range2_2_12_1_3_1_2_1_1_1_2_1_1_1_1_3_1_1_1_1_1_1_1_1"/>
    <protectedRange sqref="F61" name="Range2_2_12_1_3_1_2_1_1_1_3_1_1_1_1_1_3_1_1_1_1_1_1_1_1"/>
    <protectedRange sqref="F58:H58" name="Range2_2_12_1_3_1_2_1_1_1_2_1_3_1_1_3_1_1_1_1_1_1_1_1_1"/>
    <protectedRange sqref="D58:E58" name="Range2_2_12_1_3_1_1_1_1_1_4_1_2_1_3_1_1_1_1_1_1_1_1_1_1_1"/>
    <protectedRange sqref="B60:B61" name="Range2_12_5_1_1_2_4"/>
    <protectedRange sqref="B44:B46 B50 B54" name="Range2_12_5_1_1_1_2_2_1_1_1_1_1_1_1_1_1_1"/>
    <protectedRange sqref="B47" name="Range2_12_5_1_1_1_3_1_1_1_1_1_1_1_1_1_1_1"/>
    <protectedRange sqref="B51" name="Range2_12_5_1_1_2_2_2_1_1_1_1_1_1_1_1"/>
    <protectedRange sqref="B53" name="Range2_12_5_1_1_1_2_1_1_1_1_1_1_1_1"/>
    <protectedRange sqref="B59" name="Range2_12_5_1_1_2_2_1_3_1_1_1_1_1_1_1_1_1_1_1_1_1_1_1"/>
    <protectedRange sqref="B57:B58" name="Range2_12_5_1_1_2_3_2"/>
    <protectedRange sqref="B55" name="Range2_12_5_1_1_2_2_1_3_1_1_1_1_1_1_1_1_1_1_1_1"/>
    <protectedRange sqref="B56" name="Range2_12_5_1_1_2_1_4_1_1_1_2_1_1_1_1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344" priority="5" operator="containsText" text="N/A">
      <formula>NOT(ISERROR(SEARCH("N/A",X11)))</formula>
    </cfRule>
    <cfRule type="cellIs" dxfId="343" priority="23" operator="equal">
      <formula>0</formula>
    </cfRule>
  </conditionalFormatting>
  <conditionalFormatting sqref="X11:AE34">
    <cfRule type="cellIs" dxfId="342" priority="22" operator="greaterThanOrEqual">
      <formula>1185</formula>
    </cfRule>
  </conditionalFormatting>
  <conditionalFormatting sqref="X11:AE34">
    <cfRule type="cellIs" dxfId="341" priority="21" operator="between">
      <formula>0.1</formula>
      <formula>1184</formula>
    </cfRule>
  </conditionalFormatting>
  <conditionalFormatting sqref="X8">
    <cfRule type="cellIs" dxfId="340" priority="20" operator="equal">
      <formula>0</formula>
    </cfRule>
  </conditionalFormatting>
  <conditionalFormatting sqref="X8">
    <cfRule type="cellIs" dxfId="339" priority="19" operator="greaterThan">
      <formula>1179</formula>
    </cfRule>
  </conditionalFormatting>
  <conditionalFormatting sqref="X8">
    <cfRule type="cellIs" dxfId="338" priority="18" operator="greaterThan">
      <formula>99</formula>
    </cfRule>
  </conditionalFormatting>
  <conditionalFormatting sqref="X8">
    <cfRule type="cellIs" dxfId="337" priority="17" operator="greaterThan">
      <formula>0.99</formula>
    </cfRule>
  </conditionalFormatting>
  <conditionalFormatting sqref="AB8">
    <cfRule type="cellIs" dxfId="336" priority="16" operator="equal">
      <formula>0</formula>
    </cfRule>
  </conditionalFormatting>
  <conditionalFormatting sqref="AB8">
    <cfRule type="cellIs" dxfId="335" priority="15" operator="greaterThan">
      <formula>1179</formula>
    </cfRule>
  </conditionalFormatting>
  <conditionalFormatting sqref="AB8">
    <cfRule type="cellIs" dxfId="334" priority="14" operator="greaterThan">
      <formula>99</formula>
    </cfRule>
  </conditionalFormatting>
  <conditionalFormatting sqref="AB8">
    <cfRule type="cellIs" dxfId="333" priority="13" operator="greaterThan">
      <formula>0.99</formula>
    </cfRule>
  </conditionalFormatting>
  <conditionalFormatting sqref="AQ11:AQ34 AJ11:AO34">
    <cfRule type="cellIs" dxfId="332" priority="12" operator="equal">
      <formula>0</formula>
    </cfRule>
  </conditionalFormatting>
  <conditionalFormatting sqref="AQ11:AQ34 AJ11:AO34">
    <cfRule type="cellIs" dxfId="331" priority="11" operator="greaterThan">
      <formula>1179</formula>
    </cfRule>
  </conditionalFormatting>
  <conditionalFormatting sqref="AQ11:AQ34 AJ11:AO34">
    <cfRule type="cellIs" dxfId="330" priority="10" operator="greaterThan">
      <formula>99</formula>
    </cfRule>
  </conditionalFormatting>
  <conditionalFormatting sqref="AQ11:AQ34 AJ11:AO34">
    <cfRule type="cellIs" dxfId="329" priority="9" operator="greaterThan">
      <formula>0.99</formula>
    </cfRule>
  </conditionalFormatting>
  <conditionalFormatting sqref="AI11:AI34">
    <cfRule type="cellIs" dxfId="328" priority="8" operator="greaterThan">
      <formula>$AI$8</formula>
    </cfRule>
  </conditionalFormatting>
  <conditionalFormatting sqref="AH11:AH34">
    <cfRule type="cellIs" dxfId="327" priority="6" operator="greaterThan">
      <formula>$AH$8</formula>
    </cfRule>
    <cfRule type="cellIs" dxfId="326" priority="7" operator="greaterThan">
      <formula>$AH$8</formula>
    </cfRule>
  </conditionalFormatting>
  <conditionalFormatting sqref="AP11:AP34">
    <cfRule type="cellIs" dxfId="325" priority="4" operator="equal">
      <formula>0</formula>
    </cfRule>
  </conditionalFormatting>
  <conditionalFormatting sqref="AP11:AP34">
    <cfRule type="cellIs" dxfId="324" priority="3" operator="greaterThan">
      <formula>1179</formula>
    </cfRule>
  </conditionalFormatting>
  <conditionalFormatting sqref="AP11:AP34">
    <cfRule type="cellIs" dxfId="323" priority="2" operator="greaterThan">
      <formula>99</formula>
    </cfRule>
  </conditionalFormatting>
  <conditionalFormatting sqref="AP11:AP34">
    <cfRule type="cellIs" dxfId="322" priority="1" operator="greaterThan">
      <formula>0.99</formula>
    </cfRule>
  </conditionalFormatting>
  <dataValidations count="4">
    <dataValidation type="list" allowBlank="1" showInputMessage="1" showErrorMessage="1" sqref="AV31:AW31" xr:uid="{00000000-0002-0000-1000-000000000000}">
      <formula1>$AV$24:$AV$28</formula1>
    </dataValidation>
    <dataValidation type="list" allowBlank="1" showInputMessage="1" showErrorMessage="1" sqref="H11:H34" xr:uid="{00000000-0002-0000-1000-000001000000}">
      <formula1>$AV$10:$AV$19</formula1>
    </dataValidation>
    <dataValidation type="list" allowBlank="1" showInputMessage="1" showErrorMessage="1" sqref="AP8:AQ8 N10 L10 D8 O8:T8" xr:uid="{00000000-0002-0000-1000-000002000000}">
      <formula1>#REF!</formula1>
    </dataValidation>
    <dataValidation type="list" allowBlank="1" showInputMessage="1" showErrorMessage="1" sqref="P3:P5" xr:uid="{00000000-0002-0000-1000-000003000000}">
      <formula1>$AY$10:$AY$40</formula1>
    </dataValidation>
  </dataValidations>
  <hyperlinks>
    <hyperlink ref="H9:H10" location="'1'!AH8" display="Plant Status" xr:uid="{00000000-0004-0000-10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2:AY119"/>
  <sheetViews>
    <sheetView showGridLines="0" topLeftCell="A26" zoomScaleNormal="100" workbookViewId="0">
      <selection activeCell="A34" sqref="A34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136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136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35" t="s">
        <v>11</v>
      </c>
      <c r="I7" s="336" t="s">
        <v>12</v>
      </c>
      <c r="J7" s="336" t="s">
        <v>13</v>
      </c>
      <c r="K7" s="336" t="s">
        <v>14</v>
      </c>
      <c r="L7" s="191"/>
      <c r="M7" s="191"/>
      <c r="N7" s="191"/>
      <c r="O7" s="335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36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36" t="s">
        <v>23</v>
      </c>
      <c r="AG7" s="336" t="s">
        <v>24</v>
      </c>
      <c r="AH7" s="336" t="s">
        <v>25</v>
      </c>
      <c r="AI7" s="336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36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41930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26326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36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37" t="s">
        <v>52</v>
      </c>
      <c r="V9" s="337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39" t="s">
        <v>56</v>
      </c>
      <c r="AG9" s="339" t="s">
        <v>57</v>
      </c>
      <c r="AH9" s="373" t="s">
        <v>58</v>
      </c>
      <c r="AI9" s="388" t="s">
        <v>59</v>
      </c>
      <c r="AJ9" s="337" t="s">
        <v>60</v>
      </c>
      <c r="AK9" s="337" t="s">
        <v>61</v>
      </c>
      <c r="AL9" s="337" t="s">
        <v>62</v>
      </c>
      <c r="AM9" s="337" t="s">
        <v>63</v>
      </c>
      <c r="AN9" s="337" t="s">
        <v>64</v>
      </c>
      <c r="AO9" s="337" t="s">
        <v>65</v>
      </c>
      <c r="AP9" s="337" t="s">
        <v>66</v>
      </c>
      <c r="AQ9" s="390" t="s">
        <v>67</v>
      </c>
      <c r="AR9" s="337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37" t="s">
        <v>73</v>
      </c>
      <c r="C10" s="337" t="s">
        <v>74</v>
      </c>
      <c r="D10" s="337" t="s">
        <v>75</v>
      </c>
      <c r="E10" s="337" t="s">
        <v>76</v>
      </c>
      <c r="F10" s="337" t="s">
        <v>75</v>
      </c>
      <c r="G10" s="337" t="s">
        <v>76</v>
      </c>
      <c r="H10" s="399"/>
      <c r="I10" s="337" t="s">
        <v>76</v>
      </c>
      <c r="J10" s="337" t="s">
        <v>76</v>
      </c>
      <c r="K10" s="337" t="s">
        <v>76</v>
      </c>
      <c r="L10" s="207" t="s">
        <v>30</v>
      </c>
      <c r="M10" s="400"/>
      <c r="N10" s="207" t="s">
        <v>30</v>
      </c>
      <c r="O10" s="391"/>
      <c r="P10" s="391"/>
      <c r="Q10" s="180">
        <v>10708794</v>
      </c>
      <c r="R10" s="381"/>
      <c r="S10" s="382"/>
      <c r="T10" s="383"/>
      <c r="U10" s="337" t="s">
        <v>76</v>
      </c>
      <c r="V10" s="337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31697188</v>
      </c>
      <c r="AH10" s="373"/>
      <c r="AI10" s="389"/>
      <c r="AJ10" s="337" t="s">
        <v>85</v>
      </c>
      <c r="AK10" s="337" t="s">
        <v>85</v>
      </c>
      <c r="AL10" s="337" t="s">
        <v>85</v>
      </c>
      <c r="AM10" s="337" t="s">
        <v>85</v>
      </c>
      <c r="AN10" s="337" t="s">
        <v>85</v>
      </c>
      <c r="AO10" s="337" t="s">
        <v>85</v>
      </c>
      <c r="AP10" s="179">
        <v>6978789</v>
      </c>
      <c r="AQ10" s="391"/>
      <c r="AR10" s="338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14</v>
      </c>
      <c r="E11" s="222">
        <f>D11/1.42</f>
        <v>9.8591549295774659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125</v>
      </c>
      <c r="P11" s="227">
        <v>91</v>
      </c>
      <c r="Q11" s="227">
        <v>10712791</v>
      </c>
      <c r="R11" s="228">
        <f>Q11-Q10</f>
        <v>3997</v>
      </c>
      <c r="S11" s="229">
        <f>R11*24/1000</f>
        <v>95.927999999999997</v>
      </c>
      <c r="T11" s="229">
        <f>R11/1000</f>
        <v>3.9969999999999999</v>
      </c>
      <c r="U11" s="230">
        <v>6.9</v>
      </c>
      <c r="V11" s="230">
        <f t="shared" ref="V11:V34" si="0">U11</f>
        <v>6.9</v>
      </c>
      <c r="W11" s="292" t="s">
        <v>132</v>
      </c>
      <c r="X11" s="286">
        <v>0</v>
      </c>
      <c r="Y11" s="286">
        <v>0</v>
      </c>
      <c r="Z11" s="286">
        <v>1165</v>
      </c>
      <c r="AA11" s="286">
        <v>0</v>
      </c>
      <c r="AB11" s="286">
        <v>1160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31698090</v>
      </c>
      <c r="AH11" s="233">
        <f>IF(ISBLANK(AG11),"-",AG11-AG10)</f>
        <v>902</v>
      </c>
      <c r="AI11" s="234">
        <f>AH11/T11</f>
        <v>225.66925193895423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</v>
      </c>
      <c r="AP11" s="286">
        <v>6978789</v>
      </c>
      <c r="AQ11" s="286">
        <f t="shared" ref="AQ11:AQ34" si="1">AP11-AP10</f>
        <v>0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14</v>
      </c>
      <c r="E12" s="222">
        <f t="shared" ref="E12:E34" si="2">D12/1.42</f>
        <v>9.8591549295774659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130</v>
      </c>
      <c r="P12" s="227">
        <v>87</v>
      </c>
      <c r="Q12" s="227">
        <v>10716789</v>
      </c>
      <c r="R12" s="228">
        <f t="shared" ref="R12:R34" si="5">Q12-Q11</f>
        <v>3998</v>
      </c>
      <c r="S12" s="229">
        <f t="shared" ref="S12:S34" si="6">R12*24/1000</f>
        <v>95.951999999999998</v>
      </c>
      <c r="T12" s="229">
        <f t="shared" ref="T12:T34" si="7">R12/1000</f>
        <v>3.9980000000000002</v>
      </c>
      <c r="U12" s="230">
        <v>7.9</v>
      </c>
      <c r="V12" s="230">
        <f t="shared" si="0"/>
        <v>7.9</v>
      </c>
      <c r="W12" s="292" t="s">
        <v>132</v>
      </c>
      <c r="X12" s="286">
        <v>0</v>
      </c>
      <c r="Y12" s="286">
        <v>0</v>
      </c>
      <c r="Z12" s="286">
        <v>1166</v>
      </c>
      <c r="AA12" s="286">
        <v>0</v>
      </c>
      <c r="AB12" s="286">
        <v>1160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31698992</v>
      </c>
      <c r="AH12" s="233">
        <f>IF(ISBLANK(AG12),"-",AG12-AG11)</f>
        <v>902</v>
      </c>
      <c r="AI12" s="234">
        <f t="shared" ref="AI12:AI34" si="8">AH12/T12</f>
        <v>225.61280640320157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</v>
      </c>
      <c r="AP12" s="286">
        <v>6978789</v>
      </c>
      <c r="AQ12" s="286">
        <f t="shared" si="1"/>
        <v>0</v>
      </c>
      <c r="AR12" s="238">
        <v>0.85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20</v>
      </c>
      <c r="E13" s="222">
        <f t="shared" si="2"/>
        <v>14.084507042253522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108</v>
      </c>
      <c r="P13" s="227">
        <v>87</v>
      </c>
      <c r="Q13" s="227">
        <v>10720438</v>
      </c>
      <c r="R13" s="228">
        <f t="shared" si="5"/>
        <v>3649</v>
      </c>
      <c r="S13" s="229">
        <f t="shared" si="6"/>
        <v>87.575999999999993</v>
      </c>
      <c r="T13" s="229">
        <f t="shared" si="7"/>
        <v>3.649</v>
      </c>
      <c r="U13" s="230">
        <v>9.5</v>
      </c>
      <c r="V13" s="230">
        <f t="shared" si="0"/>
        <v>9.5</v>
      </c>
      <c r="W13" s="292" t="s">
        <v>132</v>
      </c>
      <c r="X13" s="286">
        <v>0</v>
      </c>
      <c r="Y13" s="286">
        <v>0</v>
      </c>
      <c r="Z13" s="286">
        <v>1014</v>
      </c>
      <c r="AA13" s="286">
        <v>0</v>
      </c>
      <c r="AB13" s="286">
        <v>1069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31699838</v>
      </c>
      <c r="AH13" s="233">
        <f>IF(ISBLANK(AG13),"-",AG13-AG12)</f>
        <v>846</v>
      </c>
      <c r="AI13" s="234">
        <f t="shared" si="8"/>
        <v>231.84434091531926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</v>
      </c>
      <c r="AP13" s="286">
        <v>6978789</v>
      </c>
      <c r="AQ13" s="286">
        <f t="shared" si="1"/>
        <v>0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24</v>
      </c>
      <c r="E14" s="222">
        <f t="shared" si="2"/>
        <v>16.901408450704228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107</v>
      </c>
      <c r="P14" s="227">
        <v>90</v>
      </c>
      <c r="Q14" s="227">
        <v>10724293</v>
      </c>
      <c r="R14" s="228">
        <f t="shared" si="5"/>
        <v>3855</v>
      </c>
      <c r="S14" s="229">
        <f t="shared" si="6"/>
        <v>92.52</v>
      </c>
      <c r="T14" s="229">
        <f t="shared" si="7"/>
        <v>3.855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975</v>
      </c>
      <c r="AA14" s="286">
        <v>0</v>
      </c>
      <c r="AB14" s="286">
        <v>1069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31700368</v>
      </c>
      <c r="AH14" s="233">
        <f t="shared" ref="AH14:AH34" si="9">IF(ISBLANK(AG14),"-",AG14-AG13)</f>
        <v>530</v>
      </c>
      <c r="AI14" s="234">
        <f t="shared" si="8"/>
        <v>137.48378728923475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</v>
      </c>
      <c r="AP14" s="286">
        <v>6978789</v>
      </c>
      <c r="AQ14" s="286">
        <f t="shared" si="1"/>
        <v>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29</v>
      </c>
      <c r="E15" s="222">
        <f t="shared" si="2"/>
        <v>20.422535211267608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105</v>
      </c>
      <c r="P15" s="227">
        <v>97</v>
      </c>
      <c r="Q15" s="227">
        <v>10728148</v>
      </c>
      <c r="R15" s="228">
        <f t="shared" si="5"/>
        <v>3855</v>
      </c>
      <c r="S15" s="229">
        <f t="shared" si="6"/>
        <v>92.52</v>
      </c>
      <c r="T15" s="229">
        <f t="shared" si="7"/>
        <v>3.855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890</v>
      </c>
      <c r="AA15" s="286">
        <v>0</v>
      </c>
      <c r="AB15" s="286">
        <v>1069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31700898</v>
      </c>
      <c r="AH15" s="233">
        <f t="shared" si="9"/>
        <v>530</v>
      </c>
      <c r="AI15" s="234">
        <f t="shared" si="8"/>
        <v>137.48378728923475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6978789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25</v>
      </c>
      <c r="E16" s="222">
        <f t="shared" si="2"/>
        <v>17.605633802816904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111</v>
      </c>
      <c r="P16" s="227">
        <v>108</v>
      </c>
      <c r="Q16" s="227">
        <v>10732004</v>
      </c>
      <c r="R16" s="228">
        <f t="shared" si="5"/>
        <v>3856</v>
      </c>
      <c r="S16" s="229">
        <f t="shared" si="6"/>
        <v>92.543999999999997</v>
      </c>
      <c r="T16" s="229">
        <f t="shared" si="7"/>
        <v>3.8559999999999999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993</v>
      </c>
      <c r="AA16" s="286">
        <v>0</v>
      </c>
      <c r="AB16" s="286">
        <v>1070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31701430</v>
      </c>
      <c r="AH16" s="233">
        <f t="shared" si="9"/>
        <v>532</v>
      </c>
      <c r="AI16" s="234">
        <f t="shared" si="8"/>
        <v>137.96680497925311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6978789</v>
      </c>
      <c r="AQ16" s="286">
        <f t="shared" si="1"/>
        <v>0</v>
      </c>
      <c r="AR16" s="238">
        <v>0.97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16</v>
      </c>
      <c r="E17" s="222">
        <f t="shared" si="2"/>
        <v>11.267605633802818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140</v>
      </c>
      <c r="P17" s="227">
        <v>131</v>
      </c>
      <c r="Q17" s="227">
        <v>10737706</v>
      </c>
      <c r="R17" s="228">
        <f t="shared" si="5"/>
        <v>5702</v>
      </c>
      <c r="S17" s="229">
        <f t="shared" si="6"/>
        <v>136.84800000000001</v>
      </c>
      <c r="T17" s="229">
        <f t="shared" si="7"/>
        <v>5.702</v>
      </c>
      <c r="U17" s="230">
        <v>9.5</v>
      </c>
      <c r="V17" s="230">
        <f t="shared" si="0"/>
        <v>9.5</v>
      </c>
      <c r="W17" s="292" t="s">
        <v>178</v>
      </c>
      <c r="X17" s="286">
        <v>0</v>
      </c>
      <c r="Y17" s="286">
        <v>0</v>
      </c>
      <c r="Z17" s="286">
        <v>1083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31702596</v>
      </c>
      <c r="AH17" s="233">
        <f t="shared" si="9"/>
        <v>1166</v>
      </c>
      <c r="AI17" s="234">
        <f t="shared" si="8"/>
        <v>204.48965275341985</v>
      </c>
      <c r="AJ17" s="235">
        <v>0</v>
      </c>
      <c r="AK17" s="235">
        <v>0</v>
      </c>
      <c r="AL17" s="235">
        <v>1</v>
      </c>
      <c r="AM17" s="235">
        <v>1</v>
      </c>
      <c r="AN17" s="235">
        <v>1</v>
      </c>
      <c r="AO17" s="235">
        <v>0</v>
      </c>
      <c r="AP17" s="286">
        <v>6978789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9</v>
      </c>
      <c r="E18" s="222">
        <f t="shared" si="2"/>
        <v>6.3380281690140849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145</v>
      </c>
      <c r="P18" s="227">
        <v>143</v>
      </c>
      <c r="Q18" s="227">
        <v>10743467</v>
      </c>
      <c r="R18" s="228">
        <f t="shared" si="5"/>
        <v>5761</v>
      </c>
      <c r="S18" s="229">
        <f t="shared" si="6"/>
        <v>138.26400000000001</v>
      </c>
      <c r="T18" s="229">
        <f t="shared" si="7"/>
        <v>5.7610000000000001</v>
      </c>
      <c r="U18" s="230">
        <v>9.5</v>
      </c>
      <c r="V18" s="230">
        <f t="shared" si="0"/>
        <v>9.5</v>
      </c>
      <c r="W18" s="292" t="s">
        <v>178</v>
      </c>
      <c r="X18" s="286">
        <v>0</v>
      </c>
      <c r="Y18" s="286">
        <v>0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31703834</v>
      </c>
      <c r="AH18" s="233">
        <f t="shared" si="9"/>
        <v>1238</v>
      </c>
      <c r="AI18" s="234">
        <f t="shared" si="8"/>
        <v>214.89324770005206</v>
      </c>
      <c r="AJ18" s="235">
        <v>0</v>
      </c>
      <c r="AK18" s="235">
        <v>0</v>
      </c>
      <c r="AL18" s="235">
        <v>1</v>
      </c>
      <c r="AM18" s="235">
        <v>1</v>
      </c>
      <c r="AN18" s="235">
        <v>1</v>
      </c>
      <c r="AO18" s="235">
        <v>0</v>
      </c>
      <c r="AP18" s="286">
        <v>6978789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10</v>
      </c>
      <c r="E19" s="222">
        <f t="shared" si="2"/>
        <v>7.042253521126761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146</v>
      </c>
      <c r="P19" s="227">
        <v>144</v>
      </c>
      <c r="Q19" s="227">
        <v>10749479</v>
      </c>
      <c r="R19" s="228">
        <f t="shared" si="5"/>
        <v>6012</v>
      </c>
      <c r="S19" s="229">
        <f t="shared" si="6"/>
        <v>144.28800000000001</v>
      </c>
      <c r="T19" s="229">
        <f t="shared" si="7"/>
        <v>6.0119999999999996</v>
      </c>
      <c r="U19" s="230">
        <v>9.1</v>
      </c>
      <c r="V19" s="230">
        <f t="shared" si="0"/>
        <v>9.1</v>
      </c>
      <c r="W19" s="292" t="s">
        <v>148</v>
      </c>
      <c r="X19" s="286">
        <v>0</v>
      </c>
      <c r="Y19" s="286">
        <v>1043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31705188</v>
      </c>
      <c r="AH19" s="233">
        <f t="shared" si="9"/>
        <v>1354</v>
      </c>
      <c r="AI19" s="234">
        <f t="shared" si="8"/>
        <v>225.21623419827014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6978789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9</v>
      </c>
      <c r="E20" s="222">
        <f t="shared" si="2"/>
        <v>6.3380281690140849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137</v>
      </c>
      <c r="P20" s="227">
        <v>149</v>
      </c>
      <c r="Q20" s="227">
        <v>10755653</v>
      </c>
      <c r="R20" s="228">
        <f t="shared" si="5"/>
        <v>6174</v>
      </c>
      <c r="S20" s="229">
        <f t="shared" si="6"/>
        <v>148.17599999999999</v>
      </c>
      <c r="T20" s="229">
        <f t="shared" si="7"/>
        <v>6.1740000000000004</v>
      </c>
      <c r="U20" s="230">
        <v>8.6999999999999993</v>
      </c>
      <c r="V20" s="230">
        <f t="shared" si="0"/>
        <v>8.6999999999999993</v>
      </c>
      <c r="W20" s="292" t="s">
        <v>148</v>
      </c>
      <c r="X20" s="286">
        <v>0</v>
      </c>
      <c r="Y20" s="286">
        <v>1064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31706542</v>
      </c>
      <c r="AH20" s="233">
        <f t="shared" si="9"/>
        <v>1354</v>
      </c>
      <c r="AI20" s="234">
        <f t="shared" si="8"/>
        <v>219.30677032717847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6978789</v>
      </c>
      <c r="AQ20" s="286">
        <f t="shared" si="1"/>
        <v>0</v>
      </c>
      <c r="AR20" s="238">
        <v>0.99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10</v>
      </c>
      <c r="E21" s="222">
        <f t="shared" si="2"/>
        <v>7.042253521126761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139</v>
      </c>
      <c r="P21" s="227">
        <v>150</v>
      </c>
      <c r="Q21" s="227">
        <v>10761867</v>
      </c>
      <c r="R21" s="228">
        <f>Q21-Q20</f>
        <v>6214</v>
      </c>
      <c r="S21" s="229">
        <f t="shared" si="6"/>
        <v>149.136</v>
      </c>
      <c r="T21" s="229">
        <f t="shared" si="7"/>
        <v>6.2140000000000004</v>
      </c>
      <c r="U21" s="230">
        <v>8.1999999999999993</v>
      </c>
      <c r="V21" s="230">
        <f t="shared" si="0"/>
        <v>8.1999999999999993</v>
      </c>
      <c r="W21" s="292" t="s">
        <v>148</v>
      </c>
      <c r="X21" s="286">
        <v>0</v>
      </c>
      <c r="Y21" s="286">
        <v>1054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31707924</v>
      </c>
      <c r="AH21" s="233">
        <f t="shared" si="9"/>
        <v>1382</v>
      </c>
      <c r="AI21" s="234">
        <f t="shared" si="8"/>
        <v>222.40102993241067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6978789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9</v>
      </c>
      <c r="E22" s="222">
        <f t="shared" si="2"/>
        <v>6.3380281690140849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133</v>
      </c>
      <c r="P22" s="227">
        <v>144</v>
      </c>
      <c r="Q22" s="227">
        <v>10768367</v>
      </c>
      <c r="R22" s="228">
        <f t="shared" si="5"/>
        <v>6500</v>
      </c>
      <c r="S22" s="229">
        <f t="shared" si="6"/>
        <v>156</v>
      </c>
      <c r="T22" s="229">
        <f t="shared" si="7"/>
        <v>6.5</v>
      </c>
      <c r="U22" s="230">
        <v>7.5</v>
      </c>
      <c r="V22" s="230">
        <f t="shared" si="0"/>
        <v>7.5</v>
      </c>
      <c r="W22" s="292" t="s">
        <v>148</v>
      </c>
      <c r="X22" s="286">
        <v>0</v>
      </c>
      <c r="Y22" s="286">
        <v>1130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31709382</v>
      </c>
      <c r="AH22" s="233">
        <f t="shared" si="9"/>
        <v>1458</v>
      </c>
      <c r="AI22" s="234">
        <f t="shared" si="8"/>
        <v>224.30769230769232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6978789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8</v>
      </c>
      <c r="E23" s="222">
        <f t="shared" si="2"/>
        <v>5.6338028169014089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139</v>
      </c>
      <c r="P23" s="227">
        <v>138</v>
      </c>
      <c r="Q23" s="227">
        <v>10774122</v>
      </c>
      <c r="R23" s="228">
        <f t="shared" si="5"/>
        <v>5755</v>
      </c>
      <c r="S23" s="229">
        <f t="shared" si="6"/>
        <v>138.12</v>
      </c>
      <c r="T23" s="229">
        <f t="shared" si="7"/>
        <v>5.7549999999999999</v>
      </c>
      <c r="U23" s="230">
        <v>7.2</v>
      </c>
      <c r="V23" s="230">
        <f t="shared" si="0"/>
        <v>7.2</v>
      </c>
      <c r="W23" s="292" t="s">
        <v>148</v>
      </c>
      <c r="X23" s="286">
        <v>0</v>
      </c>
      <c r="Y23" s="286">
        <v>999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31710694</v>
      </c>
      <c r="AH23" s="233">
        <f t="shared" si="9"/>
        <v>1312</v>
      </c>
      <c r="AI23" s="234">
        <f t="shared" si="8"/>
        <v>227.97567332754127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6978789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8</v>
      </c>
      <c r="E24" s="222">
        <f t="shared" si="2"/>
        <v>5.6338028169014089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135</v>
      </c>
      <c r="P24" s="227">
        <v>139</v>
      </c>
      <c r="Q24" s="227">
        <v>10779942</v>
      </c>
      <c r="R24" s="228">
        <f t="shared" si="5"/>
        <v>5820</v>
      </c>
      <c r="S24" s="229">
        <f t="shared" si="6"/>
        <v>139.68</v>
      </c>
      <c r="T24" s="229">
        <f t="shared" si="7"/>
        <v>5.82</v>
      </c>
      <c r="U24" s="230">
        <v>6.8</v>
      </c>
      <c r="V24" s="230">
        <f t="shared" si="0"/>
        <v>6.8</v>
      </c>
      <c r="W24" s="292" t="s">
        <v>148</v>
      </c>
      <c r="X24" s="286">
        <v>0</v>
      </c>
      <c r="Y24" s="286">
        <v>1010</v>
      </c>
      <c r="Z24" s="286">
        <v>1195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31712002</v>
      </c>
      <c r="AH24" s="233">
        <f t="shared" si="9"/>
        <v>1308</v>
      </c>
      <c r="AI24" s="234">
        <f t="shared" si="8"/>
        <v>224.74226804123711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6978789</v>
      </c>
      <c r="AQ24" s="286">
        <f t="shared" si="1"/>
        <v>0</v>
      </c>
      <c r="AR24" s="238">
        <v>0.89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8</v>
      </c>
      <c r="E25" s="222">
        <f t="shared" si="2"/>
        <v>5.6338028169014089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135</v>
      </c>
      <c r="P25" s="227">
        <v>139</v>
      </c>
      <c r="Q25" s="227">
        <v>10785851</v>
      </c>
      <c r="R25" s="228">
        <f t="shared" si="5"/>
        <v>5909</v>
      </c>
      <c r="S25" s="229">
        <f t="shared" si="6"/>
        <v>141.816</v>
      </c>
      <c r="T25" s="229">
        <f t="shared" si="7"/>
        <v>5.9089999999999998</v>
      </c>
      <c r="U25" s="230">
        <v>6.3</v>
      </c>
      <c r="V25" s="230">
        <f t="shared" si="0"/>
        <v>6.3</v>
      </c>
      <c r="W25" s="292" t="s">
        <v>148</v>
      </c>
      <c r="X25" s="286">
        <v>0</v>
      </c>
      <c r="Y25" s="286">
        <v>1023</v>
      </c>
      <c r="Z25" s="286">
        <v>1195</v>
      </c>
      <c r="AA25" s="286">
        <v>1185</v>
      </c>
      <c r="AB25" s="286">
        <v>1199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31713354</v>
      </c>
      <c r="AH25" s="233">
        <f t="shared" si="9"/>
        <v>1352</v>
      </c>
      <c r="AI25" s="234">
        <f t="shared" si="8"/>
        <v>228.80352005415469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6978789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8</v>
      </c>
      <c r="E26" s="222">
        <f t="shared" si="2"/>
        <v>5.6338028169014089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135</v>
      </c>
      <c r="P26" s="227">
        <v>139</v>
      </c>
      <c r="Q26" s="227">
        <v>10791727</v>
      </c>
      <c r="R26" s="228">
        <f t="shared" si="5"/>
        <v>5876</v>
      </c>
      <c r="S26" s="229">
        <f t="shared" si="6"/>
        <v>141.024</v>
      </c>
      <c r="T26" s="229">
        <f t="shared" si="7"/>
        <v>5.8760000000000003</v>
      </c>
      <c r="U26" s="230">
        <v>6</v>
      </c>
      <c r="V26" s="230">
        <f t="shared" si="0"/>
        <v>6</v>
      </c>
      <c r="W26" s="292" t="s">
        <v>148</v>
      </c>
      <c r="X26" s="286">
        <v>0</v>
      </c>
      <c r="Y26" s="286">
        <v>1033</v>
      </c>
      <c r="Z26" s="286">
        <v>1195</v>
      </c>
      <c r="AA26" s="286">
        <v>1185</v>
      </c>
      <c r="AB26" s="286">
        <v>1199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31714694</v>
      </c>
      <c r="AH26" s="233">
        <f t="shared" si="9"/>
        <v>1340</v>
      </c>
      <c r="AI26" s="234">
        <f t="shared" si="8"/>
        <v>228.04628999319263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6978789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6</v>
      </c>
      <c r="E27" s="222">
        <f t="shared" si="2"/>
        <v>4.2253521126760569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129</v>
      </c>
      <c r="P27" s="227">
        <v>138</v>
      </c>
      <c r="Q27" s="227">
        <v>10797408</v>
      </c>
      <c r="R27" s="228">
        <f t="shared" si="5"/>
        <v>5681</v>
      </c>
      <c r="S27" s="229">
        <f t="shared" si="6"/>
        <v>136.34399999999999</v>
      </c>
      <c r="T27" s="229">
        <f t="shared" si="7"/>
        <v>5.681</v>
      </c>
      <c r="U27" s="230">
        <v>5.6</v>
      </c>
      <c r="V27" s="230">
        <f t="shared" si="0"/>
        <v>5.6</v>
      </c>
      <c r="W27" s="292" t="s">
        <v>148</v>
      </c>
      <c r="X27" s="286">
        <v>0</v>
      </c>
      <c r="Y27" s="286">
        <v>1065</v>
      </c>
      <c r="Z27" s="286">
        <v>1195</v>
      </c>
      <c r="AA27" s="286">
        <v>1185</v>
      </c>
      <c r="AB27" s="286">
        <v>1199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31716022</v>
      </c>
      <c r="AH27" s="233">
        <f t="shared" si="9"/>
        <v>1328</v>
      </c>
      <c r="AI27" s="234">
        <f t="shared" si="8"/>
        <v>233.76166167928181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6978789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5</v>
      </c>
      <c r="E28" s="222">
        <f t="shared" si="2"/>
        <v>3.5211267605633805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135</v>
      </c>
      <c r="P28" s="227">
        <v>132</v>
      </c>
      <c r="Q28" s="227">
        <v>10803175</v>
      </c>
      <c r="R28" s="228">
        <f t="shared" si="5"/>
        <v>5767</v>
      </c>
      <c r="S28" s="229">
        <f t="shared" si="6"/>
        <v>138.40799999999999</v>
      </c>
      <c r="T28" s="229">
        <f t="shared" si="7"/>
        <v>5.7670000000000003</v>
      </c>
      <c r="U28" s="230">
        <v>5.3</v>
      </c>
      <c r="V28" s="230">
        <f t="shared" si="0"/>
        <v>5.3</v>
      </c>
      <c r="W28" s="292" t="s">
        <v>148</v>
      </c>
      <c r="X28" s="286">
        <v>0</v>
      </c>
      <c r="Y28" s="286">
        <v>999</v>
      </c>
      <c r="Z28" s="286">
        <v>1195</v>
      </c>
      <c r="AA28" s="286">
        <v>1185</v>
      </c>
      <c r="AB28" s="286">
        <v>1199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31717354</v>
      </c>
      <c r="AH28" s="233">
        <f t="shared" si="9"/>
        <v>1332</v>
      </c>
      <c r="AI28" s="234">
        <f t="shared" si="8"/>
        <v>230.96930813247789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6978789</v>
      </c>
      <c r="AQ28" s="286">
        <f t="shared" si="1"/>
        <v>0</v>
      </c>
      <c r="AR28" s="238">
        <v>0.9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5</v>
      </c>
      <c r="E29" s="222">
        <f t="shared" si="2"/>
        <v>3.5211267605633805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137</v>
      </c>
      <c r="P29" s="227">
        <v>130</v>
      </c>
      <c r="Q29" s="227">
        <v>10808711</v>
      </c>
      <c r="R29" s="228">
        <f t="shared" si="5"/>
        <v>5536</v>
      </c>
      <c r="S29" s="229">
        <f t="shared" si="6"/>
        <v>132.864</v>
      </c>
      <c r="T29" s="229">
        <f t="shared" si="7"/>
        <v>5.5359999999999996</v>
      </c>
      <c r="U29" s="230">
        <v>5.2</v>
      </c>
      <c r="V29" s="230">
        <f t="shared" si="0"/>
        <v>5.2</v>
      </c>
      <c r="W29" s="292" t="s">
        <v>148</v>
      </c>
      <c r="X29" s="286">
        <v>0</v>
      </c>
      <c r="Y29" s="286">
        <v>999</v>
      </c>
      <c r="Z29" s="286">
        <v>1195</v>
      </c>
      <c r="AA29" s="286">
        <v>1185</v>
      </c>
      <c r="AB29" s="286">
        <v>1199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31718642</v>
      </c>
      <c r="AH29" s="233">
        <f t="shared" si="9"/>
        <v>1288</v>
      </c>
      <c r="AI29" s="234">
        <f t="shared" si="8"/>
        <v>232.65895953757226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6978789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10</v>
      </c>
      <c r="E30" s="222">
        <f t="shared" si="2"/>
        <v>7.042253521126761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114</v>
      </c>
      <c r="P30" s="227">
        <v>124</v>
      </c>
      <c r="Q30" s="227">
        <v>10814149</v>
      </c>
      <c r="R30" s="228">
        <f t="shared" si="5"/>
        <v>5438</v>
      </c>
      <c r="S30" s="229">
        <f t="shared" si="6"/>
        <v>130.512</v>
      </c>
      <c r="T30" s="229">
        <f t="shared" si="7"/>
        <v>5.4379999999999997</v>
      </c>
      <c r="U30" s="230">
        <v>4.5999999999999996</v>
      </c>
      <c r="V30" s="230">
        <f t="shared" si="0"/>
        <v>4.5999999999999996</v>
      </c>
      <c r="W30" s="292" t="s">
        <v>151</v>
      </c>
      <c r="X30" s="286">
        <v>0</v>
      </c>
      <c r="Y30" s="286">
        <v>1102</v>
      </c>
      <c r="Z30" s="286">
        <v>1195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31719734</v>
      </c>
      <c r="AH30" s="233">
        <f t="shared" si="9"/>
        <v>1092</v>
      </c>
      <c r="AI30" s="234">
        <f t="shared" si="8"/>
        <v>200.80912100036778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6978789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13</v>
      </c>
      <c r="E31" s="222">
        <f>D31/1.42</f>
        <v>9.1549295774647899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114</v>
      </c>
      <c r="P31" s="227">
        <v>123</v>
      </c>
      <c r="Q31" s="227">
        <v>10819388</v>
      </c>
      <c r="R31" s="228">
        <f t="shared" si="5"/>
        <v>5239</v>
      </c>
      <c r="S31" s="229">
        <f t="shared" si="6"/>
        <v>125.736</v>
      </c>
      <c r="T31" s="229">
        <f t="shared" si="7"/>
        <v>5.2389999999999999</v>
      </c>
      <c r="U31" s="230">
        <v>3.7</v>
      </c>
      <c r="V31" s="230">
        <f t="shared" si="0"/>
        <v>3.7</v>
      </c>
      <c r="W31" s="292" t="s">
        <v>151</v>
      </c>
      <c r="X31" s="286">
        <v>0</v>
      </c>
      <c r="Y31" s="286">
        <v>1034</v>
      </c>
      <c r="Z31" s="286">
        <v>1195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31720764</v>
      </c>
      <c r="AH31" s="233">
        <f t="shared" si="9"/>
        <v>1030</v>
      </c>
      <c r="AI31" s="234">
        <f t="shared" si="8"/>
        <v>196.60240503912962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6978789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14</v>
      </c>
      <c r="E32" s="222">
        <f t="shared" si="2"/>
        <v>9.8591549295774659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120</v>
      </c>
      <c r="P32" s="227">
        <v>118</v>
      </c>
      <c r="Q32" s="227">
        <v>10824493</v>
      </c>
      <c r="R32" s="228">
        <f t="shared" si="5"/>
        <v>5105</v>
      </c>
      <c r="S32" s="229">
        <f t="shared" si="6"/>
        <v>122.52</v>
      </c>
      <c r="T32" s="229">
        <f t="shared" si="7"/>
        <v>5.1050000000000004</v>
      </c>
      <c r="U32" s="230">
        <v>3.5</v>
      </c>
      <c r="V32" s="230">
        <f t="shared" si="0"/>
        <v>3.5</v>
      </c>
      <c r="W32" s="292" t="s">
        <v>151</v>
      </c>
      <c r="X32" s="286">
        <v>0</v>
      </c>
      <c r="Y32" s="286">
        <v>998</v>
      </c>
      <c r="Z32" s="286">
        <v>1195</v>
      </c>
      <c r="AA32" s="286">
        <v>0</v>
      </c>
      <c r="AB32" s="286">
        <v>1199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31721794</v>
      </c>
      <c r="AH32" s="233">
        <f t="shared" si="9"/>
        <v>1030</v>
      </c>
      <c r="AI32" s="234">
        <f t="shared" si="8"/>
        <v>201.7629774730656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6978789</v>
      </c>
      <c r="AQ32" s="286">
        <f t="shared" si="1"/>
        <v>0</v>
      </c>
      <c r="AR32" s="238">
        <v>0.99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10</v>
      </c>
      <c r="E33" s="222">
        <f t="shared" si="2"/>
        <v>7.042253521126761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119</v>
      </c>
      <c r="P33" s="227">
        <v>106</v>
      </c>
      <c r="Q33" s="227">
        <v>10829391</v>
      </c>
      <c r="R33" s="228">
        <f t="shared" si="5"/>
        <v>4898</v>
      </c>
      <c r="S33" s="229">
        <f t="shared" si="6"/>
        <v>117.55200000000001</v>
      </c>
      <c r="T33" s="229">
        <f t="shared" si="7"/>
        <v>4.8979999999999997</v>
      </c>
      <c r="U33" s="230">
        <v>4.4000000000000004</v>
      </c>
      <c r="V33" s="230">
        <f t="shared" si="0"/>
        <v>4.4000000000000004</v>
      </c>
      <c r="W33" s="292" t="s">
        <v>132</v>
      </c>
      <c r="X33" s="286">
        <v>0</v>
      </c>
      <c r="Y33" s="286">
        <v>0</v>
      </c>
      <c r="Z33" s="286">
        <v>1151</v>
      </c>
      <c r="AA33" s="286">
        <v>0</v>
      </c>
      <c r="AB33" s="286">
        <v>1199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31722754</v>
      </c>
      <c r="AH33" s="233">
        <f t="shared" si="9"/>
        <v>960</v>
      </c>
      <c r="AI33" s="234">
        <f t="shared" si="8"/>
        <v>195.99836668027768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</v>
      </c>
      <c r="AP33" s="286">
        <v>6978789</v>
      </c>
      <c r="AQ33" s="286">
        <f t="shared" si="1"/>
        <v>0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13</v>
      </c>
      <c r="E34" s="222">
        <f t="shared" si="2"/>
        <v>9.1549295774647899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118</v>
      </c>
      <c r="P34" s="227">
        <v>97</v>
      </c>
      <c r="Q34" s="227">
        <v>10832810</v>
      </c>
      <c r="R34" s="228">
        <f t="shared" si="5"/>
        <v>3419</v>
      </c>
      <c r="S34" s="229">
        <f t="shared" si="6"/>
        <v>82.055999999999997</v>
      </c>
      <c r="T34" s="229">
        <f t="shared" si="7"/>
        <v>3.419</v>
      </c>
      <c r="U34" s="230">
        <v>5.4</v>
      </c>
      <c r="V34" s="230">
        <f t="shared" si="0"/>
        <v>5.4</v>
      </c>
      <c r="W34" s="292" t="s">
        <v>132</v>
      </c>
      <c r="X34" s="286">
        <v>0</v>
      </c>
      <c r="Y34" s="286">
        <v>0</v>
      </c>
      <c r="Z34" s="286">
        <v>1117</v>
      </c>
      <c r="AA34" s="286">
        <v>0</v>
      </c>
      <c r="AB34" s="286">
        <v>1140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31723514</v>
      </c>
      <c r="AH34" s="233">
        <f t="shared" si="9"/>
        <v>760</v>
      </c>
      <c r="AI34" s="234">
        <f t="shared" si="8"/>
        <v>222.28721848493711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</v>
      </c>
      <c r="AP34" s="286">
        <v>6978789</v>
      </c>
      <c r="AQ34" s="286">
        <f t="shared" si="1"/>
        <v>0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122.66666666666667</v>
      </c>
      <c r="Q35" s="255">
        <f>Q34-Q10</f>
        <v>124016</v>
      </c>
      <c r="R35" s="256">
        <f>SUM(R11:R34)</f>
        <v>124016</v>
      </c>
      <c r="S35" s="257">
        <f>AVERAGE(S11:S34)</f>
        <v>124.01600000000001</v>
      </c>
      <c r="T35" s="257">
        <f>SUM(T11:T34)</f>
        <v>124.01600000000001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26326</v>
      </c>
      <c r="AH35" s="263">
        <f>SUM(AH11:AH34)</f>
        <v>26326</v>
      </c>
      <c r="AI35" s="264">
        <f>$AH$35/$T35</f>
        <v>212.27906076635273</v>
      </c>
      <c r="AJ35" s="261"/>
      <c r="AK35" s="265"/>
      <c r="AL35" s="265"/>
      <c r="AM35" s="265"/>
      <c r="AN35" s="266"/>
      <c r="AO35" s="267"/>
      <c r="AP35" s="268">
        <f>AP34-AP10</f>
        <v>0</v>
      </c>
      <c r="AQ35" s="269">
        <f>SUM(AQ11:AQ34)</f>
        <v>0</v>
      </c>
      <c r="AR35" s="270">
        <f>AVERAGE(AR11:AR34)</f>
        <v>0.93166666666666664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29" t="s">
        <v>236</v>
      </c>
      <c r="C38" s="305"/>
      <c r="D38" s="305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03" t="s">
        <v>131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6" t="s">
        <v>238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3"/>
      <c r="T41" s="293"/>
      <c r="U41" s="293"/>
      <c r="V41" s="293"/>
      <c r="W41" s="288"/>
      <c r="X41" s="288"/>
      <c r="Y41" s="288"/>
      <c r="Z41" s="288"/>
      <c r="AA41" s="288"/>
      <c r="AB41" s="288"/>
      <c r="AC41" s="288"/>
      <c r="AD41" s="288"/>
      <c r="AE41" s="288"/>
      <c r="AM41" s="199"/>
      <c r="AN41" s="284"/>
      <c r="AO41" s="284"/>
      <c r="AP41" s="284"/>
      <c r="AQ41" s="284"/>
      <c r="AR41" s="288"/>
      <c r="AV41" s="164"/>
      <c r="AW41" s="164"/>
      <c r="AY41" s="287"/>
    </row>
    <row r="42" spans="2:51" x14ac:dyDescent="0.35">
      <c r="B42" s="298" t="s">
        <v>243</v>
      </c>
      <c r="C42" s="294"/>
      <c r="D42" s="294"/>
      <c r="E42" s="294"/>
      <c r="F42" s="294"/>
      <c r="G42" s="29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126</v>
      </c>
      <c r="C43" s="294"/>
      <c r="D43" s="294"/>
      <c r="E43" s="304"/>
      <c r="F43" s="304"/>
      <c r="G43" s="30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00" t="s">
        <v>162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311" t="s">
        <v>127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128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9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297" t="s">
        <v>145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301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244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295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11" t="s">
        <v>137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0" t="s">
        <v>223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2" t="s">
        <v>138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11" t="s">
        <v>139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0" t="s">
        <v>142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00" t="s">
        <v>199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301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11" t="s">
        <v>241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02" t="s">
        <v>140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129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301"/>
      <c r="V57" s="301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167" t="s">
        <v>242</v>
      </c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97" t="s">
        <v>130</v>
      </c>
      <c r="C59" s="294"/>
      <c r="D59" s="294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167"/>
      <c r="C60" s="294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311"/>
      <c r="C61" s="297"/>
      <c r="D61" s="294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291"/>
      <c r="D62" s="278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2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311"/>
      <c r="D63" s="278"/>
      <c r="E63" s="294"/>
      <c r="F63" s="294"/>
      <c r="G63" s="294"/>
      <c r="H63" s="294"/>
      <c r="I63" s="278"/>
      <c r="J63" s="295"/>
      <c r="K63" s="295"/>
      <c r="L63" s="295"/>
      <c r="M63" s="295"/>
      <c r="N63" s="295"/>
      <c r="O63" s="295"/>
      <c r="P63" s="295"/>
      <c r="Q63" s="295"/>
      <c r="R63" s="295"/>
      <c r="S63" s="282"/>
      <c r="T63" s="282"/>
      <c r="U63" s="282"/>
      <c r="V63" s="282"/>
      <c r="W63" s="282"/>
      <c r="X63" s="282"/>
      <c r="Y63" s="282"/>
      <c r="Z63" s="281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7"/>
      <c r="AW63" s="177"/>
      <c r="AX63" s="177"/>
      <c r="AY63" s="177"/>
    </row>
    <row r="64" spans="2:51" x14ac:dyDescent="0.35">
      <c r="B64" s="279"/>
      <c r="C64" s="311"/>
      <c r="D64" s="294"/>
      <c r="E64" s="278"/>
      <c r="F64" s="294"/>
      <c r="G64" s="278"/>
      <c r="H64" s="278"/>
      <c r="I64" s="278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1"/>
      <c r="X64" s="281"/>
      <c r="Y64" s="281"/>
      <c r="Z64" s="288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7"/>
      <c r="AW64" s="177"/>
      <c r="AX64" s="177"/>
      <c r="AY64" s="177"/>
    </row>
    <row r="65" spans="1:51" x14ac:dyDescent="0.35">
      <c r="B65" s="279"/>
      <c r="C65" s="297"/>
      <c r="D65" s="294"/>
      <c r="E65" s="278"/>
      <c r="F65" s="278"/>
      <c r="G65" s="278"/>
      <c r="H65" s="278"/>
      <c r="I65" s="294"/>
      <c r="J65" s="282"/>
      <c r="K65" s="282"/>
      <c r="L65" s="282"/>
      <c r="M65" s="282"/>
      <c r="N65" s="282"/>
      <c r="O65" s="282"/>
      <c r="P65" s="282"/>
      <c r="Q65" s="282"/>
      <c r="R65" s="282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82"/>
      <c r="C66" s="297"/>
      <c r="D66" s="294"/>
      <c r="E66" s="294"/>
      <c r="F66" s="278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82"/>
      <c r="C67" s="282"/>
      <c r="D67" s="294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B68" s="279"/>
      <c r="C68" s="311"/>
      <c r="D68" s="282"/>
      <c r="E68" s="294"/>
      <c r="F68" s="294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297"/>
      <c r="D69" s="282"/>
      <c r="E69" s="294"/>
      <c r="F69" s="294"/>
      <c r="G69" s="294"/>
      <c r="H69" s="294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311"/>
      <c r="D70" s="294"/>
      <c r="E70" s="282"/>
      <c r="F70" s="294"/>
      <c r="G70" s="282"/>
      <c r="H70" s="282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C71" s="300"/>
      <c r="D71" s="294"/>
      <c r="E71" s="282"/>
      <c r="F71" s="282"/>
      <c r="G71" s="282"/>
      <c r="H71" s="282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7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1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284"/>
      <c r="Q104" s="284"/>
      <c r="R104" s="284"/>
      <c r="S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19" spans="45:51" x14ac:dyDescent="0.35">
      <c r="AS119" s="177"/>
      <c r="AT119" s="177"/>
      <c r="AU119" s="177"/>
      <c r="AV119" s="177"/>
      <c r="AW119" s="177"/>
      <c r="AX119" s="177"/>
      <c r="AY119" s="177"/>
    </row>
  </sheetData>
  <protectedRanges>
    <protectedRange sqref="N63:R63 B68 S65:T71 B62:B65 S61:T62 N66:R71 T43 T60" name="Range2_12_5_1_1"/>
    <protectedRange sqref="N10 L10 L6 D6 D8 AD8 AF8 O8:U8 AJ8:AR8 AF10 AR11:AR34 L24:N31 E23:E34 G23:G34 N12:N23 N32:N34 N11:AG11 E11:G22 O12:AG34" name="Range1_16_3_1_1"/>
    <protectedRange sqref="I68 J66:M71 J63:M63 I71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:H69 F70 E69" name="Range2_2_2_9_2_1_1"/>
    <protectedRange sqref="D67 D70:D71" name="Range2_1_1_1_1_1_9_2_1_1"/>
    <protectedRange sqref="Q10" name="Range1_17_1_1_1"/>
    <protectedRange sqref="AG10" name="Range1_18_1_1_1"/>
    <protectedRange sqref="C68 C70" name="Range2_4_1_1_1"/>
    <protectedRange sqref="AS16:AS34" name="Range1_1_1_1"/>
    <protectedRange sqref="P3:U5" name="Range1_16_1_1_1_1"/>
    <protectedRange sqref="C71 C69 C66" name="Range2_1_3_1_1"/>
    <protectedRange sqref="H11:H34" name="Range1_1_1_1_1_1_1"/>
    <protectedRange sqref="B66:B67 J64:R65 D68:D69 I69:I70 Z62:Z63 S63:Y64 AA63:AU64 E70:E71 G70:H71 F71" name="Range2_2_1_10_1_1_1_2"/>
    <protectedRange sqref="C67" name="Range2_2_1_10_2_1_1_1"/>
    <protectedRange sqref="N62:R62 G66:H66 D64 F67 E66" name="Range2_12_1_6_1_1"/>
    <protectedRange sqref="I65:I67 G67:H68 E67:E68 F68:F69 F62:F63 E62 G62:M62" name="Range2_2_12_1_7_1_1"/>
    <protectedRange sqref="D65:D66" name="Range2_1_1_1_1_11_1_2_1_1"/>
    <protectedRange sqref="E63 G63:H63 F64" name="Range2_2_2_9_1_1_1_1"/>
    <protectedRange sqref="C65" name="Range2_1_1_2_1_1"/>
    <protectedRange sqref="C64" name="Range2_1_2_2_1_1"/>
    <protectedRange sqref="C63" name="Range2_3_2_1_1"/>
    <protectedRange sqref="C62" name="Range2_5_1_1_1"/>
    <protectedRange sqref="E64:E65 F65:F66 G64:H65 I63:I64" name="Range2_2_1_1_1_1"/>
    <protectedRange sqref="D62:D63" name="Range2_1_1_1_1_1_1_1_1"/>
    <protectedRange sqref="AS11:AS15" name="Range1_4_1_1_1_1"/>
    <protectedRange sqref="J11:J15 J26:J34" name="Range1_1_2_1_10_1_1_1_1"/>
    <protectedRange sqref="R78" name="Range2_2_1_10_1_1_1_1_1"/>
    <protectedRange sqref="T42" name="Range2_12_5_1_1_4"/>
    <protectedRange sqref="B42:B43" name="Range2_12_5_1_1_1"/>
    <protectedRange sqref="E42:H42" name="Range2_2_12_1_7_1_1_1"/>
    <protectedRange sqref="D42" name="Range2_3_2_1_3_1_1_2_10_1_1_1_1_1"/>
    <protectedRange sqref="C42" name="Range2_1_1_1_1_11_1_2_1_1_1"/>
    <protectedRange sqref="S39:S41" name="Range2_12_3_1_1_1_1"/>
    <protectedRange sqref="D39:H39 N39:R41" name="Range2_12_1_3_1_1_1_1"/>
    <protectedRange sqref="I39:M39 E40:M41" name="Range2_2_12_1_6_1_1_1_1"/>
    <protectedRange sqref="D40:D41" name="Range2_1_1_1_1_11_1_1_1_1_1_1"/>
    <protectedRange sqref="C40:C41" name="Range2_1_2_1_1_1_1_1"/>
    <protectedRange sqref="C39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G43:H43" name="Range2_2_12_1_3_1_1_1_1_1_4_1_1"/>
    <protectedRange sqref="E43:F43" name="Range2_2_12_1_7_1_1_3_1_1"/>
    <protectedRange sqref="I42:J42" name="Range2_2_12_1_4_2_1_1_1_2_1_1"/>
    <protectedRange sqref="S43" name="Range2_12_5_1_1_2_3_1"/>
    <protectedRange sqref="Q43:R43" name="Range2_12_1_6_1_1_1_1_2_1"/>
    <protectedRange sqref="N43:P43" name="Range2_12_1_2_3_1_1_1_1_2_1"/>
    <protectedRange sqref="I43:M43" name="Range2_2_12_1_4_3_1_1_1_1_2_1"/>
    <protectedRange sqref="D43" name="Range2_2_12_1_3_1_2_1_1_1_2_1_2_1"/>
    <protectedRange sqref="B41" name="Range2_12_5_1_1_1_1"/>
    <protectedRange sqref="N61:R61" name="Range2_12_1_6_1_1_1"/>
    <protectedRange sqref="J61:M61" name="Range2_2_12_1_7_1_1_2"/>
    <protectedRange sqref="B61" name="Range2_12_5_1_1_2_2_1_3_1_1_1_1_1_1_1_1_1_1_1_1_1"/>
    <protectedRange sqref="D61 I61" name="Range2_2_12_1_7_1_1_2_1"/>
    <protectedRange sqref="E61:H61" name="Range2_2_12_1_1_1_1_1_1"/>
    <protectedRange sqref="C61" name="Range2_1_4_2_1_1_1_1"/>
    <protectedRange sqref="B38" name="Range2_12_5_1_1_2_3"/>
    <protectedRange sqref="S60" name="Range2_12_5_1_1_5"/>
    <protectedRange sqref="R60" name="Range2_12_1_6_1_1_4_1_1_1_1_1_1_1_1_1_1_1_2"/>
    <protectedRange sqref="N60:Q60" name="Range2_12_1_6_1_1_1_1_1"/>
    <protectedRange sqref="I60:M60" name="Range2_2_12_1_7_1_1_2_1_1"/>
    <protectedRange sqref="G60:H60" name="Range2_2_12_1_3_1_2_1_1_1_2_1_1_1_1_1_1_2_1_1_1_1_1_1"/>
    <protectedRange sqref="D60:E60" name="Range2_2_12_1_3_1_2_1_1_1_2_1_1_1_1_3_1_1_1_1_1_1_1_1"/>
    <protectedRange sqref="F60" name="Range2_2_12_1_3_1_2_1_1_1_3_1_1_1_1_1_3_1_1_1_1_1_1_1_1"/>
    <protectedRange sqref="B60" name="Range2_12_5_1_1_2_4"/>
    <protectedRange sqref="T49" name="Range2_12_5_1_1_2_1_1"/>
    <protectedRange sqref="T44:T45" name="Range2_12_5_1_1_3_1_1_1_1_1"/>
    <protectedRange sqref="T46:T47" name="Range2_12_5_1_1_2_1_1_1_1_1_1_1"/>
    <protectedRange sqref="T48" name="Range2_12_5_1_1_6_1_1_1_1_1_1_1"/>
    <protectedRange sqref="S44:S45" name="Range2_12_5_1_1_2_3_1_1_1_1_1_1_1_1_1"/>
    <protectedRange sqref="Q44:R45" name="Range2_12_1_6_1_1_1_1_2_1_1_1_1_1_1_1_1"/>
    <protectedRange sqref="N44:P45" name="Range2_12_1_2_3_1_1_1_1_2_1_1_1_1_1_1_1_1"/>
    <protectedRange sqref="I45:I46 J44:M45" name="Range2_2_12_1_4_3_1_1_1_1_2_1_1_1_1_1_1_1_1"/>
    <protectedRange sqref="E45:H46" name="Range2_2_12_1_3_1_2_1_1_1_1_2_1_1_1_1_1_1_1_1"/>
    <protectedRange sqref="D45:D46" name="Range2_2_12_1_3_1_2_1_1_1_2_1_2_3_1_1_1_1_1_1"/>
    <protectedRange sqref="S46:S47" name="Range2_12_4_1_1_1_4_2_1_1_1_1_1_1_1_1"/>
    <protectedRange sqref="Q46:R47" name="Range2_12_1_6_1_1_1_2_3_2_1_1_1_1_1_1_1_1"/>
    <protectedRange sqref="N46:P47" name="Range2_12_1_2_3_1_1_1_2_3_2_1_1_1_1_1_1_1_1"/>
    <protectedRange sqref="J46:M47" name="Range2_2_12_1_4_3_1_1_1_3_3_2_1_1_1_1_1_1_1_1"/>
    <protectedRange sqref="I44 I47" name="Range2_2_12_1_4_3_1_1_1_2_1_2_2_1_1_1_1_1_1_1"/>
    <protectedRange sqref="G44:H44 D44:E44 D47:E47 G47:H47" name="Range2_2_12_1_3_1_2_1_1_1_2_1_3_2_1_1_1_1_1_1_1"/>
    <protectedRange sqref="F44 F47" name="Range2_2_12_1_3_1_2_1_1_1_1_1_2_2_1_1_1_1_1_1_1"/>
    <protectedRange sqref="S48" name="Range2_12_5_1_1_5_3_1_1_1_1_1_1_1_1_1"/>
    <protectedRange sqref="Q48:R48" name="Range2_12_1_6_1_1_1_2_3_2_1_1_2_1_1_1_1_1_1_1"/>
    <protectedRange sqref="N48:P48" name="Range2_12_1_2_3_1_1_1_2_3_2_1_1_2_1_1_1_1_1_1_1"/>
    <protectedRange sqref="J48:M48" name="Range2_2_12_1_4_3_1_1_1_3_3_2_1_1_2_1_1_1_1_1_1_1"/>
    <protectedRange sqref="I48" name="Range2_2_12_1_4_3_1_1_1_2_1_2_2_1_2_1_1_1_1_1_1_1"/>
    <protectedRange sqref="G48:H48 D48:E48" name="Range2_2_12_1_3_1_2_1_1_1_2_1_3_2_1_2_1_1_1_1_1_1_1"/>
    <protectedRange sqref="F48" name="Range2_2_12_1_3_1_2_1_1_1_1_1_2_2_1_2_1_1_1_1_1_1_1"/>
    <protectedRange sqref="S49" name="Range2_12_4_1_1_1_4_2_2_1_1_1_1"/>
    <protectedRange sqref="Q49:R49" name="Range2_12_1_6_1_1_1_2_3_2_1_1_1_1_1_1"/>
    <protectedRange sqref="N49:P49" name="Range2_12_1_2_3_1_1_1_2_3_2_1_1_1_1_1_1"/>
    <protectedRange sqref="K49:M49" name="Range2_2_12_1_4_3_1_1_1_3_3_2_1_1_1_1_1_1"/>
    <protectedRange sqref="J49" name="Range2_2_12_1_4_3_1_1_1_3_2_1_2_1_1_1_1"/>
    <protectedRange sqref="D49:E49" name="Range2_2_12_1_3_1_2_1_1_1_2_1_2_3_2_1_1_1_1"/>
    <protectedRange sqref="I49" name="Range2_2_12_1_4_2_1_1_1_4_1_2_1_1_1_2_1_1_1_1"/>
    <protectedRange sqref="F49:H49" name="Range2_2_12_1_3_1_1_1_1_1_4_1_2_1_2_1_2_1_1_1_1"/>
    <protectedRange sqref="B44:B46" name="Range2_12_5_1_1_1_2_2_1_1_1_1_1_1_1_1_1_1_1"/>
    <protectedRange sqref="B47" name="Range2_12_5_1_1_1_3_1_1_1_1_1_1_1_1_1_1_1_1"/>
    <protectedRange sqref="T57:T59" name="Range2_12_5_1_1_2"/>
    <protectedRange sqref="T50" name="Range2_12_5_1_1_2_1_2"/>
    <protectedRange sqref="T53:T56" name="Range2_12_5_1_1_3_1"/>
    <protectedRange sqref="T51:T52" name="Range2_12_5_1_1_2_2_1"/>
    <protectedRange sqref="S59" name="Range2_12_5_1_1_5_1"/>
    <protectedRange sqref="S58" name="Range2_12_5_1_1_5_1_1_1_1"/>
    <protectedRange sqref="S57" name="Range2_12_2_1_1_1_2_1_1_2_1"/>
    <protectedRange sqref="S51:S54" name="Range2_12_4_1_1_1_4_2_2_2_1_1"/>
    <protectedRange sqref="Q51:R54" name="Range2_12_1_6_1_1_1_2_3_2_1_1_3_1_1"/>
    <protectedRange sqref="N51:P54" name="Range2_12_1_2_3_1_1_1_2_3_2_1_1_3_1_1"/>
    <protectedRange sqref="K51:M54" name="Range2_2_12_1_4_3_1_1_1_3_3_2_1_1_3_1_1"/>
    <protectedRange sqref="J51:J54" name="Range2_2_12_1_4_3_1_1_1_3_2_1_2_2_1_1"/>
    <protectedRange sqref="I51:I52" name="Range2_2_12_1_4_2_1_1_1_4_1_2_1_1_1_2_2_1_1"/>
    <protectedRange sqref="S55" name="Range2_12_2_1_1_1_2_1_2_1"/>
    <protectedRange sqref="S56" name="Range2_12_2_1_1_1_2_1_1_1_1_1"/>
    <protectedRange sqref="N55:R55" name="Range2_12_1_6_1_1_4_1_1_1_1_1_1_1_1_1_1"/>
    <protectedRange sqref="K55:M55" name="Range2_2_12_1_7_1_1_6_1_1_1_1_1_1_1_1_1_1"/>
    <protectedRange sqref="Q56:R56" name="Range2_12_1_6_1_1_1_2_3_1_1_3_1_1_1_1_1_1_1_2_1"/>
    <protectedRange sqref="N56:P56" name="Range2_12_1_2_3_1_1_1_2_3_1_1_3_1_1_1_1_1_1_1_1_1"/>
    <protectedRange sqref="J56:M56" name="Range2_2_12_1_4_3_1_1_1_3_3_1_1_3_1_1_1_1_1_1_1_1_1"/>
    <protectedRange sqref="I56" name="Range2_2_12_1_4_3_1_1_1_2_1_2_1_1_3_1_1_1_1_1_1_1_1"/>
    <protectedRange sqref="G57:H57" name="Range2_2_12_1_3_1_2_1_1_1_2_1_3_1_1_3_1_1_1_1_1_1_1_2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50" name="Range2_2_12_1_4_3_1_1_1_3_2_1_2_1_1_1_2"/>
    <protectedRange sqref="D50:E50 D54:E54" name="Range2_2_12_1_3_1_2_1_1_1_2_1_2_3_2_1_1_1_2"/>
    <protectedRange sqref="I50" name="Range2_2_12_1_4_2_1_1_1_4_1_2_1_1_1_2_1_1_1_2"/>
    <protectedRange sqref="F50:H50 F54:H54" name="Range2_2_12_1_3_1_1_1_1_1_4_1_2_1_2_1_2_1_1_1_2"/>
    <protectedRange sqref="D52:E53" name="Range2_2_12_1_3_1_2_1_1_1_2_1_2_3_2_1_2_1"/>
    <protectedRange sqref="F52:H53" name="Range2_2_12_1_3_1_1_1_1_1_4_1_2_1_2_1_2_1_2_1"/>
    <protectedRange sqref="I54" name="Range2_2_12_1_4_2_1_1_1_4_1_2_1_1_1_2_2_2_1_1"/>
    <protectedRange sqref="E51:H51" name="Range2_2_12_1_3_1_2_1_1_1_1_2_1_1_1_1_1_1_2_1_1"/>
    <protectedRange sqref="D51" name="Range2_2_12_1_3_1_2_1_1_1_2_1_2_3_1_1_1_1_2_1_1"/>
    <protectedRange sqref="D55:E55" name="Range2_2_12_1_3_1_2_1_1_1_2_1_2_3_2_2_1_1_2_1"/>
    <protectedRange sqref="I53" name="Range2_2_12_1_4_2_1_1_1_4_1_2_1_1_1_2_2_1_3_1_1"/>
    <protectedRange sqref="F55:H55" name="Range2_2_12_1_3_1_1_1_1_1_4_1_2_1_2_1_2_2_1_1_2_1"/>
    <protectedRange sqref="J55" name="Range2_2_12_1_4_3_1_1_1_3_2_1_2_2_2_1_1"/>
    <protectedRange sqref="D56:E56" name="Range2_2_12_1_3_1_2_1_1_1_2_1_2_3_2_2_1_2_2_1_1"/>
    <protectedRange sqref="I55" name="Range2_2_12_1_4_2_1_1_1_4_1_2_1_1_1_2_2_1_1_2_1_1"/>
    <protectedRange sqref="F56:H56" name="Range2_2_12_1_3_1_1_1_1_1_4_1_2_1_2_1_2_2_1_2_2_1_1"/>
    <protectedRange sqref="D57:E57" name="Range2_2_12_1_3_1_2_1_1_1_2_1_2_3_2_2_1_1_1_1_1"/>
    <protectedRange sqref="F57" name="Range2_2_12_1_3_1_1_1_1_1_4_1_2_1_2_1_2_2_1_1_1_1_1"/>
    <protectedRange sqref="R59" name="Range2_12_1_4_1_1_1_1_1_1_1_1_1_1_1_1_1_1_1_2_1"/>
    <protectedRange sqref="R58" name="Range2_12_1_6_1_1_1_2_3_1_1_3_1_1_1_1_1_1_2_1_1"/>
    <protectedRange sqref="R57" name="Range2_12_1_6_1_1_1_2_3_1_1_3_1_1_1_1_1_1_1_1_1_1"/>
    <protectedRange sqref="N59:Q59" name="Range2_12_1_6_1_1_1_1_1_1"/>
    <protectedRange sqref="J59:M59" name="Range2_2_12_1_7_1_1_2_1_1_1"/>
    <protectedRange sqref="N58:Q58" name="Range2_12_1_6_1_1_4_1_1_1_1_1_1_1_1_1_1_1_1_1_1"/>
    <protectedRange sqref="J58:M58" name="Range2_2_12_1_7_1_1_6_1_1_1_1_1_1_1_1_1_1_1_1_1"/>
    <protectedRange sqref="I59" name="Range2_2_12_1_4_3_1_1_1_5_1_1_1_1_1_1_1_1_1_1_1_1_1_1"/>
    <protectedRange sqref="Q57" name="Range2_12_1_4_1_1_1_1_1_1_1_1_1_1_1_1_1_1_1_1_1_1"/>
    <protectedRange sqref="N57:P57" name="Range2_12_1_2_1_1_1_1_1_1_1_1_1_1_1_1_1_1_1_1_1_1"/>
    <protectedRange sqref="J57:M57" name="Range2_2_12_1_4_1_1_1_1_1_1_1_1_1_1_1_1_1_1_1_1_1_1"/>
    <protectedRange sqref="I58" name="Range2_2_12_1_4_3_1_1_1_3_3_1_1_3_1_1_1_1_1_1_2_1_1"/>
    <protectedRange sqref="I57" name="Range2_2_12_1_7_1_1_5_2_1_1_1_1_1_1_1_1_1_1_1_1_1_1"/>
    <protectedRange sqref="D59:E59 G59:H59" name="Range2_2_12_1_3_3_1_1_1_2_1_1_1_1_1_1_1_1_1_1_1_1_1_1"/>
    <protectedRange sqref="F59" name="Range2_2_12_1_3_1_2_1_1_1_2_1_3_1_1_3_1_1_1_1_1_1_2_1_1"/>
    <protectedRange sqref="F58:H58" name="Range2_2_12_1_3_1_2_1_1_1_2_1_3_1_1_3_1_1_1_1_1_1_1_1_1_1"/>
    <protectedRange sqref="D58:E58" name="Range2_2_12_1_3_1_1_1_1_1_4_1_2_1_3_1_1_1_1_1_1_1_1_1_1_1_1"/>
    <protectedRange sqref="B50 B54" name="Range2_12_5_1_1_1_2_2_1_1_1_1_1_1_1_1_1_1_2"/>
    <protectedRange sqref="B51" name="Range2_12_5_1_1_2_2_2_1_1_1_1_1_1_1_1_1"/>
    <protectedRange sqref="B53" name="Range2_12_5_1_1_1_2_1_1_1_1_1_1_1_1_1"/>
    <protectedRange sqref="B59" name="Range2_12_5_1_1_2_2_1_3_1_1_1_1_1_1_1_1_1_1_1_1_1_1_1_1"/>
    <protectedRange sqref="B57:B58" name="Range2_12_5_1_1_2_3_2_1"/>
    <protectedRange sqref="B55" name="Range2_12_5_1_1_2_2_1_3_1_1_1_1_1_1_1_1_1_1_1_1_2"/>
    <protectedRange sqref="B56" name="Range2_12_5_1_1_2_1_4_1_1_1_2_1_1_1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321" priority="5" operator="containsText" text="N/A">
      <formula>NOT(ISERROR(SEARCH("N/A",X11)))</formula>
    </cfRule>
    <cfRule type="cellIs" dxfId="320" priority="23" operator="equal">
      <formula>0</formula>
    </cfRule>
  </conditionalFormatting>
  <conditionalFormatting sqref="X11:AE34">
    <cfRule type="cellIs" dxfId="319" priority="22" operator="greaterThanOrEqual">
      <formula>1185</formula>
    </cfRule>
  </conditionalFormatting>
  <conditionalFormatting sqref="X11:AE34">
    <cfRule type="cellIs" dxfId="318" priority="21" operator="between">
      <formula>0.1</formula>
      <formula>1184</formula>
    </cfRule>
  </conditionalFormatting>
  <conditionalFormatting sqref="X8">
    <cfRule type="cellIs" dxfId="317" priority="20" operator="equal">
      <formula>0</formula>
    </cfRule>
  </conditionalFormatting>
  <conditionalFormatting sqref="X8">
    <cfRule type="cellIs" dxfId="316" priority="19" operator="greaterThan">
      <formula>1179</formula>
    </cfRule>
  </conditionalFormatting>
  <conditionalFormatting sqref="X8">
    <cfRule type="cellIs" dxfId="315" priority="18" operator="greaterThan">
      <formula>99</formula>
    </cfRule>
  </conditionalFormatting>
  <conditionalFormatting sqref="X8">
    <cfRule type="cellIs" dxfId="314" priority="17" operator="greaterThan">
      <formula>0.99</formula>
    </cfRule>
  </conditionalFormatting>
  <conditionalFormatting sqref="AB8">
    <cfRule type="cellIs" dxfId="313" priority="16" operator="equal">
      <formula>0</formula>
    </cfRule>
  </conditionalFormatting>
  <conditionalFormatting sqref="AB8">
    <cfRule type="cellIs" dxfId="312" priority="15" operator="greaterThan">
      <formula>1179</formula>
    </cfRule>
  </conditionalFormatting>
  <conditionalFormatting sqref="AB8">
    <cfRule type="cellIs" dxfId="311" priority="14" operator="greaterThan">
      <formula>99</formula>
    </cfRule>
  </conditionalFormatting>
  <conditionalFormatting sqref="AB8">
    <cfRule type="cellIs" dxfId="310" priority="13" operator="greaterThan">
      <formula>0.99</formula>
    </cfRule>
  </conditionalFormatting>
  <conditionalFormatting sqref="AQ11:AQ34 AJ11:AO34">
    <cfRule type="cellIs" dxfId="309" priority="12" operator="equal">
      <formula>0</formula>
    </cfRule>
  </conditionalFormatting>
  <conditionalFormatting sqref="AQ11:AQ34 AJ11:AO34">
    <cfRule type="cellIs" dxfId="308" priority="11" operator="greaterThan">
      <formula>1179</formula>
    </cfRule>
  </conditionalFormatting>
  <conditionalFormatting sqref="AQ11:AQ34 AJ11:AO34">
    <cfRule type="cellIs" dxfId="307" priority="10" operator="greaterThan">
      <formula>99</formula>
    </cfRule>
  </conditionalFormatting>
  <conditionalFormatting sqref="AQ11:AQ34 AJ11:AO34">
    <cfRule type="cellIs" dxfId="306" priority="9" operator="greaterThan">
      <formula>0.99</formula>
    </cfRule>
  </conditionalFormatting>
  <conditionalFormatting sqref="AI11:AI34">
    <cfRule type="cellIs" dxfId="305" priority="8" operator="greaterThan">
      <formula>$AI$8</formula>
    </cfRule>
  </conditionalFormatting>
  <conditionalFormatting sqref="AH11:AH34">
    <cfRule type="cellIs" dxfId="304" priority="6" operator="greaterThan">
      <formula>$AH$8</formula>
    </cfRule>
    <cfRule type="cellIs" dxfId="303" priority="7" operator="greaterThan">
      <formula>$AH$8</formula>
    </cfRule>
  </conditionalFormatting>
  <conditionalFormatting sqref="AP11:AP34">
    <cfRule type="cellIs" dxfId="302" priority="4" operator="equal">
      <formula>0</formula>
    </cfRule>
  </conditionalFormatting>
  <conditionalFormatting sqref="AP11:AP34">
    <cfRule type="cellIs" dxfId="301" priority="3" operator="greaterThan">
      <formula>1179</formula>
    </cfRule>
  </conditionalFormatting>
  <conditionalFormatting sqref="AP11:AP34">
    <cfRule type="cellIs" dxfId="300" priority="2" operator="greaterThan">
      <formula>99</formula>
    </cfRule>
  </conditionalFormatting>
  <conditionalFormatting sqref="AP11:AP34">
    <cfRule type="cellIs" dxfId="299" priority="1" operator="greaterThan">
      <formula>0.99</formula>
    </cfRule>
  </conditionalFormatting>
  <dataValidations count="4">
    <dataValidation type="list" allowBlank="1" showInputMessage="1" showErrorMessage="1" sqref="P3:P5" xr:uid="{00000000-0002-0000-1100-000000000000}">
      <formula1>$AY$10:$AY$40</formula1>
    </dataValidation>
    <dataValidation type="list" allowBlank="1" showInputMessage="1" showErrorMessage="1" sqref="AP8:AQ8 N10 L10 D8 O8:T8" xr:uid="{00000000-0002-0000-1100-000001000000}">
      <formula1>#REF!</formula1>
    </dataValidation>
    <dataValidation type="list" allowBlank="1" showInputMessage="1" showErrorMessage="1" sqref="H11:H34" xr:uid="{00000000-0002-0000-1100-000002000000}">
      <formula1>$AV$10:$AV$19</formula1>
    </dataValidation>
    <dataValidation type="list" allowBlank="1" showInputMessage="1" showErrorMessage="1" sqref="AV31:AW31" xr:uid="{00000000-0002-0000-1100-000003000000}">
      <formula1>$AV$24:$AV$28</formula1>
    </dataValidation>
  </dataValidations>
  <hyperlinks>
    <hyperlink ref="H9:H10" location="'1'!AH8" display="Plant Status" xr:uid="{00000000-0004-0000-11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00FF"/>
  </sheetPr>
  <dimension ref="A2:AY119"/>
  <sheetViews>
    <sheetView showGridLines="0" topLeftCell="A23" zoomScaleNormal="100" workbookViewId="0">
      <selection activeCell="A46" sqref="A46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135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40" t="s">
        <v>11</v>
      </c>
      <c r="I7" s="341" t="s">
        <v>12</v>
      </c>
      <c r="J7" s="341" t="s">
        <v>13</v>
      </c>
      <c r="K7" s="341" t="s">
        <v>14</v>
      </c>
      <c r="L7" s="191"/>
      <c r="M7" s="191"/>
      <c r="N7" s="191"/>
      <c r="O7" s="340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41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41" t="s">
        <v>23</v>
      </c>
      <c r="AG7" s="341" t="s">
        <v>24</v>
      </c>
      <c r="AH7" s="341" t="s">
        <v>25</v>
      </c>
      <c r="AI7" s="341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41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41931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26236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41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42" t="s">
        <v>52</v>
      </c>
      <c r="V9" s="342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44" t="s">
        <v>56</v>
      </c>
      <c r="AG9" s="344" t="s">
        <v>57</v>
      </c>
      <c r="AH9" s="373" t="s">
        <v>58</v>
      </c>
      <c r="AI9" s="388" t="s">
        <v>59</v>
      </c>
      <c r="AJ9" s="342" t="s">
        <v>60</v>
      </c>
      <c r="AK9" s="342" t="s">
        <v>61</v>
      </c>
      <c r="AL9" s="342" t="s">
        <v>62</v>
      </c>
      <c r="AM9" s="342" t="s">
        <v>63</v>
      </c>
      <c r="AN9" s="342" t="s">
        <v>64</v>
      </c>
      <c r="AO9" s="342" t="s">
        <v>65</v>
      </c>
      <c r="AP9" s="342" t="s">
        <v>66</v>
      </c>
      <c r="AQ9" s="390" t="s">
        <v>67</v>
      </c>
      <c r="AR9" s="342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42" t="s">
        <v>73</v>
      </c>
      <c r="C10" s="342" t="s">
        <v>74</v>
      </c>
      <c r="D10" s="342" t="s">
        <v>75</v>
      </c>
      <c r="E10" s="342" t="s">
        <v>76</v>
      </c>
      <c r="F10" s="342" t="s">
        <v>75</v>
      </c>
      <c r="G10" s="342" t="s">
        <v>76</v>
      </c>
      <c r="H10" s="399"/>
      <c r="I10" s="342" t="s">
        <v>76</v>
      </c>
      <c r="J10" s="342" t="s">
        <v>76</v>
      </c>
      <c r="K10" s="342" t="s">
        <v>76</v>
      </c>
      <c r="L10" s="207" t="s">
        <v>30</v>
      </c>
      <c r="M10" s="400"/>
      <c r="N10" s="207" t="s">
        <v>30</v>
      </c>
      <c r="O10" s="391"/>
      <c r="P10" s="391"/>
      <c r="Q10" s="180">
        <v>10832810</v>
      </c>
      <c r="R10" s="381"/>
      <c r="S10" s="382"/>
      <c r="T10" s="383"/>
      <c r="U10" s="342" t="s">
        <v>76</v>
      </c>
      <c r="V10" s="342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31723514</v>
      </c>
      <c r="AH10" s="373"/>
      <c r="AI10" s="389"/>
      <c r="AJ10" s="342" t="s">
        <v>85</v>
      </c>
      <c r="AK10" s="342" t="s">
        <v>85</v>
      </c>
      <c r="AL10" s="342" t="s">
        <v>85</v>
      </c>
      <c r="AM10" s="342" t="s">
        <v>85</v>
      </c>
      <c r="AN10" s="342" t="s">
        <v>85</v>
      </c>
      <c r="AO10" s="342" t="s">
        <v>85</v>
      </c>
      <c r="AP10" s="179">
        <v>6978789</v>
      </c>
      <c r="AQ10" s="391"/>
      <c r="AR10" s="343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12</v>
      </c>
      <c r="E11" s="222">
        <f>D11/1.42</f>
        <v>8.4507042253521139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106</v>
      </c>
      <c r="P11" s="227">
        <v>94</v>
      </c>
      <c r="Q11" s="227">
        <v>10836894</v>
      </c>
      <c r="R11" s="228">
        <f>Q11-Q10</f>
        <v>4084</v>
      </c>
      <c r="S11" s="229">
        <f>R11*24/1000</f>
        <v>98.016000000000005</v>
      </c>
      <c r="T11" s="229">
        <f>R11/1000</f>
        <v>4.0839999999999996</v>
      </c>
      <c r="U11" s="230">
        <v>6.5</v>
      </c>
      <c r="V11" s="230">
        <f t="shared" ref="V11:V34" si="0">U11</f>
        <v>6.5</v>
      </c>
      <c r="W11" s="292" t="s">
        <v>132</v>
      </c>
      <c r="X11" s="286">
        <v>0</v>
      </c>
      <c r="Y11" s="286">
        <v>0</v>
      </c>
      <c r="Z11" s="286">
        <v>1146</v>
      </c>
      <c r="AA11" s="286">
        <v>0</v>
      </c>
      <c r="AB11" s="286">
        <v>1140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31724309</v>
      </c>
      <c r="AH11" s="233">
        <f>IF(ISBLANK(AG11),"-",AG11-AG10)</f>
        <v>795</v>
      </c>
      <c r="AI11" s="234">
        <f>AH11/T11</f>
        <v>194.66209598432911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</v>
      </c>
      <c r="AP11" s="286">
        <v>6978789</v>
      </c>
      <c r="AQ11" s="286">
        <f t="shared" ref="AQ11:AQ34" si="1">AP11-AP10</f>
        <v>0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15</v>
      </c>
      <c r="E12" s="222">
        <f t="shared" ref="E12:E34" si="2">D12/1.42</f>
        <v>10.563380281690142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107</v>
      </c>
      <c r="P12" s="227">
        <v>92</v>
      </c>
      <c r="Q12" s="227">
        <v>10840849</v>
      </c>
      <c r="R12" s="228">
        <f t="shared" ref="R12:R34" si="5">Q12-Q11</f>
        <v>3955</v>
      </c>
      <c r="S12" s="229">
        <f t="shared" ref="S12:S34" si="6">R12*24/1000</f>
        <v>94.92</v>
      </c>
      <c r="T12" s="229">
        <f t="shared" ref="T12:T34" si="7">R12/1000</f>
        <v>3.9550000000000001</v>
      </c>
      <c r="U12" s="230">
        <v>7.6</v>
      </c>
      <c r="V12" s="230">
        <f t="shared" si="0"/>
        <v>7.6</v>
      </c>
      <c r="W12" s="292" t="s">
        <v>132</v>
      </c>
      <c r="X12" s="286">
        <v>0</v>
      </c>
      <c r="Y12" s="286">
        <v>0</v>
      </c>
      <c r="Z12" s="286">
        <v>1146</v>
      </c>
      <c r="AA12" s="286">
        <v>0</v>
      </c>
      <c r="AB12" s="286">
        <v>1140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31725081</v>
      </c>
      <c r="AH12" s="233">
        <f>IF(ISBLANK(AG12),"-",AG12-AG11)</f>
        <v>772</v>
      </c>
      <c r="AI12" s="234">
        <f t="shared" ref="AI12:AI34" si="8">AH12/T12</f>
        <v>195.19595448798989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</v>
      </c>
      <c r="AP12" s="286">
        <v>6978789</v>
      </c>
      <c r="AQ12" s="286">
        <f t="shared" si="1"/>
        <v>0</v>
      </c>
      <c r="AR12" s="238">
        <v>0.9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19</v>
      </c>
      <c r="E13" s="222">
        <f t="shared" si="2"/>
        <v>13.380281690140846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108</v>
      </c>
      <c r="P13" s="227">
        <v>90</v>
      </c>
      <c r="Q13" s="227">
        <v>10844748</v>
      </c>
      <c r="R13" s="228">
        <f t="shared" si="5"/>
        <v>3899</v>
      </c>
      <c r="S13" s="229">
        <f t="shared" si="6"/>
        <v>93.575999999999993</v>
      </c>
      <c r="T13" s="229">
        <f t="shared" si="7"/>
        <v>3.899</v>
      </c>
      <c r="U13" s="230">
        <v>8.6999999999999993</v>
      </c>
      <c r="V13" s="230">
        <f t="shared" si="0"/>
        <v>8.6999999999999993</v>
      </c>
      <c r="W13" s="292" t="s">
        <v>132</v>
      </c>
      <c r="X13" s="286">
        <v>0</v>
      </c>
      <c r="Y13" s="286">
        <v>0</v>
      </c>
      <c r="Z13" s="286">
        <v>980</v>
      </c>
      <c r="AA13" s="286">
        <v>0</v>
      </c>
      <c r="AB13" s="286">
        <v>1059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31725832</v>
      </c>
      <c r="AH13" s="233">
        <f>IF(ISBLANK(AG13),"-",AG13-AG12)</f>
        <v>751</v>
      </c>
      <c r="AI13" s="234">
        <f t="shared" si="8"/>
        <v>192.61349063862528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</v>
      </c>
      <c r="AP13" s="286">
        <v>6978789</v>
      </c>
      <c r="AQ13" s="286">
        <f t="shared" si="1"/>
        <v>0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22</v>
      </c>
      <c r="E14" s="222">
        <f t="shared" si="2"/>
        <v>15.492957746478874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109</v>
      </c>
      <c r="P14" s="227">
        <v>87</v>
      </c>
      <c r="Q14" s="227">
        <v>10848546</v>
      </c>
      <c r="R14" s="228">
        <f t="shared" si="5"/>
        <v>3798</v>
      </c>
      <c r="S14" s="229">
        <f t="shared" si="6"/>
        <v>91.152000000000001</v>
      </c>
      <c r="T14" s="229">
        <f t="shared" si="7"/>
        <v>3.798</v>
      </c>
      <c r="U14" s="230">
        <v>9.4</v>
      </c>
      <c r="V14" s="230">
        <f t="shared" si="0"/>
        <v>9.4</v>
      </c>
      <c r="W14" s="292" t="s">
        <v>132</v>
      </c>
      <c r="X14" s="286">
        <v>0</v>
      </c>
      <c r="Y14" s="286">
        <v>0</v>
      </c>
      <c r="Z14" s="286">
        <v>960</v>
      </c>
      <c r="AA14" s="286">
        <v>0</v>
      </c>
      <c r="AB14" s="286">
        <v>1059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31726572</v>
      </c>
      <c r="AH14" s="233">
        <f t="shared" ref="AH14:AH34" si="9">IF(ISBLANK(AG14),"-",AG14-AG13)</f>
        <v>740</v>
      </c>
      <c r="AI14" s="234">
        <f t="shared" si="8"/>
        <v>194.83938915218536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</v>
      </c>
      <c r="AP14" s="286">
        <v>6978789</v>
      </c>
      <c r="AQ14" s="286">
        <f t="shared" si="1"/>
        <v>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28</v>
      </c>
      <c r="E15" s="222">
        <f t="shared" si="2"/>
        <v>19.718309859154932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93</v>
      </c>
      <c r="P15" s="227">
        <v>86</v>
      </c>
      <c r="Q15" s="227">
        <v>10851524</v>
      </c>
      <c r="R15" s="228">
        <f t="shared" si="5"/>
        <v>2978</v>
      </c>
      <c r="S15" s="229">
        <f t="shared" si="6"/>
        <v>71.471999999999994</v>
      </c>
      <c r="T15" s="229">
        <f t="shared" si="7"/>
        <v>2.9780000000000002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937</v>
      </c>
      <c r="AA15" s="286">
        <v>0</v>
      </c>
      <c r="AB15" s="286">
        <v>927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31726970</v>
      </c>
      <c r="AH15" s="233">
        <f t="shared" si="9"/>
        <v>398</v>
      </c>
      <c r="AI15" s="234">
        <f t="shared" si="8"/>
        <v>133.6467427803895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6978789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26</v>
      </c>
      <c r="E16" s="222">
        <f t="shared" si="2"/>
        <v>18.30985915492958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111</v>
      </c>
      <c r="P16" s="227">
        <v>105</v>
      </c>
      <c r="Q16" s="227">
        <v>10855749</v>
      </c>
      <c r="R16" s="228">
        <f t="shared" si="5"/>
        <v>4225</v>
      </c>
      <c r="S16" s="229">
        <f t="shared" si="6"/>
        <v>101.4</v>
      </c>
      <c r="T16" s="229">
        <f t="shared" si="7"/>
        <v>4.2249999999999996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1019</v>
      </c>
      <c r="AA16" s="286">
        <v>0</v>
      </c>
      <c r="AB16" s="286">
        <v>1009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31727490</v>
      </c>
      <c r="AH16" s="233">
        <f t="shared" si="9"/>
        <v>520</v>
      </c>
      <c r="AI16" s="234">
        <f t="shared" si="8"/>
        <v>123.07692307692308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6978789</v>
      </c>
      <c r="AQ16" s="286">
        <f t="shared" si="1"/>
        <v>0</v>
      </c>
      <c r="AR16" s="238">
        <v>0.88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16</v>
      </c>
      <c r="E17" s="222">
        <f t="shared" si="2"/>
        <v>11.267605633802818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130</v>
      </c>
      <c r="P17" s="227">
        <v>130</v>
      </c>
      <c r="Q17" s="227">
        <v>10861247</v>
      </c>
      <c r="R17" s="228">
        <f t="shared" si="5"/>
        <v>5498</v>
      </c>
      <c r="S17" s="229">
        <f t="shared" si="6"/>
        <v>131.952</v>
      </c>
      <c r="T17" s="229">
        <f t="shared" si="7"/>
        <v>5.4980000000000002</v>
      </c>
      <c r="U17" s="230">
        <v>9.5</v>
      </c>
      <c r="V17" s="230">
        <f t="shared" si="0"/>
        <v>9.5</v>
      </c>
      <c r="W17" s="292" t="s">
        <v>178</v>
      </c>
      <c r="X17" s="286">
        <v>0</v>
      </c>
      <c r="Y17" s="286">
        <v>0</v>
      </c>
      <c r="Z17" s="286">
        <v>1055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31728637</v>
      </c>
      <c r="AH17" s="233">
        <f t="shared" si="9"/>
        <v>1147</v>
      </c>
      <c r="AI17" s="234">
        <f t="shared" si="8"/>
        <v>208.62131684248817</v>
      </c>
      <c r="AJ17" s="235">
        <v>0</v>
      </c>
      <c r="AK17" s="235">
        <v>0</v>
      </c>
      <c r="AL17" s="235">
        <v>1</v>
      </c>
      <c r="AM17" s="235">
        <v>1</v>
      </c>
      <c r="AN17" s="235">
        <v>1</v>
      </c>
      <c r="AO17" s="235">
        <v>0</v>
      </c>
      <c r="AP17" s="286">
        <v>6978789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9</v>
      </c>
      <c r="E18" s="222">
        <f t="shared" si="2"/>
        <v>6.3380281690140849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145</v>
      </c>
      <c r="P18" s="227">
        <v>139</v>
      </c>
      <c r="Q18" s="227">
        <v>10867153</v>
      </c>
      <c r="R18" s="228">
        <f t="shared" si="5"/>
        <v>5906</v>
      </c>
      <c r="S18" s="229">
        <f t="shared" si="6"/>
        <v>141.744</v>
      </c>
      <c r="T18" s="229">
        <f t="shared" si="7"/>
        <v>5.9059999999999997</v>
      </c>
      <c r="U18" s="230">
        <v>9.5</v>
      </c>
      <c r="V18" s="230">
        <f t="shared" si="0"/>
        <v>9.5</v>
      </c>
      <c r="W18" s="292" t="s">
        <v>178</v>
      </c>
      <c r="X18" s="286">
        <v>0</v>
      </c>
      <c r="Y18" s="286">
        <v>0</v>
      </c>
      <c r="Z18" s="286">
        <v>1196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31729886</v>
      </c>
      <c r="AH18" s="233">
        <f t="shared" si="9"/>
        <v>1249</v>
      </c>
      <c r="AI18" s="234">
        <f t="shared" si="8"/>
        <v>211.47985099898409</v>
      </c>
      <c r="AJ18" s="235">
        <v>0</v>
      </c>
      <c r="AK18" s="235">
        <v>0</v>
      </c>
      <c r="AL18" s="235">
        <v>1</v>
      </c>
      <c r="AM18" s="235">
        <v>1</v>
      </c>
      <c r="AN18" s="235">
        <v>1</v>
      </c>
      <c r="AO18" s="235">
        <v>0</v>
      </c>
      <c r="AP18" s="286">
        <v>6978789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134</v>
      </c>
      <c r="P19" s="227">
        <v>143</v>
      </c>
      <c r="Q19" s="227">
        <v>10873275</v>
      </c>
      <c r="R19" s="228">
        <f t="shared" si="5"/>
        <v>6122</v>
      </c>
      <c r="S19" s="229">
        <f t="shared" si="6"/>
        <v>146.928</v>
      </c>
      <c r="T19" s="229">
        <f t="shared" si="7"/>
        <v>6.1219999999999999</v>
      </c>
      <c r="U19" s="230">
        <v>9</v>
      </c>
      <c r="V19" s="230">
        <f t="shared" si="0"/>
        <v>9</v>
      </c>
      <c r="W19" s="292" t="s">
        <v>148</v>
      </c>
      <c r="X19" s="286">
        <v>0</v>
      </c>
      <c r="Y19" s="286">
        <v>1080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31731246</v>
      </c>
      <c r="AH19" s="233">
        <f t="shared" si="9"/>
        <v>1360</v>
      </c>
      <c r="AI19" s="234">
        <f t="shared" si="8"/>
        <v>222.14962430578242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6978789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132</v>
      </c>
      <c r="P20" s="227">
        <v>153</v>
      </c>
      <c r="Q20" s="227">
        <v>10879569</v>
      </c>
      <c r="R20" s="228">
        <f t="shared" si="5"/>
        <v>6294</v>
      </c>
      <c r="S20" s="229">
        <f t="shared" si="6"/>
        <v>151.05600000000001</v>
      </c>
      <c r="T20" s="229">
        <f t="shared" si="7"/>
        <v>6.2939999999999996</v>
      </c>
      <c r="U20" s="230">
        <v>8.1</v>
      </c>
      <c r="V20" s="230">
        <f t="shared" si="0"/>
        <v>8.1</v>
      </c>
      <c r="W20" s="292" t="s">
        <v>148</v>
      </c>
      <c r="X20" s="286">
        <v>0</v>
      </c>
      <c r="Y20" s="286">
        <v>1164</v>
      </c>
      <c r="Z20" s="286">
        <v>1196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31732640</v>
      </c>
      <c r="AH20" s="233">
        <f t="shared" si="9"/>
        <v>1394</v>
      </c>
      <c r="AI20" s="234">
        <f t="shared" si="8"/>
        <v>221.48077534159518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6978789</v>
      </c>
      <c r="AQ20" s="286">
        <f t="shared" si="1"/>
        <v>0</v>
      </c>
      <c r="AR20" s="238">
        <v>0.99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9</v>
      </c>
      <c r="E21" s="222">
        <f t="shared" si="2"/>
        <v>6.3380281690140849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137</v>
      </c>
      <c r="P21" s="227">
        <v>148</v>
      </c>
      <c r="Q21" s="227">
        <v>10885821</v>
      </c>
      <c r="R21" s="228">
        <f>Q21-Q20</f>
        <v>6252</v>
      </c>
      <c r="S21" s="229">
        <f t="shared" si="6"/>
        <v>150.048</v>
      </c>
      <c r="T21" s="229">
        <f t="shared" si="7"/>
        <v>6.2519999999999998</v>
      </c>
      <c r="U21" s="230">
        <v>7.3</v>
      </c>
      <c r="V21" s="230">
        <f t="shared" si="0"/>
        <v>7.3</v>
      </c>
      <c r="W21" s="292" t="s">
        <v>148</v>
      </c>
      <c r="X21" s="286">
        <v>0</v>
      </c>
      <c r="Y21" s="286">
        <v>1081</v>
      </c>
      <c r="Z21" s="286">
        <v>1196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31734080</v>
      </c>
      <c r="AH21" s="233">
        <f t="shared" si="9"/>
        <v>1440</v>
      </c>
      <c r="AI21" s="234">
        <f t="shared" si="8"/>
        <v>230.32629558541268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6978789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7</v>
      </c>
      <c r="E22" s="222">
        <f t="shared" si="2"/>
        <v>4.9295774647887329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133</v>
      </c>
      <c r="P22" s="227">
        <v>145</v>
      </c>
      <c r="Q22" s="227">
        <v>10891995</v>
      </c>
      <c r="R22" s="228">
        <f t="shared" si="5"/>
        <v>6174</v>
      </c>
      <c r="S22" s="229">
        <f t="shared" si="6"/>
        <v>148.17599999999999</v>
      </c>
      <c r="T22" s="229">
        <f t="shared" si="7"/>
        <v>6.1740000000000004</v>
      </c>
      <c r="U22" s="230">
        <v>6.6</v>
      </c>
      <c r="V22" s="230">
        <f t="shared" si="0"/>
        <v>6.6</v>
      </c>
      <c r="W22" s="292" t="s">
        <v>148</v>
      </c>
      <c r="X22" s="286">
        <v>0</v>
      </c>
      <c r="Y22" s="286">
        <v>1054</v>
      </c>
      <c r="Z22" s="286">
        <v>1196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31735478</v>
      </c>
      <c r="AH22" s="233">
        <f t="shared" si="9"/>
        <v>1398</v>
      </c>
      <c r="AI22" s="234">
        <f t="shared" si="8"/>
        <v>226.43343051506315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6978789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6</v>
      </c>
      <c r="E23" s="222">
        <f t="shared" si="2"/>
        <v>4.2253521126760569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135</v>
      </c>
      <c r="P23" s="227">
        <v>141</v>
      </c>
      <c r="Q23" s="227">
        <v>10897939</v>
      </c>
      <c r="R23" s="228">
        <f t="shared" si="5"/>
        <v>5944</v>
      </c>
      <c r="S23" s="229">
        <f t="shared" si="6"/>
        <v>142.65600000000001</v>
      </c>
      <c r="T23" s="229">
        <f t="shared" si="7"/>
        <v>5.944</v>
      </c>
      <c r="U23" s="230">
        <v>6.1</v>
      </c>
      <c r="V23" s="230">
        <f t="shared" si="0"/>
        <v>6.1</v>
      </c>
      <c r="W23" s="292" t="s">
        <v>148</v>
      </c>
      <c r="X23" s="286">
        <v>0</v>
      </c>
      <c r="Y23" s="286">
        <v>1021</v>
      </c>
      <c r="Z23" s="286">
        <v>1196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31736842</v>
      </c>
      <c r="AH23" s="233">
        <f t="shared" si="9"/>
        <v>1364</v>
      </c>
      <c r="AI23" s="234">
        <f t="shared" si="8"/>
        <v>229.47510094212652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6978789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8</v>
      </c>
      <c r="E24" s="222">
        <f t="shared" si="2"/>
        <v>5.6338028169014089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138</v>
      </c>
      <c r="P24" s="227">
        <v>139</v>
      </c>
      <c r="Q24" s="227">
        <v>10903884</v>
      </c>
      <c r="R24" s="228">
        <f t="shared" si="5"/>
        <v>5945</v>
      </c>
      <c r="S24" s="229">
        <f t="shared" si="6"/>
        <v>142.68</v>
      </c>
      <c r="T24" s="229">
        <f t="shared" si="7"/>
        <v>5.9450000000000003</v>
      </c>
      <c r="U24" s="230">
        <v>5.7</v>
      </c>
      <c r="V24" s="230">
        <f t="shared" si="0"/>
        <v>5.7</v>
      </c>
      <c r="W24" s="292" t="s">
        <v>148</v>
      </c>
      <c r="X24" s="286">
        <v>0</v>
      </c>
      <c r="Y24" s="286">
        <v>1018</v>
      </c>
      <c r="Z24" s="286">
        <v>1196</v>
      </c>
      <c r="AA24" s="286">
        <v>1185</v>
      </c>
      <c r="AB24" s="286">
        <v>1198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31738202</v>
      </c>
      <c r="AH24" s="233">
        <f t="shared" si="9"/>
        <v>1360</v>
      </c>
      <c r="AI24" s="234">
        <f t="shared" si="8"/>
        <v>228.76366694701429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6978789</v>
      </c>
      <c r="AQ24" s="286">
        <f t="shared" si="1"/>
        <v>0</v>
      </c>
      <c r="AR24" s="238">
        <v>1.1000000000000001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8</v>
      </c>
      <c r="E25" s="222">
        <f t="shared" si="2"/>
        <v>5.6338028169014089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138</v>
      </c>
      <c r="P25" s="227">
        <v>126</v>
      </c>
      <c r="Q25" s="227">
        <v>10909659</v>
      </c>
      <c r="R25" s="228">
        <f t="shared" si="5"/>
        <v>5775</v>
      </c>
      <c r="S25" s="229">
        <f t="shared" si="6"/>
        <v>138.6</v>
      </c>
      <c r="T25" s="229">
        <f t="shared" si="7"/>
        <v>5.7750000000000004</v>
      </c>
      <c r="U25" s="230">
        <v>5.6</v>
      </c>
      <c r="V25" s="230">
        <f t="shared" si="0"/>
        <v>5.6</v>
      </c>
      <c r="W25" s="292" t="s">
        <v>148</v>
      </c>
      <c r="X25" s="286">
        <v>0</v>
      </c>
      <c r="Y25" s="286">
        <v>990</v>
      </c>
      <c r="Z25" s="286">
        <v>1195</v>
      </c>
      <c r="AA25" s="286">
        <v>1185</v>
      </c>
      <c r="AB25" s="286">
        <v>1198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31739518</v>
      </c>
      <c r="AH25" s="233">
        <f t="shared" si="9"/>
        <v>1316</v>
      </c>
      <c r="AI25" s="234">
        <f t="shared" si="8"/>
        <v>227.87878787878788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6978789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4</v>
      </c>
      <c r="E26" s="222">
        <f t="shared" si="2"/>
        <v>2.8169014084507045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141</v>
      </c>
      <c r="P26" s="227">
        <v>139</v>
      </c>
      <c r="Q26" s="227">
        <v>10915409</v>
      </c>
      <c r="R26" s="228">
        <f t="shared" si="5"/>
        <v>5750</v>
      </c>
      <c r="S26" s="229">
        <f t="shared" si="6"/>
        <v>138</v>
      </c>
      <c r="T26" s="229">
        <f t="shared" si="7"/>
        <v>5.75</v>
      </c>
      <c r="U26" s="230">
        <v>5.5</v>
      </c>
      <c r="V26" s="230">
        <f t="shared" si="0"/>
        <v>5.5</v>
      </c>
      <c r="W26" s="292" t="s">
        <v>148</v>
      </c>
      <c r="X26" s="286">
        <v>0</v>
      </c>
      <c r="Y26" s="286">
        <v>1007</v>
      </c>
      <c r="Z26" s="286">
        <v>1195</v>
      </c>
      <c r="AA26" s="286">
        <v>1185</v>
      </c>
      <c r="AB26" s="286">
        <v>1199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31740846</v>
      </c>
      <c r="AH26" s="233">
        <f t="shared" si="9"/>
        <v>1328</v>
      </c>
      <c r="AI26" s="234">
        <f t="shared" si="8"/>
        <v>230.95652173913044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6978789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6</v>
      </c>
      <c r="E27" s="222">
        <f t="shared" si="2"/>
        <v>4.2253521126760569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136</v>
      </c>
      <c r="P27" s="227">
        <v>133</v>
      </c>
      <c r="Q27" s="227">
        <v>10921186</v>
      </c>
      <c r="R27" s="228">
        <f t="shared" si="5"/>
        <v>5777</v>
      </c>
      <c r="S27" s="229">
        <f t="shared" si="6"/>
        <v>138.648</v>
      </c>
      <c r="T27" s="229">
        <f t="shared" si="7"/>
        <v>5.7770000000000001</v>
      </c>
      <c r="U27" s="230">
        <v>5.0999999999999996</v>
      </c>
      <c r="V27" s="230">
        <f t="shared" si="0"/>
        <v>5.0999999999999996</v>
      </c>
      <c r="W27" s="292" t="s">
        <v>148</v>
      </c>
      <c r="X27" s="286">
        <v>0</v>
      </c>
      <c r="Y27" s="286">
        <v>1048</v>
      </c>
      <c r="Z27" s="286">
        <v>1196</v>
      </c>
      <c r="AA27" s="286">
        <v>1185</v>
      </c>
      <c r="AB27" s="286">
        <v>1197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31742190</v>
      </c>
      <c r="AH27" s="233">
        <f t="shared" si="9"/>
        <v>1344</v>
      </c>
      <c r="AI27" s="234">
        <f t="shared" si="8"/>
        <v>232.64670244071317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6978789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5</v>
      </c>
      <c r="E28" s="222">
        <f t="shared" si="2"/>
        <v>3.5211267605633805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132</v>
      </c>
      <c r="P28" s="227">
        <v>148</v>
      </c>
      <c r="Q28" s="227">
        <v>10926848</v>
      </c>
      <c r="R28" s="228">
        <f t="shared" si="5"/>
        <v>5662</v>
      </c>
      <c r="S28" s="229">
        <f t="shared" si="6"/>
        <v>135.88800000000001</v>
      </c>
      <c r="T28" s="229">
        <f t="shared" si="7"/>
        <v>5.6619999999999999</v>
      </c>
      <c r="U28" s="230">
        <v>5</v>
      </c>
      <c r="V28" s="230">
        <f t="shared" si="0"/>
        <v>5</v>
      </c>
      <c r="W28" s="292" t="s">
        <v>148</v>
      </c>
      <c r="X28" s="286">
        <v>0</v>
      </c>
      <c r="Y28" s="286">
        <v>980</v>
      </c>
      <c r="Z28" s="286">
        <v>1196</v>
      </c>
      <c r="AA28" s="286">
        <v>1185</v>
      </c>
      <c r="AB28" s="286">
        <v>1199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31743510</v>
      </c>
      <c r="AH28" s="233">
        <f t="shared" si="9"/>
        <v>1320</v>
      </c>
      <c r="AI28" s="234">
        <f t="shared" si="8"/>
        <v>233.13316849169905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6978789</v>
      </c>
      <c r="AQ28" s="286">
        <f t="shared" si="1"/>
        <v>0</v>
      </c>
      <c r="AR28" s="238">
        <v>0.91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7</v>
      </c>
      <c r="E29" s="222">
        <f t="shared" si="2"/>
        <v>4.9295774647887329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137</v>
      </c>
      <c r="P29" s="227">
        <v>130</v>
      </c>
      <c r="Q29" s="227">
        <v>10932391</v>
      </c>
      <c r="R29" s="228">
        <f t="shared" si="5"/>
        <v>5543</v>
      </c>
      <c r="S29" s="229">
        <f t="shared" si="6"/>
        <v>133.03200000000001</v>
      </c>
      <c r="T29" s="229">
        <f t="shared" si="7"/>
        <v>5.5430000000000001</v>
      </c>
      <c r="U29" s="230">
        <v>5</v>
      </c>
      <c r="V29" s="230">
        <f t="shared" si="0"/>
        <v>5</v>
      </c>
      <c r="W29" s="292" t="s">
        <v>148</v>
      </c>
      <c r="X29" s="286">
        <v>0</v>
      </c>
      <c r="Y29" s="286">
        <v>973</v>
      </c>
      <c r="Z29" s="286">
        <v>1165</v>
      </c>
      <c r="AA29" s="286">
        <v>1185</v>
      </c>
      <c r="AB29" s="286">
        <v>1169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31744798</v>
      </c>
      <c r="AH29" s="233">
        <f t="shared" si="9"/>
        <v>1288</v>
      </c>
      <c r="AI29" s="234">
        <f t="shared" si="8"/>
        <v>232.36514522821577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6978789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13</v>
      </c>
      <c r="E30" s="222">
        <f t="shared" si="2"/>
        <v>9.1549295774647899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138</v>
      </c>
      <c r="P30" s="227">
        <v>128</v>
      </c>
      <c r="Q30" s="227">
        <v>10937698</v>
      </c>
      <c r="R30" s="228">
        <f t="shared" si="5"/>
        <v>5307</v>
      </c>
      <c r="S30" s="229">
        <f t="shared" si="6"/>
        <v>127.36799999999999</v>
      </c>
      <c r="T30" s="229">
        <f t="shared" si="7"/>
        <v>5.3070000000000004</v>
      </c>
      <c r="U30" s="230">
        <v>4.4000000000000004</v>
      </c>
      <c r="V30" s="230">
        <f t="shared" si="0"/>
        <v>4.4000000000000004</v>
      </c>
      <c r="W30" s="292" t="s">
        <v>151</v>
      </c>
      <c r="X30" s="286">
        <v>0</v>
      </c>
      <c r="Y30" s="286">
        <v>1046</v>
      </c>
      <c r="Z30" s="286">
        <v>1195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31745846</v>
      </c>
      <c r="AH30" s="233">
        <f t="shared" si="9"/>
        <v>1048</v>
      </c>
      <c r="AI30" s="234">
        <f t="shared" si="8"/>
        <v>197.4750329753156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6978789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13</v>
      </c>
      <c r="E31" s="222">
        <f>D31/1.42</f>
        <v>9.1549295774647899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129</v>
      </c>
      <c r="P31" s="227">
        <v>125</v>
      </c>
      <c r="Q31" s="227">
        <v>10943006</v>
      </c>
      <c r="R31" s="228">
        <f t="shared" si="5"/>
        <v>5308</v>
      </c>
      <c r="S31" s="229">
        <f t="shared" si="6"/>
        <v>127.392</v>
      </c>
      <c r="T31" s="229">
        <f t="shared" si="7"/>
        <v>5.3079999999999998</v>
      </c>
      <c r="U31" s="230">
        <v>3.7</v>
      </c>
      <c r="V31" s="230">
        <f t="shared" si="0"/>
        <v>3.7</v>
      </c>
      <c r="W31" s="292" t="s">
        <v>151</v>
      </c>
      <c r="X31" s="286">
        <v>0</v>
      </c>
      <c r="Y31" s="286">
        <v>1023</v>
      </c>
      <c r="Z31" s="286">
        <v>1195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31746894</v>
      </c>
      <c r="AH31" s="233">
        <f t="shared" si="9"/>
        <v>1048</v>
      </c>
      <c r="AI31" s="234">
        <f t="shared" si="8"/>
        <v>197.43782969103242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6978789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16</v>
      </c>
      <c r="E32" s="222">
        <f t="shared" si="2"/>
        <v>11.267605633802818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126</v>
      </c>
      <c r="P32" s="227">
        <v>115</v>
      </c>
      <c r="Q32" s="227">
        <v>10948076</v>
      </c>
      <c r="R32" s="228">
        <f t="shared" si="5"/>
        <v>5070</v>
      </c>
      <c r="S32" s="229">
        <f t="shared" si="6"/>
        <v>121.68</v>
      </c>
      <c r="T32" s="229">
        <f t="shared" si="7"/>
        <v>5.07</v>
      </c>
      <c r="U32" s="230">
        <v>3.6</v>
      </c>
      <c r="V32" s="230">
        <f t="shared" si="0"/>
        <v>3.6</v>
      </c>
      <c r="W32" s="292" t="s">
        <v>151</v>
      </c>
      <c r="X32" s="286">
        <v>0</v>
      </c>
      <c r="Y32" s="286">
        <v>5800</v>
      </c>
      <c r="Z32" s="286">
        <v>1195</v>
      </c>
      <c r="AA32" s="286">
        <v>0</v>
      </c>
      <c r="AB32" s="286">
        <v>1199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31747888</v>
      </c>
      <c r="AH32" s="233">
        <f t="shared" si="9"/>
        <v>994</v>
      </c>
      <c r="AI32" s="234">
        <f t="shared" si="8"/>
        <v>196.05522682445758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6978789</v>
      </c>
      <c r="AQ32" s="286">
        <f t="shared" si="1"/>
        <v>0</v>
      </c>
      <c r="AR32" s="238">
        <v>0.88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8</v>
      </c>
      <c r="E33" s="222">
        <f t="shared" si="2"/>
        <v>5.6338028169014089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118</v>
      </c>
      <c r="P33" s="227">
        <v>102</v>
      </c>
      <c r="Q33" s="227">
        <v>10952109</v>
      </c>
      <c r="R33" s="228">
        <f t="shared" si="5"/>
        <v>4033</v>
      </c>
      <c r="S33" s="229">
        <f t="shared" si="6"/>
        <v>96.792000000000002</v>
      </c>
      <c r="T33" s="229">
        <f t="shared" si="7"/>
        <v>4.0330000000000004</v>
      </c>
      <c r="U33" s="230">
        <v>4.5</v>
      </c>
      <c r="V33" s="230">
        <f t="shared" si="0"/>
        <v>4.5</v>
      </c>
      <c r="W33" s="292" t="s">
        <v>132</v>
      </c>
      <c r="X33" s="286">
        <v>0</v>
      </c>
      <c r="Y33" s="286">
        <v>0</v>
      </c>
      <c r="Z33" s="286">
        <v>1195</v>
      </c>
      <c r="AA33" s="286">
        <v>0</v>
      </c>
      <c r="AB33" s="286">
        <v>1198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31748819</v>
      </c>
      <c r="AH33" s="233">
        <f t="shared" si="9"/>
        <v>931</v>
      </c>
      <c r="AI33" s="234">
        <f t="shared" si="8"/>
        <v>230.84552442350605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</v>
      </c>
      <c r="AP33" s="286">
        <v>6978789</v>
      </c>
      <c r="AQ33" s="286">
        <f t="shared" si="1"/>
        <v>0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11</v>
      </c>
      <c r="E34" s="222">
        <f t="shared" si="2"/>
        <v>7.746478873239437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118</v>
      </c>
      <c r="P34" s="227">
        <v>99</v>
      </c>
      <c r="Q34" s="227">
        <v>10956142</v>
      </c>
      <c r="R34" s="228">
        <f t="shared" si="5"/>
        <v>4033</v>
      </c>
      <c r="S34" s="229">
        <f t="shared" si="6"/>
        <v>96.792000000000002</v>
      </c>
      <c r="T34" s="229">
        <f t="shared" si="7"/>
        <v>4.0330000000000004</v>
      </c>
      <c r="U34" s="230">
        <v>5.9</v>
      </c>
      <c r="V34" s="230">
        <f t="shared" si="0"/>
        <v>5.9</v>
      </c>
      <c r="W34" s="292" t="s">
        <v>132</v>
      </c>
      <c r="X34" s="286">
        <v>0</v>
      </c>
      <c r="Y34" s="286">
        <v>0</v>
      </c>
      <c r="Z34" s="286">
        <v>1195</v>
      </c>
      <c r="AA34" s="286">
        <v>0</v>
      </c>
      <c r="AB34" s="286">
        <v>1199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31749750</v>
      </c>
      <c r="AH34" s="233">
        <f t="shared" si="9"/>
        <v>931</v>
      </c>
      <c r="AI34" s="234">
        <f t="shared" si="8"/>
        <v>230.84552442350605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</v>
      </c>
      <c r="AP34" s="286">
        <v>6978789</v>
      </c>
      <c r="AQ34" s="286">
        <f t="shared" si="1"/>
        <v>0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122.375</v>
      </c>
      <c r="Q35" s="255">
        <f>Q34-Q10</f>
        <v>123332</v>
      </c>
      <c r="R35" s="256">
        <f>SUM(R11:R34)</f>
        <v>123332</v>
      </c>
      <c r="S35" s="257">
        <f>AVERAGE(S11:S34)</f>
        <v>123.33199999999998</v>
      </c>
      <c r="T35" s="257">
        <f>SUM(T11:T34)</f>
        <v>123.33200000000002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26236</v>
      </c>
      <c r="AH35" s="263">
        <f>SUM(AH11:AH34)</f>
        <v>26236</v>
      </c>
      <c r="AI35" s="264">
        <f>$AH$35/$T35</f>
        <v>212.72662407161155</v>
      </c>
      <c r="AJ35" s="261"/>
      <c r="AK35" s="265"/>
      <c r="AL35" s="265"/>
      <c r="AM35" s="265"/>
      <c r="AN35" s="266"/>
      <c r="AO35" s="267"/>
      <c r="AP35" s="268">
        <f>AP34-AP10</f>
        <v>0</v>
      </c>
      <c r="AQ35" s="269">
        <f>SUM(AQ11:AQ34)</f>
        <v>0</v>
      </c>
      <c r="AR35" s="270">
        <f>AVERAGE(AR11:AR34)</f>
        <v>0.94333333333333336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29" t="s">
        <v>236</v>
      </c>
      <c r="C38" s="305"/>
      <c r="D38" s="305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03" t="s">
        <v>131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8" t="s">
        <v>245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172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11" t="s">
        <v>246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137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00" t="s">
        <v>248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2" t="s">
        <v>138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1" t="s">
        <v>139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0" t="s">
        <v>142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00" t="s">
        <v>247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11" t="s">
        <v>252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02" t="s">
        <v>140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301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23" t="s">
        <v>129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167" t="s">
        <v>242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297" t="s">
        <v>130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301"/>
      <c r="V57" s="301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167"/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311"/>
      <c r="C59" s="294"/>
      <c r="D59" s="294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294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297"/>
      <c r="D61" s="294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291"/>
      <c r="D62" s="278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2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311"/>
      <c r="D63" s="278"/>
      <c r="E63" s="294"/>
      <c r="F63" s="294"/>
      <c r="G63" s="294"/>
      <c r="H63" s="294"/>
      <c r="I63" s="278"/>
      <c r="J63" s="295"/>
      <c r="K63" s="295"/>
      <c r="L63" s="295"/>
      <c r="M63" s="295"/>
      <c r="N63" s="295"/>
      <c r="O63" s="295"/>
      <c r="P63" s="295"/>
      <c r="Q63" s="295"/>
      <c r="R63" s="295"/>
      <c r="S63" s="282"/>
      <c r="T63" s="282"/>
      <c r="U63" s="282"/>
      <c r="V63" s="282"/>
      <c r="W63" s="282"/>
      <c r="X63" s="282"/>
      <c r="Y63" s="282"/>
      <c r="Z63" s="281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7"/>
      <c r="AW63" s="177"/>
      <c r="AX63" s="177"/>
      <c r="AY63" s="177"/>
    </row>
    <row r="64" spans="2:51" x14ac:dyDescent="0.35">
      <c r="B64" s="282"/>
      <c r="C64" s="311"/>
      <c r="D64" s="294"/>
      <c r="E64" s="278"/>
      <c r="F64" s="294"/>
      <c r="G64" s="278"/>
      <c r="H64" s="278"/>
      <c r="I64" s="278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1"/>
      <c r="X64" s="281"/>
      <c r="Y64" s="281"/>
      <c r="Z64" s="288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7"/>
      <c r="AW64" s="177"/>
      <c r="AX64" s="177"/>
      <c r="AY64" s="177"/>
    </row>
    <row r="65" spans="1:51" x14ac:dyDescent="0.35">
      <c r="B65" s="282"/>
      <c r="C65" s="297"/>
      <c r="D65" s="294"/>
      <c r="E65" s="278"/>
      <c r="F65" s="278"/>
      <c r="G65" s="278"/>
      <c r="H65" s="278"/>
      <c r="I65" s="294"/>
      <c r="J65" s="282"/>
      <c r="K65" s="282"/>
      <c r="L65" s="282"/>
      <c r="M65" s="282"/>
      <c r="N65" s="282"/>
      <c r="O65" s="282"/>
      <c r="P65" s="282"/>
      <c r="Q65" s="282"/>
      <c r="R65" s="282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79"/>
      <c r="C66" s="297"/>
      <c r="D66" s="294"/>
      <c r="E66" s="294"/>
      <c r="F66" s="278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282"/>
      <c r="D67" s="294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311"/>
      <c r="D68" s="282"/>
      <c r="E68" s="294"/>
      <c r="F68" s="294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297"/>
      <c r="D69" s="282"/>
      <c r="E69" s="294"/>
      <c r="F69" s="294"/>
      <c r="G69" s="294"/>
      <c r="H69" s="294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311"/>
      <c r="D70" s="294"/>
      <c r="E70" s="282"/>
      <c r="F70" s="294"/>
      <c r="G70" s="282"/>
      <c r="H70" s="282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C71" s="300"/>
      <c r="D71" s="294"/>
      <c r="E71" s="282"/>
      <c r="F71" s="282"/>
      <c r="G71" s="282"/>
      <c r="H71" s="282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7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1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284"/>
      <c r="Q104" s="284"/>
      <c r="R104" s="284"/>
      <c r="S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19" spans="45:51" x14ac:dyDescent="0.35">
      <c r="AS119" s="177"/>
      <c r="AT119" s="177"/>
      <c r="AU119" s="177"/>
      <c r="AV119" s="177"/>
      <c r="AW119" s="177"/>
      <c r="AX119" s="177"/>
      <c r="AY119" s="177"/>
    </row>
  </sheetData>
  <protectedRanges>
    <protectedRange sqref="N63:R63 B66 S65:T71 B60:B63 S61:T62 N66:R71 T60 T42" name="Range2_12_5_1_1"/>
    <protectedRange sqref="N10 L10 L6 D6 D8 AD8 AF8 O8:U8 AJ8:AR8 AF10 AR11:AR34 L24:N31 E23:E34 G23:G34 N12:N23 N32:N34 E11:G22 N11:AG11 O12:AG34" name="Range1_16_3_1_1"/>
    <protectedRange sqref="I68 J66:M71 J63:M63 I71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:H69 F70 E69" name="Range2_2_2_9_2_1_1"/>
    <protectedRange sqref="D67 D70:D71" name="Range2_1_1_1_1_1_9_2_1_1"/>
    <protectedRange sqref="Q10" name="Range1_17_1_1_1"/>
    <protectedRange sqref="AG10" name="Range1_18_1_1_1"/>
    <protectedRange sqref="C68 C70" name="Range2_4_1_1_1"/>
    <protectedRange sqref="AS16:AS34" name="Range1_1_1_1"/>
    <protectedRange sqref="P3:U5" name="Range1_16_1_1_1_1"/>
    <protectedRange sqref="C71 C69 C66" name="Range2_1_3_1_1"/>
    <protectedRange sqref="H11:H34" name="Range1_1_1_1_1_1_1"/>
    <protectedRange sqref="B64:B65 J64:R65 D68:D69 I69:I70 Z62:Z63 S63:Y64 AA63:AU64 E70:E71 G70:H71 F71" name="Range2_2_1_10_1_1_1_2"/>
    <protectedRange sqref="C67" name="Range2_2_1_10_2_1_1_1"/>
    <protectedRange sqref="N62:R62 G66:H66 D64 F67 E66" name="Range2_12_1_6_1_1"/>
    <protectedRange sqref="I65:I67 G67:H68 E67:E68 F68:F69 F62:F63 E62 G62:M62" name="Range2_2_12_1_7_1_1"/>
    <protectedRange sqref="D65:D66" name="Range2_1_1_1_1_11_1_2_1_1"/>
    <protectedRange sqref="E63 G63:H63 F64" name="Range2_2_2_9_1_1_1_1"/>
    <protectedRange sqref="C65" name="Range2_1_1_2_1_1"/>
    <protectedRange sqref="C64" name="Range2_1_2_2_1_1"/>
    <protectedRange sqref="C63" name="Range2_3_2_1_1"/>
    <protectedRange sqref="C62" name="Range2_5_1_1_1"/>
    <protectedRange sqref="E64:E65 F65:F66 G64:H65 I63:I64" name="Range2_2_1_1_1_1"/>
    <protectedRange sqref="D62:D63" name="Range2_1_1_1_1_1_1_1_1"/>
    <protectedRange sqref="AS11:AS15" name="Range1_4_1_1_1_1"/>
    <protectedRange sqref="J11:J15 J26:J34" name="Range1_1_2_1_10_1_1_1_1"/>
    <protectedRange sqref="R78" name="Range2_2_1_10_1_1_1_1_1"/>
    <protectedRange sqref="T41" name="Range2_12_5_1_1_4"/>
    <protectedRange sqref="B41:B42" name="Range2_12_5_1_1_1"/>
    <protectedRange sqref="E41:H41" name="Range2_2_12_1_7_1_1_1"/>
    <protectedRange sqref="D41" name="Range2_3_2_1_3_1_1_2_10_1_1_1_1_1"/>
    <protectedRange sqref="C41" name="Range2_1_1_1_1_11_1_2_1_1_1"/>
    <protectedRange sqref="S39:S40" name="Range2_12_3_1_1_1_1"/>
    <protectedRange sqref="D39:H39 N39:R40" name="Range2_12_1_3_1_1_1_1"/>
    <protectedRange sqref="I39:M39 E40:M40" name="Range2_2_12_1_6_1_1_1_1"/>
    <protectedRange sqref="D40" name="Range2_1_1_1_1_11_1_1_1_1_1_1"/>
    <protectedRange sqref="C40" name="Range2_1_2_1_1_1_1_1"/>
    <protectedRange sqref="C39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N61:R61" name="Range2_12_1_6_1_1_1"/>
    <protectedRange sqref="J61:M61" name="Range2_2_12_1_7_1_1_2"/>
    <protectedRange sqref="B59" name="Range2_12_5_1_1_2_2_1_3_1_1_1_1_1_1_1_1_1_1_1_1_1"/>
    <protectedRange sqref="D61 I61" name="Range2_2_12_1_7_1_1_2_1"/>
    <protectedRange sqref="E61:H61" name="Range2_2_12_1_1_1_1_1_1"/>
    <protectedRange sqref="C61" name="Range2_1_4_2_1_1_1_1"/>
    <protectedRange sqref="B38" name="Range2_12_5_1_1_2_3"/>
    <protectedRange sqref="S60" name="Range2_12_5_1_1_5"/>
    <protectedRange sqref="R60" name="Range2_12_1_6_1_1_4_1_1_1_1_1_1_1_1_1_1_1_2"/>
    <protectedRange sqref="N60:Q60" name="Range2_12_1_6_1_1_1_1_1"/>
    <protectedRange sqref="I60:M60" name="Range2_2_12_1_7_1_1_2_1_1"/>
    <protectedRange sqref="G60:H60" name="Range2_2_12_1_3_1_2_1_1_1_2_1_1_1_1_1_1_2_1_1_1_1_1_1"/>
    <protectedRange sqref="D60:E60" name="Range2_2_12_1_3_1_2_1_1_1_2_1_1_1_1_3_1_1_1_1_1_1_1_1"/>
    <protectedRange sqref="F60" name="Range2_2_12_1_3_1_2_1_1_1_3_1_1_1_1_1_3_1_1_1_1_1_1_1_1"/>
    <protectedRange sqref="B58" name="Range2_12_5_1_1_2_4"/>
    <protectedRange sqref="T48:T49" name="Range2_12_5_1_1_2_1_1"/>
    <protectedRange sqref="T43:T44" name="Range2_12_5_1_1_3_1_1_1_1_1"/>
    <protectedRange sqref="T45:T46" name="Range2_12_5_1_1_2_1_1_1_1_1_1_1"/>
    <protectedRange sqref="T47" name="Range2_12_5_1_1_6_1_1_1_1_1_1_1"/>
    <protectedRange sqref="S43:S44" name="Range2_12_5_1_1_2_3_1_1_1_1_1_1_1_1_1"/>
    <protectedRange sqref="Q43:R44" name="Range2_12_1_6_1_1_1_1_2_1_1_1_1_1_1_1_1"/>
    <protectedRange sqref="N43:P44" name="Range2_12_1_2_3_1_1_1_1_2_1_1_1_1_1_1_1_1"/>
    <protectedRange sqref="I44:I45 J43:M44" name="Range2_2_12_1_4_3_1_1_1_1_2_1_1_1_1_1_1_1_1"/>
    <protectedRange sqref="E44:H45" name="Range2_2_12_1_3_1_2_1_1_1_1_2_1_1_1_1_1_1_1_1"/>
    <protectedRange sqref="D44:D45" name="Range2_2_12_1_3_1_2_1_1_1_2_1_2_3_1_1_1_1_1_1"/>
    <protectedRange sqref="S45:S46" name="Range2_12_4_1_1_1_4_2_1_1_1_1_1_1_1_1"/>
    <protectedRange sqref="Q45:R46" name="Range2_12_1_6_1_1_1_2_3_2_1_1_1_1_1_1_1_1"/>
    <protectedRange sqref="N45:P46" name="Range2_12_1_2_3_1_1_1_2_3_2_1_1_1_1_1_1_1_1"/>
    <protectedRange sqref="J45:M46" name="Range2_2_12_1_4_3_1_1_1_3_3_2_1_1_1_1_1_1_1_1"/>
    <protectedRange sqref="I43 I46" name="Range2_2_12_1_4_3_1_1_1_2_1_2_2_1_1_1_1_1_1_1"/>
    <protectedRange sqref="G43:H43 D43:E43 D46:E46 G46:H46" name="Range2_2_12_1_3_1_2_1_1_1_2_1_3_2_1_1_1_1_1_1_1"/>
    <protectedRange sqref="F43 F46" name="Range2_2_12_1_3_1_2_1_1_1_1_1_2_2_1_1_1_1_1_1_1"/>
    <protectedRange sqref="S47" name="Range2_12_5_1_1_5_3_1_1_1_1_1_1_1_1_1"/>
    <protectedRange sqref="Q47:R47" name="Range2_12_1_6_1_1_1_2_3_2_1_1_2_1_1_1_1_1_1_1"/>
    <protectedRange sqref="N47:P47" name="Range2_12_1_2_3_1_1_1_2_3_2_1_1_2_1_1_1_1_1_1_1"/>
    <protectedRange sqref="J47:M47" name="Range2_2_12_1_4_3_1_1_1_3_3_2_1_1_2_1_1_1_1_1_1_1"/>
    <protectedRange sqref="I47" name="Range2_2_12_1_4_3_1_1_1_2_1_2_2_1_2_1_1_1_1_1_1_1"/>
    <protectedRange sqref="G47:H47 D47:E47" name="Range2_2_12_1_3_1_2_1_1_1_2_1_3_2_1_2_1_1_1_1_1_1_1"/>
    <protectedRange sqref="F47" name="Range2_2_12_1_3_1_2_1_1_1_1_1_2_2_1_2_1_1_1_1_1_1_1"/>
    <protectedRange sqref="S48:S49" name="Range2_12_4_1_1_1_4_2_2_1_1_1_1"/>
    <protectedRange sqref="Q48:R49" name="Range2_12_1_6_1_1_1_2_3_2_1_1_1_1_1_1"/>
    <protectedRange sqref="N48:P49" name="Range2_12_1_2_3_1_1_1_2_3_2_1_1_1_1_1_1"/>
    <protectedRange sqref="K48:M49" name="Range2_2_12_1_4_3_1_1_1_3_3_2_1_1_1_1_1_1"/>
    <protectedRange sqref="J48:J49" name="Range2_2_12_1_4_3_1_1_1_3_2_1_2_1_1_1_1"/>
    <protectedRange sqref="D48:E49" name="Range2_2_12_1_3_1_2_1_1_1_2_1_2_3_2_1_1_1_1"/>
    <protectedRange sqref="I48:I49" name="Range2_2_12_1_4_2_1_1_1_4_1_2_1_1_1_2_1_1_1_1"/>
    <protectedRange sqref="F48:H49" name="Range2_2_12_1_3_1_1_1_1_1_4_1_2_1_2_1_2_1_1_1_1"/>
    <protectedRange sqref="B43:B44" name="Range2_12_5_1_1_1_2_2_1_1_1_1_1_1_1_1_1_1_1"/>
    <protectedRange sqref="B45" name="Range2_12_5_1_1_1_3_1_1_1_1_1_1_1_1_1_1_1_1"/>
    <protectedRange sqref="T57:T59" name="Range2_12_5_1_1_2"/>
    <protectedRange sqref="T50" name="Range2_12_5_1_1_2_1_2"/>
    <protectedRange sqref="T53:T56" name="Range2_12_5_1_1_3_1"/>
    <protectedRange sqref="T51:T52" name="Range2_12_5_1_1_2_2_1"/>
    <protectedRange sqref="S59" name="Range2_12_5_1_1_5_1"/>
    <protectedRange sqref="S58" name="Range2_12_5_1_1_5_1_1_1_1"/>
    <protectedRange sqref="S57" name="Range2_12_2_1_1_1_2_1_1_2_1"/>
    <protectedRange sqref="S51:S54" name="Range2_12_4_1_1_1_4_2_2_2_1_1"/>
    <protectedRange sqref="Q51:R54" name="Range2_12_1_6_1_1_1_2_3_2_1_1_3_1_1"/>
    <protectedRange sqref="N51:P54" name="Range2_12_1_2_3_1_1_1_2_3_2_1_1_3_1_1"/>
    <protectedRange sqref="K51:M54" name="Range2_2_12_1_4_3_1_1_1_3_3_2_1_1_3_1_1"/>
    <protectedRange sqref="J51:J54" name="Range2_2_12_1_4_3_1_1_1_3_2_1_2_2_1_1"/>
    <protectedRange sqref="I51:I52" name="Range2_2_12_1_4_2_1_1_1_4_1_2_1_1_1_2_2_1_1"/>
    <protectedRange sqref="S55" name="Range2_12_2_1_1_1_2_1_2_1"/>
    <protectedRange sqref="S56" name="Range2_12_2_1_1_1_2_1_1_1_1_1"/>
    <protectedRange sqref="N55:R55" name="Range2_12_1_6_1_1_4_1_1_1_1_1_1_1_1_1_1"/>
    <protectedRange sqref="K55:M55" name="Range2_2_12_1_7_1_1_6_1_1_1_1_1_1_1_1_1_1"/>
    <protectedRange sqref="Q56:R56" name="Range2_12_1_6_1_1_1_2_3_1_1_3_1_1_1_1_1_1_1_2_1"/>
    <protectedRange sqref="N56:P56" name="Range2_12_1_2_3_1_1_1_2_3_1_1_3_1_1_1_1_1_1_1_1_1"/>
    <protectedRange sqref="J56:M56" name="Range2_2_12_1_4_3_1_1_1_3_3_1_1_3_1_1_1_1_1_1_1_1_1"/>
    <protectedRange sqref="I56" name="Range2_2_12_1_4_3_1_1_1_2_1_2_1_1_3_1_1_1_1_1_1_1_1"/>
    <protectedRange sqref="G57:H57" name="Range2_2_12_1_3_1_2_1_1_1_2_1_3_1_1_3_1_1_1_1_1_1_1_2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50" name="Range2_2_12_1_4_3_1_1_1_3_2_1_2_1_1_1_2"/>
    <protectedRange sqref="D50:E50 D54:E54" name="Range2_2_12_1_3_1_2_1_1_1_2_1_2_3_2_1_1_1_2"/>
    <protectedRange sqref="I50" name="Range2_2_12_1_4_2_1_1_1_4_1_2_1_1_1_2_1_1_1_2"/>
    <protectedRange sqref="F50:H50 F54:H54" name="Range2_2_12_1_3_1_1_1_1_1_4_1_2_1_2_1_2_1_1_1_2"/>
    <protectedRange sqref="D52:E53" name="Range2_2_12_1_3_1_2_1_1_1_2_1_2_3_2_1_2_1"/>
    <protectedRange sqref="F52:H53" name="Range2_2_12_1_3_1_1_1_1_1_4_1_2_1_2_1_2_1_2_1"/>
    <protectedRange sqref="I54" name="Range2_2_12_1_4_2_1_1_1_4_1_2_1_1_1_2_2_2_1_1"/>
    <protectedRange sqref="E51:H51" name="Range2_2_12_1_3_1_2_1_1_1_1_2_1_1_1_1_1_1_2_1_1"/>
    <protectedRange sqref="D51" name="Range2_2_12_1_3_1_2_1_1_1_2_1_2_3_1_1_1_1_2_1_1"/>
    <protectedRange sqref="D55:E55" name="Range2_2_12_1_3_1_2_1_1_1_2_1_2_3_2_2_1_1_2_1"/>
    <protectedRange sqref="I53" name="Range2_2_12_1_4_2_1_1_1_4_1_2_1_1_1_2_2_1_3_1_1"/>
    <protectedRange sqref="F55:H55" name="Range2_2_12_1_3_1_1_1_1_1_4_1_2_1_2_1_2_2_1_1_2_1"/>
    <protectedRange sqref="J55" name="Range2_2_12_1_4_3_1_1_1_3_2_1_2_2_2_1_1"/>
    <protectedRange sqref="D56:E56" name="Range2_2_12_1_3_1_2_1_1_1_2_1_2_3_2_2_1_2_2_1_1"/>
    <protectedRange sqref="I55" name="Range2_2_12_1_4_2_1_1_1_4_1_2_1_1_1_2_2_1_1_2_1_1"/>
    <protectedRange sqref="F56:H56" name="Range2_2_12_1_3_1_1_1_1_1_4_1_2_1_2_1_2_2_1_2_2_1_1"/>
    <protectedRange sqref="D57:E57" name="Range2_2_12_1_3_1_2_1_1_1_2_1_2_3_2_2_1_1_1_1_1"/>
    <protectedRange sqref="F57" name="Range2_2_12_1_3_1_1_1_1_1_4_1_2_1_2_1_2_2_1_1_1_1_1"/>
    <protectedRange sqref="R59" name="Range2_12_1_4_1_1_1_1_1_1_1_1_1_1_1_1_1_1_1_2_1"/>
    <protectedRange sqref="R58" name="Range2_12_1_6_1_1_1_2_3_1_1_3_1_1_1_1_1_1_2_1_1"/>
    <protectedRange sqref="R57" name="Range2_12_1_6_1_1_1_2_3_1_1_3_1_1_1_1_1_1_1_1_1_1"/>
    <protectedRange sqref="N59:Q59" name="Range2_12_1_6_1_1_1_1_1_1"/>
    <protectedRange sqref="J59:M59" name="Range2_2_12_1_7_1_1_2_1_1_1"/>
    <protectedRange sqref="N58:Q58" name="Range2_12_1_6_1_1_4_1_1_1_1_1_1_1_1_1_1_1_1_1_1"/>
    <protectedRange sqref="J58:M58" name="Range2_2_12_1_7_1_1_6_1_1_1_1_1_1_1_1_1_1_1_1_1"/>
    <protectedRange sqref="I59" name="Range2_2_12_1_4_3_1_1_1_5_1_1_1_1_1_1_1_1_1_1_1_1_1_1"/>
    <protectedRange sqref="Q57" name="Range2_12_1_4_1_1_1_1_1_1_1_1_1_1_1_1_1_1_1_1_1_1"/>
    <protectedRange sqref="N57:P57" name="Range2_12_1_2_1_1_1_1_1_1_1_1_1_1_1_1_1_1_1_1_1_1"/>
    <protectedRange sqref="J57:M57" name="Range2_2_12_1_4_1_1_1_1_1_1_1_1_1_1_1_1_1_1_1_1_1_1"/>
    <protectedRange sqref="I58" name="Range2_2_12_1_4_3_1_1_1_3_3_1_1_3_1_1_1_1_1_1_2_1_1"/>
    <protectedRange sqref="I57" name="Range2_2_12_1_7_1_1_5_2_1_1_1_1_1_1_1_1_1_1_1_1_1_1"/>
    <protectedRange sqref="D59:E59 G59:H59" name="Range2_2_12_1_3_3_1_1_1_2_1_1_1_1_1_1_1_1_1_1_1_1_1_1"/>
    <protectedRange sqref="F59" name="Range2_2_12_1_3_1_2_1_1_1_2_1_3_1_1_3_1_1_1_1_1_1_2_1_1"/>
    <protectedRange sqref="F58:H58" name="Range2_2_12_1_3_1_2_1_1_1_2_1_3_1_1_3_1_1_1_1_1_1_1_1_1_1"/>
    <protectedRange sqref="D58:E58" name="Range2_2_12_1_3_1_1_1_1_1_4_1_2_1_3_1_1_1_1_1_1_1_1_1_1_1_1"/>
    <protectedRange sqref="B48 B52" name="Range2_12_5_1_1_1_2_2_1_1_1_1_1_1_1_1_1_1_2"/>
    <protectedRange sqref="B49" name="Range2_12_5_1_1_2_2_2_1_1_1_1_1_1_1_1_1"/>
    <protectedRange sqref="B51" name="Range2_12_5_1_1_1_2_1_1_1_1_1_1_1_1_1"/>
    <protectedRange sqref="B57" name="Range2_12_5_1_1_2_2_1_3_1_1_1_1_1_1_1_1_1_1_1_1_1_1_1_1"/>
    <protectedRange sqref="B55:B56" name="Range2_12_5_1_1_2_3_2_1"/>
    <protectedRange sqref="B53" name="Range2_12_5_1_1_2_2_1_3_1_1_1_1_1_1_1_1_1_1_1_1_2"/>
    <protectedRange sqref="B54" name="Range2_12_5_1_1_2_1_4_1_1_1_2_1_1_1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298" priority="5" operator="containsText" text="N/A">
      <formula>NOT(ISERROR(SEARCH("N/A",X11)))</formula>
    </cfRule>
    <cfRule type="cellIs" dxfId="297" priority="23" operator="equal">
      <formula>0</formula>
    </cfRule>
  </conditionalFormatting>
  <conditionalFormatting sqref="X11:AE34">
    <cfRule type="cellIs" dxfId="296" priority="22" operator="greaterThanOrEqual">
      <formula>1185</formula>
    </cfRule>
  </conditionalFormatting>
  <conditionalFormatting sqref="X11:AE34">
    <cfRule type="cellIs" dxfId="295" priority="21" operator="between">
      <formula>0.1</formula>
      <formula>1184</formula>
    </cfRule>
  </conditionalFormatting>
  <conditionalFormatting sqref="X8">
    <cfRule type="cellIs" dxfId="294" priority="20" operator="equal">
      <formula>0</formula>
    </cfRule>
  </conditionalFormatting>
  <conditionalFormatting sqref="X8">
    <cfRule type="cellIs" dxfId="293" priority="19" operator="greaterThan">
      <formula>1179</formula>
    </cfRule>
  </conditionalFormatting>
  <conditionalFormatting sqref="X8">
    <cfRule type="cellIs" dxfId="292" priority="18" operator="greaterThan">
      <formula>99</formula>
    </cfRule>
  </conditionalFormatting>
  <conditionalFormatting sqref="X8">
    <cfRule type="cellIs" dxfId="291" priority="17" operator="greaterThan">
      <formula>0.99</formula>
    </cfRule>
  </conditionalFormatting>
  <conditionalFormatting sqref="AB8">
    <cfRule type="cellIs" dxfId="290" priority="16" operator="equal">
      <formula>0</formula>
    </cfRule>
  </conditionalFormatting>
  <conditionalFormatting sqref="AB8">
    <cfRule type="cellIs" dxfId="289" priority="15" operator="greaterThan">
      <formula>1179</formula>
    </cfRule>
  </conditionalFormatting>
  <conditionalFormatting sqref="AB8">
    <cfRule type="cellIs" dxfId="288" priority="14" operator="greaterThan">
      <formula>99</formula>
    </cfRule>
  </conditionalFormatting>
  <conditionalFormatting sqref="AB8">
    <cfRule type="cellIs" dxfId="287" priority="13" operator="greaterThan">
      <formula>0.99</formula>
    </cfRule>
  </conditionalFormatting>
  <conditionalFormatting sqref="AQ11:AQ34 AJ11:AO34">
    <cfRule type="cellIs" dxfId="286" priority="12" operator="equal">
      <formula>0</formula>
    </cfRule>
  </conditionalFormatting>
  <conditionalFormatting sqref="AQ11:AQ34 AJ11:AO34">
    <cfRule type="cellIs" dxfId="285" priority="11" operator="greaterThan">
      <formula>1179</formula>
    </cfRule>
  </conditionalFormatting>
  <conditionalFormatting sqref="AQ11:AQ34 AJ11:AO34">
    <cfRule type="cellIs" dxfId="284" priority="10" operator="greaterThan">
      <formula>99</formula>
    </cfRule>
  </conditionalFormatting>
  <conditionalFormatting sqref="AQ11:AQ34 AJ11:AO34">
    <cfRule type="cellIs" dxfId="283" priority="9" operator="greaterThan">
      <formula>0.99</formula>
    </cfRule>
  </conditionalFormatting>
  <conditionalFormatting sqref="AI11:AI34">
    <cfRule type="cellIs" dxfId="282" priority="8" operator="greaterThan">
      <formula>$AI$8</formula>
    </cfRule>
  </conditionalFormatting>
  <conditionalFormatting sqref="AH11:AH34">
    <cfRule type="cellIs" dxfId="281" priority="6" operator="greaterThan">
      <formula>$AH$8</formula>
    </cfRule>
    <cfRule type="cellIs" dxfId="280" priority="7" operator="greaterThan">
      <formula>$AH$8</formula>
    </cfRule>
  </conditionalFormatting>
  <conditionalFormatting sqref="AP11:AP34">
    <cfRule type="cellIs" dxfId="279" priority="4" operator="equal">
      <formula>0</formula>
    </cfRule>
  </conditionalFormatting>
  <conditionalFormatting sqref="AP11:AP34">
    <cfRule type="cellIs" dxfId="278" priority="3" operator="greaterThan">
      <formula>1179</formula>
    </cfRule>
  </conditionalFormatting>
  <conditionalFormatting sqref="AP11:AP34">
    <cfRule type="cellIs" dxfId="277" priority="2" operator="greaterThan">
      <formula>99</formula>
    </cfRule>
  </conditionalFormatting>
  <conditionalFormatting sqref="AP11:AP34">
    <cfRule type="cellIs" dxfId="276" priority="1" operator="greaterThan">
      <formula>0.99</formula>
    </cfRule>
  </conditionalFormatting>
  <dataValidations count="4">
    <dataValidation type="list" allowBlank="1" showInputMessage="1" showErrorMessage="1" sqref="AV31:AW31" xr:uid="{00000000-0002-0000-1200-000000000000}">
      <formula1>$AV$24:$AV$28</formula1>
    </dataValidation>
    <dataValidation type="list" allowBlank="1" showInputMessage="1" showErrorMessage="1" sqref="H11:H34" xr:uid="{00000000-0002-0000-1200-000001000000}">
      <formula1>$AV$10:$AV$19</formula1>
    </dataValidation>
    <dataValidation type="list" allowBlank="1" showInputMessage="1" showErrorMessage="1" sqref="AP8:AQ8 N10 L10 D8 O8:T8" xr:uid="{00000000-0002-0000-1200-000002000000}">
      <formula1>#REF!</formula1>
    </dataValidation>
    <dataValidation type="list" allowBlank="1" showInputMessage="1" showErrorMessage="1" sqref="P3:P5" xr:uid="{00000000-0002-0000-1200-000003000000}">
      <formula1>$AY$10:$AY$40</formula1>
    </dataValidation>
  </dataValidations>
  <hyperlinks>
    <hyperlink ref="H9:H10" location="'1'!AH8" display="Plant Status" xr:uid="{00000000-0004-0000-12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00FF"/>
  </sheetPr>
  <dimension ref="A2:AY118"/>
  <sheetViews>
    <sheetView showGridLines="0" topLeftCell="A32" zoomScaleNormal="100" workbookViewId="0">
      <selection activeCell="B38" sqref="B38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133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49" t="s">
        <v>11</v>
      </c>
      <c r="I7" s="348" t="s">
        <v>12</v>
      </c>
      <c r="J7" s="348" t="s">
        <v>13</v>
      </c>
      <c r="K7" s="348" t="s">
        <v>14</v>
      </c>
      <c r="L7" s="191"/>
      <c r="M7" s="191"/>
      <c r="N7" s="191"/>
      <c r="O7" s="349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48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48" t="s">
        <v>23</v>
      </c>
      <c r="AG7" s="348" t="s">
        <v>24</v>
      </c>
      <c r="AH7" s="348" t="s">
        <v>25</v>
      </c>
      <c r="AI7" s="348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48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41932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26830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48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46" t="s">
        <v>52</v>
      </c>
      <c r="V9" s="346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45" t="s">
        <v>56</v>
      </c>
      <c r="AG9" s="345" t="s">
        <v>57</v>
      </c>
      <c r="AH9" s="373" t="s">
        <v>58</v>
      </c>
      <c r="AI9" s="388" t="s">
        <v>59</v>
      </c>
      <c r="AJ9" s="346" t="s">
        <v>60</v>
      </c>
      <c r="AK9" s="346" t="s">
        <v>61</v>
      </c>
      <c r="AL9" s="346" t="s">
        <v>62</v>
      </c>
      <c r="AM9" s="346" t="s">
        <v>63</v>
      </c>
      <c r="AN9" s="346" t="s">
        <v>64</v>
      </c>
      <c r="AO9" s="346" t="s">
        <v>65</v>
      </c>
      <c r="AP9" s="346" t="s">
        <v>66</v>
      </c>
      <c r="AQ9" s="390" t="s">
        <v>67</v>
      </c>
      <c r="AR9" s="346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46" t="s">
        <v>73</v>
      </c>
      <c r="C10" s="346" t="s">
        <v>74</v>
      </c>
      <c r="D10" s="346" t="s">
        <v>75</v>
      </c>
      <c r="E10" s="346" t="s">
        <v>76</v>
      </c>
      <c r="F10" s="346" t="s">
        <v>75</v>
      </c>
      <c r="G10" s="346" t="s">
        <v>76</v>
      </c>
      <c r="H10" s="399"/>
      <c r="I10" s="346" t="s">
        <v>76</v>
      </c>
      <c r="J10" s="346" t="s">
        <v>76</v>
      </c>
      <c r="K10" s="346" t="s">
        <v>76</v>
      </c>
      <c r="L10" s="207" t="s">
        <v>30</v>
      </c>
      <c r="M10" s="400"/>
      <c r="N10" s="207" t="s">
        <v>30</v>
      </c>
      <c r="O10" s="391"/>
      <c r="P10" s="391"/>
      <c r="Q10" s="180">
        <v>10956142</v>
      </c>
      <c r="R10" s="381"/>
      <c r="S10" s="382"/>
      <c r="T10" s="383"/>
      <c r="U10" s="346" t="s">
        <v>76</v>
      </c>
      <c r="V10" s="346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31749750</v>
      </c>
      <c r="AH10" s="373"/>
      <c r="AI10" s="389"/>
      <c r="AJ10" s="346" t="s">
        <v>85</v>
      </c>
      <c r="AK10" s="346" t="s">
        <v>85</v>
      </c>
      <c r="AL10" s="346" t="s">
        <v>85</v>
      </c>
      <c r="AM10" s="346" t="s">
        <v>85</v>
      </c>
      <c r="AN10" s="346" t="s">
        <v>85</v>
      </c>
      <c r="AO10" s="346" t="s">
        <v>85</v>
      </c>
      <c r="AP10" s="179">
        <v>6978789</v>
      </c>
      <c r="AQ10" s="391"/>
      <c r="AR10" s="347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13</v>
      </c>
      <c r="E11" s="222">
        <f>D11/1.42</f>
        <v>9.1549295774647899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133</v>
      </c>
      <c r="P11" s="227">
        <v>93</v>
      </c>
      <c r="Q11" s="227">
        <v>10960175</v>
      </c>
      <c r="R11" s="228">
        <f>Q11-Q10</f>
        <v>4033</v>
      </c>
      <c r="S11" s="229">
        <f>R11*24/1000</f>
        <v>96.792000000000002</v>
      </c>
      <c r="T11" s="229">
        <f>R11/1000</f>
        <v>4.0330000000000004</v>
      </c>
      <c r="U11" s="230">
        <v>7.6</v>
      </c>
      <c r="V11" s="230">
        <f t="shared" ref="V11:V34" si="0">U11</f>
        <v>7.6</v>
      </c>
      <c r="W11" s="292" t="s">
        <v>132</v>
      </c>
      <c r="X11" s="286">
        <v>0</v>
      </c>
      <c r="Y11" s="286">
        <v>0</v>
      </c>
      <c r="Z11" s="286">
        <v>1180</v>
      </c>
      <c r="AA11" s="286">
        <v>0</v>
      </c>
      <c r="AB11" s="286">
        <v>1190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31750681</v>
      </c>
      <c r="AH11" s="233">
        <f>IF(ISBLANK(AG11),"-",AG11-AG10)</f>
        <v>931</v>
      </c>
      <c r="AI11" s="234">
        <f>AH11/T11</f>
        <v>230.84552442350605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</v>
      </c>
      <c r="AP11" s="286">
        <v>6978789</v>
      </c>
      <c r="AQ11" s="286">
        <f t="shared" ref="AQ11:AQ34" si="1">AP11-AP10</f>
        <v>0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14</v>
      </c>
      <c r="E12" s="222">
        <f t="shared" ref="E12:E34" si="2">D12/1.42</f>
        <v>9.8591549295774659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136</v>
      </c>
      <c r="P12" s="227">
        <v>89</v>
      </c>
      <c r="Q12" s="227">
        <v>10964211</v>
      </c>
      <c r="R12" s="228">
        <f t="shared" ref="R12:R34" si="5">Q12-Q11</f>
        <v>4036</v>
      </c>
      <c r="S12" s="229">
        <f t="shared" ref="S12:S34" si="6">R12*24/1000</f>
        <v>96.864000000000004</v>
      </c>
      <c r="T12" s="229">
        <f t="shared" ref="T12:T34" si="7">R12/1000</f>
        <v>4.0359999999999996</v>
      </c>
      <c r="U12" s="230">
        <v>9.1999999999999993</v>
      </c>
      <c r="V12" s="230">
        <f t="shared" si="0"/>
        <v>9.1999999999999993</v>
      </c>
      <c r="W12" s="292" t="s">
        <v>132</v>
      </c>
      <c r="X12" s="286">
        <v>0</v>
      </c>
      <c r="Y12" s="286">
        <v>0</v>
      </c>
      <c r="Z12" s="286">
        <v>1195</v>
      </c>
      <c r="AA12" s="286">
        <v>0</v>
      </c>
      <c r="AB12" s="286">
        <v>1199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31751614</v>
      </c>
      <c r="AH12" s="233">
        <f>IF(ISBLANK(AG12),"-",AG12-AG11)</f>
        <v>933</v>
      </c>
      <c r="AI12" s="234">
        <f t="shared" ref="AI12:AI34" si="8">AH12/T12</f>
        <v>231.16947472745295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</v>
      </c>
      <c r="AP12" s="286">
        <v>6978789</v>
      </c>
      <c r="AQ12" s="286">
        <f t="shared" si="1"/>
        <v>0</v>
      </c>
      <c r="AR12" s="238">
        <v>0.89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24</v>
      </c>
      <c r="E13" s="222">
        <f t="shared" si="2"/>
        <v>16.901408450704228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129</v>
      </c>
      <c r="P13" s="227">
        <v>81</v>
      </c>
      <c r="Q13" s="227">
        <v>10967967</v>
      </c>
      <c r="R13" s="228">
        <f t="shared" si="5"/>
        <v>3756</v>
      </c>
      <c r="S13" s="229">
        <f t="shared" si="6"/>
        <v>90.144000000000005</v>
      </c>
      <c r="T13" s="229">
        <f t="shared" si="7"/>
        <v>3.7559999999999998</v>
      </c>
      <c r="U13" s="230">
        <v>9.5</v>
      </c>
      <c r="V13" s="230">
        <f t="shared" si="0"/>
        <v>9.5</v>
      </c>
      <c r="W13" s="292" t="s">
        <v>132</v>
      </c>
      <c r="X13" s="286">
        <v>0</v>
      </c>
      <c r="Y13" s="286">
        <v>0</v>
      </c>
      <c r="Z13" s="286">
        <v>1195</v>
      </c>
      <c r="AA13" s="286">
        <v>0</v>
      </c>
      <c r="AB13" s="286">
        <v>1197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31752178</v>
      </c>
      <c r="AH13" s="233">
        <f>IF(ISBLANK(AG13),"-",AG13-AG12)</f>
        <v>564</v>
      </c>
      <c r="AI13" s="234">
        <f t="shared" si="8"/>
        <v>150.1597444089457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</v>
      </c>
      <c r="AP13" s="286">
        <v>6978789</v>
      </c>
      <c r="AQ13" s="286">
        <f t="shared" si="1"/>
        <v>0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26</v>
      </c>
      <c r="E14" s="222">
        <f t="shared" si="2"/>
        <v>18.30985915492958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128</v>
      </c>
      <c r="P14" s="227">
        <v>97</v>
      </c>
      <c r="Q14" s="227">
        <v>10971723</v>
      </c>
      <c r="R14" s="228">
        <f t="shared" si="5"/>
        <v>3756</v>
      </c>
      <c r="S14" s="229">
        <f t="shared" si="6"/>
        <v>90.144000000000005</v>
      </c>
      <c r="T14" s="229">
        <f t="shared" si="7"/>
        <v>3.7559999999999998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987</v>
      </c>
      <c r="AA14" s="286">
        <v>0</v>
      </c>
      <c r="AB14" s="286">
        <v>1100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31752742</v>
      </c>
      <c r="AH14" s="233">
        <f t="shared" ref="AH14:AH34" si="9">IF(ISBLANK(AG14),"-",AG14-AG13)</f>
        <v>564</v>
      </c>
      <c r="AI14" s="234">
        <f t="shared" si="8"/>
        <v>150.1597444089457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</v>
      </c>
      <c r="AP14" s="286">
        <v>6978789</v>
      </c>
      <c r="AQ14" s="286">
        <f t="shared" si="1"/>
        <v>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27</v>
      </c>
      <c r="E15" s="222">
        <f t="shared" si="2"/>
        <v>19.014084507042256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107</v>
      </c>
      <c r="P15" s="227">
        <v>98</v>
      </c>
      <c r="Q15" s="227">
        <v>10975481</v>
      </c>
      <c r="R15" s="228">
        <f t="shared" si="5"/>
        <v>3758</v>
      </c>
      <c r="S15" s="229">
        <f t="shared" si="6"/>
        <v>90.191999999999993</v>
      </c>
      <c r="T15" s="229">
        <f t="shared" si="7"/>
        <v>3.758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874</v>
      </c>
      <c r="AA15" s="286">
        <v>0</v>
      </c>
      <c r="AB15" s="286">
        <v>1100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31753308</v>
      </c>
      <c r="AH15" s="233">
        <f t="shared" si="9"/>
        <v>566</v>
      </c>
      <c r="AI15" s="234">
        <f t="shared" si="8"/>
        <v>150.61202767429484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6978789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10</v>
      </c>
      <c r="E16" s="222">
        <f t="shared" si="2"/>
        <v>7.042253521126761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111</v>
      </c>
      <c r="P16" s="227">
        <v>124</v>
      </c>
      <c r="Q16" s="227">
        <v>10980139</v>
      </c>
      <c r="R16" s="228">
        <f t="shared" si="5"/>
        <v>4658</v>
      </c>
      <c r="S16" s="229">
        <f t="shared" si="6"/>
        <v>111.792</v>
      </c>
      <c r="T16" s="229">
        <f t="shared" si="7"/>
        <v>4.6580000000000004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1197</v>
      </c>
      <c r="AA16" s="286">
        <v>0</v>
      </c>
      <c r="AB16" s="286">
        <v>1109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31754030</v>
      </c>
      <c r="AH16" s="233">
        <f t="shared" si="9"/>
        <v>722</v>
      </c>
      <c r="AI16" s="234">
        <f t="shared" si="8"/>
        <v>155.00214684413911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6978789</v>
      </c>
      <c r="AQ16" s="286">
        <f t="shared" si="1"/>
        <v>0</v>
      </c>
      <c r="AR16" s="238">
        <v>0.9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10</v>
      </c>
      <c r="E17" s="222">
        <f t="shared" si="2"/>
        <v>7.042253521126761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140</v>
      </c>
      <c r="P17" s="227">
        <v>142</v>
      </c>
      <c r="Q17" s="227">
        <v>10986251</v>
      </c>
      <c r="R17" s="228">
        <f t="shared" si="5"/>
        <v>6112</v>
      </c>
      <c r="S17" s="229">
        <f t="shared" si="6"/>
        <v>146.68799999999999</v>
      </c>
      <c r="T17" s="229">
        <f t="shared" si="7"/>
        <v>6.1120000000000001</v>
      </c>
      <c r="U17" s="230">
        <v>9.1</v>
      </c>
      <c r="V17" s="230">
        <f t="shared" si="0"/>
        <v>9.1</v>
      </c>
      <c r="W17" s="292" t="s">
        <v>148</v>
      </c>
      <c r="X17" s="286">
        <v>0</v>
      </c>
      <c r="Y17" s="286">
        <v>1029</v>
      </c>
      <c r="Z17" s="286">
        <v>1196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31755370</v>
      </c>
      <c r="AH17" s="233">
        <f t="shared" si="9"/>
        <v>1340</v>
      </c>
      <c r="AI17" s="234">
        <f t="shared" si="8"/>
        <v>219.24083769633506</v>
      </c>
      <c r="AJ17" s="235">
        <v>0</v>
      </c>
      <c r="AK17" s="235">
        <v>0</v>
      </c>
      <c r="AL17" s="235">
        <v>1</v>
      </c>
      <c r="AM17" s="235">
        <v>1</v>
      </c>
      <c r="AN17" s="235">
        <v>1</v>
      </c>
      <c r="AO17" s="235">
        <v>0</v>
      </c>
      <c r="AP17" s="286">
        <v>6978789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9</v>
      </c>
      <c r="E18" s="222">
        <f t="shared" si="2"/>
        <v>6.3380281690140849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140</v>
      </c>
      <c r="P18" s="227">
        <v>146</v>
      </c>
      <c r="Q18" s="227">
        <v>10992449</v>
      </c>
      <c r="R18" s="228">
        <f t="shared" si="5"/>
        <v>6198</v>
      </c>
      <c r="S18" s="229">
        <f t="shared" si="6"/>
        <v>148.75200000000001</v>
      </c>
      <c r="T18" s="229">
        <f t="shared" si="7"/>
        <v>6.1980000000000004</v>
      </c>
      <c r="U18" s="230">
        <v>8.5</v>
      </c>
      <c r="V18" s="230">
        <f t="shared" si="0"/>
        <v>8.5</v>
      </c>
      <c r="W18" s="292" t="s">
        <v>148</v>
      </c>
      <c r="X18" s="286">
        <v>0</v>
      </c>
      <c r="Y18" s="286">
        <v>1085</v>
      </c>
      <c r="Z18" s="286">
        <v>1196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31756750</v>
      </c>
      <c r="AH18" s="233">
        <f t="shared" si="9"/>
        <v>1380</v>
      </c>
      <c r="AI18" s="234">
        <f t="shared" si="8"/>
        <v>222.65246853823814</v>
      </c>
      <c r="AJ18" s="235">
        <v>0</v>
      </c>
      <c r="AK18" s="235">
        <v>0</v>
      </c>
      <c r="AL18" s="235">
        <v>1</v>
      </c>
      <c r="AM18" s="235">
        <v>1</v>
      </c>
      <c r="AN18" s="235">
        <v>1</v>
      </c>
      <c r="AO18" s="235">
        <v>0</v>
      </c>
      <c r="AP18" s="286">
        <v>6978789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9</v>
      </c>
      <c r="E19" s="222">
        <f t="shared" si="2"/>
        <v>6.3380281690140849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136</v>
      </c>
      <c r="P19" s="227">
        <v>148</v>
      </c>
      <c r="Q19" s="227">
        <v>10998659</v>
      </c>
      <c r="R19" s="228">
        <f t="shared" si="5"/>
        <v>6210</v>
      </c>
      <c r="S19" s="229">
        <f t="shared" si="6"/>
        <v>149.04</v>
      </c>
      <c r="T19" s="229">
        <f t="shared" si="7"/>
        <v>6.21</v>
      </c>
      <c r="U19" s="230">
        <v>8.3000000000000007</v>
      </c>
      <c r="V19" s="230">
        <f t="shared" si="0"/>
        <v>8.3000000000000007</v>
      </c>
      <c r="W19" s="292" t="s">
        <v>148</v>
      </c>
      <c r="X19" s="286">
        <v>0</v>
      </c>
      <c r="Y19" s="286">
        <v>1092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31758148</v>
      </c>
      <c r="AH19" s="233">
        <f t="shared" si="9"/>
        <v>1398</v>
      </c>
      <c r="AI19" s="234">
        <f t="shared" si="8"/>
        <v>225.12077294685992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6978789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9</v>
      </c>
      <c r="E20" s="222">
        <f t="shared" si="2"/>
        <v>6.3380281690140849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134</v>
      </c>
      <c r="P20" s="227">
        <v>150</v>
      </c>
      <c r="Q20" s="227">
        <v>11004900</v>
      </c>
      <c r="R20" s="228">
        <f t="shared" si="5"/>
        <v>6241</v>
      </c>
      <c r="S20" s="229">
        <f t="shared" si="6"/>
        <v>149.78399999999999</v>
      </c>
      <c r="T20" s="229">
        <f t="shared" si="7"/>
        <v>6.2409999999999997</v>
      </c>
      <c r="U20" s="230">
        <v>6.9</v>
      </c>
      <c r="V20" s="230">
        <f t="shared" si="0"/>
        <v>6.9</v>
      </c>
      <c r="W20" s="292" t="s">
        <v>148</v>
      </c>
      <c r="X20" s="286">
        <v>0</v>
      </c>
      <c r="Y20" s="286">
        <v>1114</v>
      </c>
      <c r="Z20" s="286">
        <v>1196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31759544</v>
      </c>
      <c r="AH20" s="233">
        <f t="shared" si="9"/>
        <v>1396</v>
      </c>
      <c r="AI20" s="234">
        <f t="shared" si="8"/>
        <v>223.6821022272072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6978789</v>
      </c>
      <c r="AQ20" s="286">
        <f t="shared" si="1"/>
        <v>0</v>
      </c>
      <c r="AR20" s="238">
        <v>0.89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10</v>
      </c>
      <c r="E21" s="222">
        <f t="shared" si="2"/>
        <v>7.042253521126761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139</v>
      </c>
      <c r="P21" s="227">
        <v>142</v>
      </c>
      <c r="Q21" s="227">
        <v>11010935</v>
      </c>
      <c r="R21" s="228">
        <f>Q21-Q20</f>
        <v>6035</v>
      </c>
      <c r="S21" s="229">
        <f t="shared" si="6"/>
        <v>144.84</v>
      </c>
      <c r="T21" s="229">
        <f t="shared" si="7"/>
        <v>6.0350000000000001</v>
      </c>
      <c r="U21" s="230">
        <v>6.3</v>
      </c>
      <c r="V21" s="230">
        <f t="shared" si="0"/>
        <v>6.3</v>
      </c>
      <c r="W21" s="292" t="s">
        <v>148</v>
      </c>
      <c r="X21" s="286">
        <v>0</v>
      </c>
      <c r="Y21" s="286">
        <v>1080</v>
      </c>
      <c r="Z21" s="286">
        <v>1196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31760934</v>
      </c>
      <c r="AH21" s="233">
        <f t="shared" si="9"/>
        <v>1390</v>
      </c>
      <c r="AI21" s="234">
        <f t="shared" si="8"/>
        <v>230.32311516155758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6978789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8</v>
      </c>
      <c r="E22" s="222">
        <f t="shared" si="2"/>
        <v>5.6338028169014089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131</v>
      </c>
      <c r="P22" s="227">
        <v>143</v>
      </c>
      <c r="Q22" s="227">
        <v>11017099</v>
      </c>
      <c r="R22" s="228">
        <f t="shared" si="5"/>
        <v>6164</v>
      </c>
      <c r="S22" s="229">
        <f t="shared" si="6"/>
        <v>147.93600000000001</v>
      </c>
      <c r="T22" s="229">
        <f t="shared" si="7"/>
        <v>6.1639999999999997</v>
      </c>
      <c r="U22" s="230">
        <v>5.8</v>
      </c>
      <c r="V22" s="230">
        <f t="shared" si="0"/>
        <v>5.8</v>
      </c>
      <c r="W22" s="292" t="s">
        <v>148</v>
      </c>
      <c r="X22" s="286">
        <v>0</v>
      </c>
      <c r="Y22" s="286">
        <v>1105</v>
      </c>
      <c r="Z22" s="286">
        <v>1196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31762342</v>
      </c>
      <c r="AH22" s="233">
        <f t="shared" si="9"/>
        <v>1408</v>
      </c>
      <c r="AI22" s="234">
        <f t="shared" si="8"/>
        <v>228.42310188189489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6978789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8</v>
      </c>
      <c r="E23" s="222">
        <f t="shared" si="2"/>
        <v>5.6338028169014089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134</v>
      </c>
      <c r="P23" s="227">
        <v>140</v>
      </c>
      <c r="Q23" s="227">
        <v>11022823</v>
      </c>
      <c r="R23" s="228">
        <f t="shared" si="5"/>
        <v>5724</v>
      </c>
      <c r="S23" s="229">
        <f t="shared" si="6"/>
        <v>137.376</v>
      </c>
      <c r="T23" s="229">
        <f t="shared" si="7"/>
        <v>5.7240000000000002</v>
      </c>
      <c r="U23" s="230">
        <v>5.4</v>
      </c>
      <c r="V23" s="230">
        <f t="shared" si="0"/>
        <v>5.4</v>
      </c>
      <c r="W23" s="292" t="s">
        <v>148</v>
      </c>
      <c r="X23" s="286">
        <v>0</v>
      </c>
      <c r="Y23" s="286">
        <v>1038</v>
      </c>
      <c r="Z23" s="286">
        <v>1196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31763658</v>
      </c>
      <c r="AH23" s="233">
        <f t="shared" si="9"/>
        <v>1316</v>
      </c>
      <c r="AI23" s="234">
        <f t="shared" si="8"/>
        <v>229.90915443745632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6978789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5</v>
      </c>
      <c r="E24" s="222">
        <f t="shared" si="2"/>
        <v>3.5211267605633805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135</v>
      </c>
      <c r="P24" s="227">
        <v>138</v>
      </c>
      <c r="Q24" s="227">
        <v>11028722</v>
      </c>
      <c r="R24" s="228">
        <f t="shared" si="5"/>
        <v>5899</v>
      </c>
      <c r="S24" s="229">
        <f t="shared" si="6"/>
        <v>141.57599999999999</v>
      </c>
      <c r="T24" s="229">
        <f t="shared" si="7"/>
        <v>5.899</v>
      </c>
      <c r="U24" s="230">
        <v>5.0999999999999996</v>
      </c>
      <c r="V24" s="230">
        <f t="shared" si="0"/>
        <v>5.0999999999999996</v>
      </c>
      <c r="W24" s="292" t="s">
        <v>148</v>
      </c>
      <c r="X24" s="286">
        <v>0</v>
      </c>
      <c r="Y24" s="286">
        <v>1022</v>
      </c>
      <c r="Z24" s="286">
        <v>1195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31765016</v>
      </c>
      <c r="AH24" s="233">
        <f t="shared" si="9"/>
        <v>1358</v>
      </c>
      <c r="AI24" s="234">
        <f t="shared" si="8"/>
        <v>230.20850991693507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6978789</v>
      </c>
      <c r="AQ24" s="286">
        <f t="shared" si="1"/>
        <v>0</v>
      </c>
      <c r="AR24" s="238">
        <v>1.05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7</v>
      </c>
      <c r="E25" s="222">
        <f t="shared" si="2"/>
        <v>4.9295774647887329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138</v>
      </c>
      <c r="P25" s="227">
        <v>137</v>
      </c>
      <c r="Q25" s="227">
        <v>11034445</v>
      </c>
      <c r="R25" s="228">
        <f t="shared" si="5"/>
        <v>5723</v>
      </c>
      <c r="S25" s="229">
        <f t="shared" si="6"/>
        <v>137.352</v>
      </c>
      <c r="T25" s="229">
        <f t="shared" si="7"/>
        <v>5.7229999999999999</v>
      </c>
      <c r="U25" s="230">
        <v>4.9000000000000004</v>
      </c>
      <c r="V25" s="230">
        <f t="shared" si="0"/>
        <v>4.9000000000000004</v>
      </c>
      <c r="W25" s="292" t="s">
        <v>148</v>
      </c>
      <c r="X25" s="286">
        <v>0</v>
      </c>
      <c r="Y25" s="286">
        <v>909</v>
      </c>
      <c r="Z25" s="286">
        <v>1195</v>
      </c>
      <c r="AA25" s="286">
        <v>1185</v>
      </c>
      <c r="AB25" s="286">
        <v>1199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31766334</v>
      </c>
      <c r="AH25" s="233">
        <f t="shared" si="9"/>
        <v>1318</v>
      </c>
      <c r="AI25" s="234">
        <f t="shared" si="8"/>
        <v>230.2987943386336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6978789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6</v>
      </c>
      <c r="E26" s="222">
        <f t="shared" si="2"/>
        <v>4.2253521126760569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135</v>
      </c>
      <c r="P26" s="227">
        <v>140</v>
      </c>
      <c r="Q26" s="227">
        <v>11040115</v>
      </c>
      <c r="R26" s="228">
        <f t="shared" si="5"/>
        <v>5670</v>
      </c>
      <c r="S26" s="229">
        <f t="shared" si="6"/>
        <v>136.08000000000001</v>
      </c>
      <c r="T26" s="229">
        <f t="shared" si="7"/>
        <v>5.67</v>
      </c>
      <c r="U26" s="230">
        <v>4.9000000000000004</v>
      </c>
      <c r="V26" s="230">
        <f t="shared" si="0"/>
        <v>4.9000000000000004</v>
      </c>
      <c r="W26" s="292" t="s">
        <v>148</v>
      </c>
      <c r="X26" s="286">
        <v>0</v>
      </c>
      <c r="Y26" s="286">
        <v>1001</v>
      </c>
      <c r="Z26" s="286">
        <v>1195</v>
      </c>
      <c r="AA26" s="286">
        <v>1185</v>
      </c>
      <c r="AB26" s="286">
        <v>1198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31767651</v>
      </c>
      <c r="AH26" s="233">
        <f t="shared" si="9"/>
        <v>1317</v>
      </c>
      <c r="AI26" s="234">
        <f t="shared" si="8"/>
        <v>232.27513227513228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6978789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7</v>
      </c>
      <c r="E27" s="222">
        <f t="shared" si="2"/>
        <v>4.9295774647887329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131</v>
      </c>
      <c r="P27" s="227">
        <v>139</v>
      </c>
      <c r="Q27" s="227">
        <v>11045785</v>
      </c>
      <c r="R27" s="228">
        <f t="shared" si="5"/>
        <v>5670</v>
      </c>
      <c r="S27" s="229">
        <f t="shared" si="6"/>
        <v>136.08000000000001</v>
      </c>
      <c r="T27" s="229">
        <f t="shared" si="7"/>
        <v>5.67</v>
      </c>
      <c r="U27" s="230">
        <v>4.5999999999999996</v>
      </c>
      <c r="V27" s="230">
        <f t="shared" si="0"/>
        <v>4.5999999999999996</v>
      </c>
      <c r="W27" s="292" t="s">
        <v>148</v>
      </c>
      <c r="X27" s="286">
        <v>0</v>
      </c>
      <c r="Y27" s="286">
        <v>1048</v>
      </c>
      <c r="Z27" s="286">
        <v>1196</v>
      </c>
      <c r="AA27" s="286">
        <v>1185</v>
      </c>
      <c r="AB27" s="286">
        <v>1198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31768968</v>
      </c>
      <c r="AH27" s="233">
        <f t="shared" si="9"/>
        <v>1317</v>
      </c>
      <c r="AI27" s="234">
        <f t="shared" si="8"/>
        <v>232.27513227513228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6978789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3</v>
      </c>
      <c r="E28" s="222">
        <f t="shared" si="2"/>
        <v>2.1126760563380285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133</v>
      </c>
      <c r="P28" s="227">
        <v>136</v>
      </c>
      <c r="Q28" s="227">
        <v>11051423</v>
      </c>
      <c r="R28" s="228">
        <f t="shared" si="5"/>
        <v>5638</v>
      </c>
      <c r="S28" s="229">
        <f t="shared" si="6"/>
        <v>135.31200000000001</v>
      </c>
      <c r="T28" s="229">
        <f t="shared" si="7"/>
        <v>5.6379999999999999</v>
      </c>
      <c r="U28" s="230">
        <v>4.5</v>
      </c>
      <c r="V28" s="230">
        <f t="shared" si="0"/>
        <v>4.5</v>
      </c>
      <c r="W28" s="292" t="s">
        <v>148</v>
      </c>
      <c r="X28" s="286">
        <v>0</v>
      </c>
      <c r="Y28" s="286">
        <v>998</v>
      </c>
      <c r="Z28" s="286">
        <v>1195</v>
      </c>
      <c r="AA28" s="286">
        <v>1185</v>
      </c>
      <c r="AB28" s="286">
        <v>1199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31770279</v>
      </c>
      <c r="AH28" s="233">
        <f t="shared" si="9"/>
        <v>1311</v>
      </c>
      <c r="AI28" s="234">
        <f t="shared" si="8"/>
        <v>232.52926569705571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6978789</v>
      </c>
      <c r="AQ28" s="286">
        <f t="shared" si="1"/>
        <v>0</v>
      </c>
      <c r="AR28" s="238">
        <v>0.99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3</v>
      </c>
      <c r="E29" s="222">
        <f t="shared" si="2"/>
        <v>2.1126760563380285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135</v>
      </c>
      <c r="P29" s="227">
        <v>135</v>
      </c>
      <c r="Q29" s="227">
        <v>11057062</v>
      </c>
      <c r="R29" s="228">
        <f t="shared" si="5"/>
        <v>5639</v>
      </c>
      <c r="S29" s="229">
        <f t="shared" si="6"/>
        <v>135.33600000000001</v>
      </c>
      <c r="T29" s="229">
        <f t="shared" si="7"/>
        <v>5.6390000000000002</v>
      </c>
      <c r="U29" s="230">
        <v>4.3</v>
      </c>
      <c r="V29" s="230">
        <f t="shared" si="0"/>
        <v>4.3</v>
      </c>
      <c r="W29" s="292" t="s">
        <v>148</v>
      </c>
      <c r="X29" s="286">
        <v>0</v>
      </c>
      <c r="Y29" s="286">
        <v>997</v>
      </c>
      <c r="Z29" s="286">
        <v>1195</v>
      </c>
      <c r="AA29" s="286">
        <v>1185</v>
      </c>
      <c r="AB29" s="286">
        <v>1199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31771590</v>
      </c>
      <c r="AH29" s="233">
        <f t="shared" si="9"/>
        <v>1311</v>
      </c>
      <c r="AI29" s="234">
        <f t="shared" si="8"/>
        <v>232.48802979251639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6978789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9</v>
      </c>
      <c r="E30" s="222">
        <f t="shared" si="2"/>
        <v>6.3380281690140849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111</v>
      </c>
      <c r="P30" s="227">
        <v>130</v>
      </c>
      <c r="Q30" s="227">
        <v>11062559</v>
      </c>
      <c r="R30" s="228">
        <f t="shared" si="5"/>
        <v>5497</v>
      </c>
      <c r="S30" s="229">
        <f t="shared" si="6"/>
        <v>131.928</v>
      </c>
      <c r="T30" s="229">
        <f t="shared" si="7"/>
        <v>5.4969999999999999</v>
      </c>
      <c r="U30" s="230">
        <v>3.2</v>
      </c>
      <c r="V30" s="230">
        <f t="shared" si="0"/>
        <v>3.2</v>
      </c>
      <c r="W30" s="292" t="s">
        <v>151</v>
      </c>
      <c r="X30" s="286">
        <v>0</v>
      </c>
      <c r="Y30" s="286">
        <v>1165</v>
      </c>
      <c r="Z30" s="286">
        <v>1195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31772720</v>
      </c>
      <c r="AH30" s="233">
        <f t="shared" si="9"/>
        <v>1130</v>
      </c>
      <c r="AI30" s="234">
        <f t="shared" si="8"/>
        <v>205.56667273058031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6978789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10</v>
      </c>
      <c r="E31" s="222">
        <f>D31/1.42</f>
        <v>7.042253521126761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115</v>
      </c>
      <c r="P31" s="227">
        <v>126</v>
      </c>
      <c r="Q31" s="227">
        <v>11067937</v>
      </c>
      <c r="R31" s="228">
        <f t="shared" si="5"/>
        <v>5378</v>
      </c>
      <c r="S31" s="229">
        <f t="shared" si="6"/>
        <v>129.072</v>
      </c>
      <c r="T31" s="229">
        <f t="shared" si="7"/>
        <v>5.3780000000000001</v>
      </c>
      <c r="U31" s="230">
        <v>2.4</v>
      </c>
      <c r="V31" s="230">
        <f t="shared" si="0"/>
        <v>2.4</v>
      </c>
      <c r="W31" s="292" t="s">
        <v>151</v>
      </c>
      <c r="X31" s="286">
        <v>0</v>
      </c>
      <c r="Y31" s="286">
        <v>1080</v>
      </c>
      <c r="Z31" s="286">
        <v>1195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31773810</v>
      </c>
      <c r="AH31" s="233">
        <f t="shared" si="9"/>
        <v>1090</v>
      </c>
      <c r="AI31" s="234">
        <f t="shared" si="8"/>
        <v>202.67757530680549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6978789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12</v>
      </c>
      <c r="E32" s="222">
        <f t="shared" si="2"/>
        <v>8.4507042253521139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123</v>
      </c>
      <c r="P32" s="227">
        <v>130</v>
      </c>
      <c r="Q32" s="227">
        <v>11073186</v>
      </c>
      <c r="R32" s="228">
        <f t="shared" si="5"/>
        <v>5249</v>
      </c>
      <c r="S32" s="229">
        <f t="shared" si="6"/>
        <v>125.976</v>
      </c>
      <c r="T32" s="229">
        <f t="shared" si="7"/>
        <v>5.2489999999999997</v>
      </c>
      <c r="U32" s="230">
        <v>2</v>
      </c>
      <c r="V32" s="230">
        <f t="shared" si="0"/>
        <v>2</v>
      </c>
      <c r="W32" s="292" t="s">
        <v>151</v>
      </c>
      <c r="X32" s="286">
        <v>0</v>
      </c>
      <c r="Y32" s="286">
        <v>999</v>
      </c>
      <c r="Z32" s="286">
        <v>1199</v>
      </c>
      <c r="AA32" s="286">
        <v>0</v>
      </c>
      <c r="AB32" s="286">
        <v>1199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31774854</v>
      </c>
      <c r="AH32" s="233">
        <f t="shared" si="9"/>
        <v>1044</v>
      </c>
      <c r="AI32" s="234">
        <f t="shared" si="8"/>
        <v>198.89502762430939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6978789</v>
      </c>
      <c r="AQ32" s="286">
        <f t="shared" si="1"/>
        <v>0</v>
      </c>
      <c r="AR32" s="238">
        <v>1.1200000000000001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8</v>
      </c>
      <c r="E33" s="222">
        <f t="shared" si="2"/>
        <v>5.6338028169014089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121</v>
      </c>
      <c r="P33" s="227">
        <v>92</v>
      </c>
      <c r="Q33" s="227">
        <v>11077481</v>
      </c>
      <c r="R33" s="228">
        <f t="shared" si="5"/>
        <v>4295</v>
      </c>
      <c r="S33" s="229">
        <f t="shared" si="6"/>
        <v>103.08</v>
      </c>
      <c r="T33" s="229">
        <f t="shared" si="7"/>
        <v>4.2949999999999999</v>
      </c>
      <c r="U33" s="230">
        <v>2.7</v>
      </c>
      <c r="V33" s="230">
        <f t="shared" si="0"/>
        <v>2.7</v>
      </c>
      <c r="W33" s="292" t="s">
        <v>132</v>
      </c>
      <c r="X33" s="286">
        <v>0</v>
      </c>
      <c r="Y33" s="286">
        <v>0</v>
      </c>
      <c r="Z33" s="286">
        <v>1146</v>
      </c>
      <c r="AA33" s="286">
        <v>0</v>
      </c>
      <c r="AB33" s="286">
        <v>1170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31775754</v>
      </c>
      <c r="AH33" s="233">
        <f t="shared" si="9"/>
        <v>900</v>
      </c>
      <c r="AI33" s="234">
        <f t="shared" si="8"/>
        <v>209.54598370197905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</v>
      </c>
      <c r="AP33" s="286">
        <v>6978789</v>
      </c>
      <c r="AQ33" s="286">
        <f t="shared" si="1"/>
        <v>0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13</v>
      </c>
      <c r="E34" s="222">
        <f t="shared" si="2"/>
        <v>9.1549295774647899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120</v>
      </c>
      <c r="P34" s="227">
        <v>90</v>
      </c>
      <c r="Q34" s="227">
        <v>11081481</v>
      </c>
      <c r="R34" s="228">
        <f t="shared" si="5"/>
        <v>4000</v>
      </c>
      <c r="S34" s="229">
        <f t="shared" si="6"/>
        <v>96</v>
      </c>
      <c r="T34" s="229">
        <f t="shared" si="7"/>
        <v>4</v>
      </c>
      <c r="U34" s="230">
        <v>3.6</v>
      </c>
      <c r="V34" s="230">
        <f t="shared" si="0"/>
        <v>3.6</v>
      </c>
      <c r="W34" s="292" t="s">
        <v>132</v>
      </c>
      <c r="X34" s="286">
        <v>0</v>
      </c>
      <c r="Y34" s="286">
        <v>0</v>
      </c>
      <c r="Z34" s="286">
        <v>1107</v>
      </c>
      <c r="AA34" s="286">
        <v>0</v>
      </c>
      <c r="AB34" s="286">
        <v>1140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31776580</v>
      </c>
      <c r="AH34" s="233">
        <f t="shared" si="9"/>
        <v>826</v>
      </c>
      <c r="AI34" s="234">
        <f t="shared" si="8"/>
        <v>206.5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</v>
      </c>
      <c r="AP34" s="286">
        <v>6978789</v>
      </c>
      <c r="AQ34" s="286">
        <f t="shared" si="1"/>
        <v>0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124.41666666666667</v>
      </c>
      <c r="Q35" s="255">
        <f>Q34-Q10</f>
        <v>125339</v>
      </c>
      <c r="R35" s="256">
        <f>SUM(R11:R34)</f>
        <v>125339</v>
      </c>
      <c r="S35" s="257">
        <f>AVERAGE(S11:S34)</f>
        <v>125.339</v>
      </c>
      <c r="T35" s="257">
        <f>SUM(T11:T34)</f>
        <v>125.33900000000001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26830</v>
      </c>
      <c r="AH35" s="263">
        <f>SUM(AH11:AH34)</f>
        <v>26830</v>
      </c>
      <c r="AI35" s="264">
        <f>$AH$35/$T35</f>
        <v>214.05947071541976</v>
      </c>
      <c r="AJ35" s="261"/>
      <c r="AK35" s="265"/>
      <c r="AL35" s="265"/>
      <c r="AM35" s="265"/>
      <c r="AN35" s="266"/>
      <c r="AO35" s="267"/>
      <c r="AP35" s="268">
        <f>AP34-AP10</f>
        <v>0</v>
      </c>
      <c r="AQ35" s="269">
        <f>SUM(AQ11:AQ34)</f>
        <v>0</v>
      </c>
      <c r="AR35" s="270">
        <f>AVERAGE(AR11:AR34)</f>
        <v>0.97333333333333349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29" t="s">
        <v>236</v>
      </c>
      <c r="C38" s="305"/>
      <c r="D38" s="305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03" t="s">
        <v>131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8" t="s">
        <v>249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145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11" t="s">
        <v>250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5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137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301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00" t="s">
        <v>248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2" t="s">
        <v>138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1" t="s">
        <v>139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0" t="s">
        <v>142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00" t="s">
        <v>217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11" t="s">
        <v>251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02" t="s">
        <v>140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23" t="s">
        <v>129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167" t="s">
        <v>242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297" t="s">
        <v>130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167"/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311"/>
      <c r="C59" s="294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29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311"/>
      <c r="D62" s="278"/>
      <c r="E62" s="294"/>
      <c r="F62" s="294"/>
      <c r="G62" s="294"/>
      <c r="H62" s="294"/>
      <c r="I62" s="278"/>
      <c r="J62" s="295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2:51" x14ac:dyDescent="0.35">
      <c r="B63" s="279"/>
      <c r="C63" s="311"/>
      <c r="D63" s="294"/>
      <c r="E63" s="278"/>
      <c r="F63" s="294"/>
      <c r="G63" s="278"/>
      <c r="H63" s="278"/>
      <c r="I63" s="278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2:51" x14ac:dyDescent="0.35">
      <c r="B64" s="282"/>
      <c r="C64" s="297"/>
      <c r="D64" s="294"/>
      <c r="E64" s="278"/>
      <c r="F64" s="278"/>
      <c r="G64" s="278"/>
      <c r="H64" s="278"/>
      <c r="I64" s="294"/>
      <c r="J64" s="282"/>
      <c r="K64" s="282"/>
      <c r="L64" s="282"/>
      <c r="M64" s="282"/>
      <c r="N64" s="282"/>
      <c r="O64" s="282"/>
      <c r="P64" s="282"/>
      <c r="Q64" s="282"/>
      <c r="R64" s="282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82"/>
      <c r="C65" s="297"/>
      <c r="D65" s="294"/>
      <c r="E65" s="294"/>
      <c r="F65" s="278"/>
      <c r="G65" s="294"/>
      <c r="H65" s="294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79"/>
      <c r="C66" s="282"/>
      <c r="D66" s="294"/>
      <c r="E66" s="294"/>
      <c r="F66" s="294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311"/>
      <c r="D67" s="282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297"/>
      <c r="D68" s="282"/>
      <c r="E68" s="294"/>
      <c r="F68" s="294"/>
      <c r="G68" s="294"/>
      <c r="H68" s="294"/>
      <c r="I68" s="282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11"/>
      <c r="D69" s="294"/>
      <c r="E69" s="282"/>
      <c r="F69" s="294"/>
      <c r="G69" s="282"/>
      <c r="H69" s="282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C70" s="300"/>
      <c r="D70" s="294"/>
      <c r="E70" s="282"/>
      <c r="F70" s="282"/>
      <c r="G70" s="282"/>
      <c r="H70" s="282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A71" s="288"/>
      <c r="I71" s="289"/>
      <c r="J71" s="289"/>
      <c r="K71" s="289"/>
      <c r="L71" s="289"/>
      <c r="M71" s="289"/>
      <c r="N71" s="289"/>
      <c r="O71" s="290"/>
      <c r="P71" s="284"/>
      <c r="R71" s="287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1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284"/>
      <c r="Q103" s="284"/>
      <c r="R103" s="284"/>
      <c r="S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18" spans="45:51" x14ac:dyDescent="0.35">
      <c r="AS118" s="177"/>
      <c r="AT118" s="177"/>
      <c r="AU118" s="177"/>
      <c r="AV118" s="177"/>
      <c r="AW118" s="177"/>
      <c r="AX118" s="177"/>
      <c r="AY118" s="177"/>
    </row>
  </sheetData>
  <protectedRanges>
    <protectedRange sqref="N62:R62 B66 S64:T70 B60:B63 S60:T61 N65:R70 T59 T42" name="Range2_12_5_1_1"/>
    <protectedRange sqref="N10 L10 L6 D6 D8 AD8 AF8 O8:U8 AJ8:AR8 AF10 AR11:AR34 L24:N31 E23:E34 G23:G34 N12:N23 N32:N34 N11:AG11 E11:G22 O12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8:H68 F69 E68" name="Range2_2_2_9_2_1_1"/>
    <protectedRange sqref="D66 D69:D70" name="Range2_1_1_1_1_1_9_2_1_1"/>
    <protectedRange sqref="Q10" name="Range1_17_1_1_1"/>
    <protectedRange sqref="AG10" name="Range1_18_1_1_1"/>
    <protectedRange sqref="C67 C69" name="Range2_4_1_1_1"/>
    <protectedRange sqref="AS16:AS34" name="Range1_1_1_1"/>
    <protectedRange sqref="P3:U5" name="Range1_16_1_1_1_1"/>
    <protectedRange sqref="C70 C68 C65" name="Range2_1_3_1_1"/>
    <protectedRange sqref="H11:H34" name="Range1_1_1_1_1_1_1"/>
    <protectedRange sqref="B64:B65 J63:R64 D67:D68 I68:I69 Z61:Z62 S62:Y63 AA62:AU63 E69:E70 G69:H70 F70" name="Range2_2_1_10_1_1_1_2"/>
    <protectedRange sqref="C66" name="Range2_2_1_10_2_1_1_1"/>
    <protectedRange sqref="N61:R61 G65:H65 D63 F66 E65" name="Range2_12_1_6_1_1"/>
    <protectedRange sqref="I64:I66 G66:H67 E66:E67 F67:F68 F61:F62 E61 G61:M61" name="Range2_2_12_1_7_1_1"/>
    <protectedRange sqref="D64:D65" name="Range2_1_1_1_1_11_1_2_1_1"/>
    <protectedRange sqref="E62 G62:H62 F63" name="Range2_2_2_9_1_1_1_1"/>
    <protectedRange sqref="C64" name="Range2_1_1_2_1_1"/>
    <protectedRange sqref="C63" name="Range2_1_2_2_1_1"/>
    <protectedRange sqref="C62" name="Range2_3_2_1_1"/>
    <protectedRange sqref="C61" name="Range2_5_1_1_1"/>
    <protectedRange sqref="E63:E64 F64:F65 G63:H64 I62:I63" name="Range2_2_1_1_1_1"/>
    <protectedRange sqref="D61:D62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B41:B42" name="Range2_12_5_1_1_1"/>
    <protectedRange sqref="E41:H41" name="Range2_2_12_1_7_1_1_1"/>
    <protectedRange sqref="D41" name="Range2_3_2_1_3_1_1_2_10_1_1_1_1_1"/>
    <protectedRange sqref="C41" name="Range2_1_1_1_1_11_1_2_1_1_1"/>
    <protectedRange sqref="S39:S40" name="Range2_12_3_1_1_1_1"/>
    <protectedRange sqref="D39:H39 N39:R40" name="Range2_12_1_3_1_1_1_1"/>
    <protectedRange sqref="I39:M39 E40:M40" name="Range2_2_12_1_6_1_1_1_1"/>
    <protectedRange sqref="D40" name="Range2_1_1_1_1_11_1_1_1_1_1_1"/>
    <protectedRange sqref="C40" name="Range2_1_2_1_1_1_1_1"/>
    <protectedRange sqref="C39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2: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N60:R60" name="Range2_12_1_6_1_1_1"/>
    <protectedRange sqref="J60:M60" name="Range2_2_12_1_7_1_1_2"/>
    <protectedRange sqref="B59" name="Range2_12_5_1_1_2_2_1_3_1_1_1_1_1_1_1_1_1_1_1_1_1"/>
    <protectedRange sqref="D60 I60" name="Range2_2_12_1_7_1_1_2_1"/>
    <protectedRange sqref="E60:H60" name="Range2_2_12_1_1_1_1_1_1"/>
    <protectedRange sqref="C60" name="Range2_1_4_2_1_1_1_1"/>
    <protectedRange sqref="B38" name="Range2_12_5_1_1_2_3"/>
    <protectedRange sqref="S59" name="Range2_12_5_1_1_5"/>
    <protectedRange sqref="R59" name="Range2_12_1_6_1_1_4_1_1_1_1_1_1_1_1_1_1_1_2"/>
    <protectedRange sqref="N59:Q59" name="Range2_12_1_6_1_1_1_1_1"/>
    <protectedRange sqref="I59:M59" name="Range2_2_12_1_7_1_1_2_1_1"/>
    <protectedRange sqref="G59:H59" name="Range2_2_12_1_3_1_2_1_1_1_2_1_1_1_1_1_1_2_1_1_1_1_1_1"/>
    <protectedRange sqref="D59:E59" name="Range2_2_12_1_3_1_2_1_1_1_2_1_1_1_1_3_1_1_1_1_1_1_1_1"/>
    <protectedRange sqref="F59" name="Range2_2_12_1_3_1_2_1_1_1_3_1_1_1_1_1_3_1_1_1_1_1_1_1_1"/>
    <protectedRange sqref="B58" name="Range2_12_5_1_1_2_4"/>
    <protectedRange sqref="T47:T49" name="Range2_12_5_1_1_2_1_1"/>
    <protectedRange sqref="T43:T44" name="Range2_12_5_1_1_3_1_1_1_1_1"/>
    <protectedRange sqref="T45" name="Range2_12_5_1_1_2_1_1_1_1_1_1_1"/>
    <protectedRange sqref="T46" name="Range2_12_5_1_1_6_1_1_1_1_1_1_1"/>
    <protectedRange sqref="S43:S44" name="Range2_12_5_1_1_2_3_1_1_1_1_1_1_1_1_1"/>
    <protectedRange sqref="Q43:R44" name="Range2_12_1_6_1_1_1_1_2_1_1_1_1_1_1_1_1"/>
    <protectedRange sqref="N43:P44" name="Range2_12_1_2_3_1_1_1_1_2_1_1_1_1_1_1_1_1"/>
    <protectedRange sqref="I44:I45 J43:M44" name="Range2_2_12_1_4_3_1_1_1_1_2_1_1_1_1_1_1_1_1"/>
    <protectedRange sqref="E44:H45" name="Range2_2_12_1_3_1_2_1_1_1_1_2_1_1_1_1_1_1_1_1"/>
    <protectedRange sqref="D44:D45" name="Range2_2_12_1_3_1_2_1_1_1_2_1_2_3_1_1_1_1_1_1"/>
    <protectedRange sqref="S45" name="Range2_12_4_1_1_1_4_2_1_1_1_1_1_1_1_1"/>
    <protectedRange sqref="Q45:R45" name="Range2_12_1_6_1_1_1_2_3_2_1_1_1_1_1_1_1_1"/>
    <protectedRange sqref="N45:P45" name="Range2_12_1_2_3_1_1_1_2_3_2_1_1_1_1_1_1_1_1"/>
    <protectedRange sqref="J45:M45" name="Range2_2_12_1_4_3_1_1_1_3_3_2_1_1_1_1_1_1_1_1"/>
    <protectedRange sqref="I43" name="Range2_2_12_1_4_3_1_1_1_2_1_2_2_1_1_1_1_1_1_1"/>
    <protectedRange sqref="G43:H43 D43:E43" name="Range2_2_12_1_3_1_2_1_1_1_2_1_3_2_1_1_1_1_1_1_1"/>
    <protectedRange sqref="F43" name="Range2_2_12_1_3_1_2_1_1_1_1_1_2_2_1_1_1_1_1_1_1"/>
    <protectedRange sqref="S46" name="Range2_12_5_1_1_5_3_1_1_1_1_1_1_1_1_1"/>
    <protectedRange sqref="Q46:R46" name="Range2_12_1_6_1_1_1_2_3_2_1_1_2_1_1_1_1_1_1_1"/>
    <protectedRange sqref="N46:P46" name="Range2_12_1_2_3_1_1_1_2_3_2_1_1_2_1_1_1_1_1_1_1"/>
    <protectedRange sqref="J46:M46" name="Range2_2_12_1_4_3_1_1_1_3_3_2_1_1_2_1_1_1_1_1_1_1"/>
    <protectedRange sqref="I46" name="Range2_2_12_1_4_3_1_1_1_2_1_2_2_1_2_1_1_1_1_1_1_1"/>
    <protectedRange sqref="G46:H46 D46:E46" name="Range2_2_12_1_3_1_2_1_1_1_2_1_3_2_1_2_1_1_1_1_1_1_1"/>
    <protectedRange sqref="F46" name="Range2_2_12_1_3_1_2_1_1_1_1_1_2_2_1_2_1_1_1_1_1_1_1"/>
    <protectedRange sqref="S47:S49" name="Range2_12_4_1_1_1_4_2_2_1_1_1_1"/>
    <protectedRange sqref="Q47:R49" name="Range2_12_1_6_1_1_1_2_3_2_1_1_1_1_1_1"/>
    <protectedRange sqref="N47:P49" name="Range2_12_1_2_3_1_1_1_2_3_2_1_1_1_1_1_1"/>
    <protectedRange sqref="K47:M49" name="Range2_2_12_1_4_3_1_1_1_3_3_2_1_1_1_1_1_1"/>
    <protectedRange sqref="J47:J49" name="Range2_2_12_1_4_3_1_1_1_3_2_1_2_1_1_1_1"/>
    <protectedRange sqref="D47:E49" name="Range2_2_12_1_3_1_2_1_1_1_2_1_2_3_2_1_1_1_1"/>
    <protectedRange sqref="I47:I49" name="Range2_2_12_1_4_2_1_1_1_4_1_2_1_1_1_2_1_1_1_1"/>
    <protectedRange sqref="F47:H49" name="Range2_2_12_1_3_1_1_1_1_1_4_1_2_1_2_1_2_1_1_1_1"/>
    <protectedRange sqref="B43:B44" name="Range2_12_5_1_1_1_2_2_1_1_1_1_1_1_1_1_1_1_1"/>
    <protectedRange sqref="B45" name="Range2_12_5_1_1_1_3_1_1_1_1_1_1_1_1_1_1_1_1"/>
    <protectedRange sqref="T56:T58" name="Range2_12_5_1_1_2"/>
    <protectedRange sqref="T50" name="Range2_12_5_1_1_2_1_2"/>
    <protectedRange sqref="T52:T55" name="Range2_12_5_1_1_3_1"/>
    <protectedRange sqref="T51" name="Range2_12_5_1_1_2_2_1"/>
    <protectedRange sqref="S58" name="Range2_12_5_1_1_5_1"/>
    <protectedRange sqref="S57" name="Range2_12_5_1_1_5_1_1_1_1"/>
    <protectedRange sqref="S56" name="Range2_12_2_1_1_1_2_1_1_2_1"/>
    <protectedRange sqref="S51:S53" name="Range2_12_4_1_1_1_4_2_2_2_1_1"/>
    <protectedRange sqref="Q51:R53" name="Range2_12_1_6_1_1_1_2_3_2_1_1_3_1_1"/>
    <protectedRange sqref="N51:P53" name="Range2_12_1_2_3_1_1_1_2_3_2_1_1_3_1_1"/>
    <protectedRange sqref="K51:M53" name="Range2_2_12_1_4_3_1_1_1_3_3_2_1_1_3_1_1"/>
    <protectedRange sqref="J51:J53" name="Range2_2_12_1_4_3_1_1_1_3_2_1_2_2_1_1"/>
    <protectedRange sqref="I51" name="Range2_2_12_1_4_2_1_1_1_4_1_2_1_1_1_2_2_1_1"/>
    <protectedRange sqref="S54" name="Range2_12_2_1_1_1_2_1_2_1"/>
    <protectedRange sqref="S55" name="Range2_12_2_1_1_1_2_1_1_1_1_1"/>
    <protectedRange sqref="N54:R54" name="Range2_12_1_6_1_1_4_1_1_1_1_1_1_1_1_1_1"/>
    <protectedRange sqref="K54:M54" name="Range2_2_12_1_7_1_1_6_1_1_1_1_1_1_1_1_1_1"/>
    <protectedRange sqref="Q55:R55" name="Range2_12_1_6_1_1_1_2_3_1_1_3_1_1_1_1_1_1_1_2_1"/>
    <protectedRange sqref="N55:P55" name="Range2_12_1_2_3_1_1_1_2_3_1_1_3_1_1_1_1_1_1_1_1_1"/>
    <protectedRange sqref="J55:M55" name="Range2_2_12_1_4_3_1_1_1_3_3_1_1_3_1_1_1_1_1_1_1_1_1"/>
    <protectedRange sqref="I55" name="Range2_2_12_1_4_3_1_1_1_2_1_2_1_1_3_1_1_1_1_1_1_1_1"/>
    <protectedRange sqref="G56:H56" name="Range2_2_12_1_3_1_2_1_1_1_2_1_3_1_1_3_1_1_1_1_1_1_1_2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50" name="Range2_2_12_1_4_3_1_1_1_3_2_1_2_1_1_1_2"/>
    <protectedRange sqref="D50:E50 D53:E53" name="Range2_2_12_1_3_1_2_1_1_1_2_1_2_3_2_1_1_1_2"/>
    <protectedRange sqref="I50" name="Range2_2_12_1_4_2_1_1_1_4_1_2_1_1_1_2_1_1_1_2"/>
    <protectedRange sqref="F50:H50 F53:H53" name="Range2_2_12_1_3_1_1_1_1_1_4_1_2_1_2_1_2_1_1_1_2"/>
    <protectedRange sqref="D52:E52" name="Range2_2_12_1_3_1_2_1_1_1_2_1_2_3_2_1_2_1"/>
    <protectedRange sqref="F52:H52" name="Range2_2_12_1_3_1_1_1_1_1_4_1_2_1_2_1_2_1_2_1"/>
    <protectedRange sqref="I53" name="Range2_2_12_1_4_2_1_1_1_4_1_2_1_1_1_2_2_2_1_1"/>
    <protectedRange sqref="E51:H51" name="Range2_2_12_1_3_1_2_1_1_1_1_2_1_1_1_1_1_1_2_1_1"/>
    <protectedRange sqref="D51" name="Range2_2_12_1_3_1_2_1_1_1_2_1_2_3_1_1_1_1_2_1_1"/>
    <protectedRange sqref="D54:E54" name="Range2_2_12_1_3_1_2_1_1_1_2_1_2_3_2_2_1_1_2_1"/>
    <protectedRange sqref="I52" name="Range2_2_12_1_4_2_1_1_1_4_1_2_1_1_1_2_2_1_3_1_1"/>
    <protectedRange sqref="F54:H54" name="Range2_2_12_1_3_1_1_1_1_1_4_1_2_1_2_1_2_2_1_1_2_1"/>
    <protectedRange sqref="J54" name="Range2_2_12_1_4_3_1_1_1_3_2_1_2_2_2_1_1"/>
    <protectedRange sqref="D55:E55" name="Range2_2_12_1_3_1_2_1_1_1_2_1_2_3_2_2_1_2_2_1_1"/>
    <protectedRange sqref="I54" name="Range2_2_12_1_4_2_1_1_1_4_1_2_1_1_1_2_2_1_1_2_1_1"/>
    <protectedRange sqref="F55:H55" name="Range2_2_12_1_3_1_1_1_1_1_4_1_2_1_2_1_2_2_1_2_2_1_1"/>
    <protectedRange sqref="D56:E56" name="Range2_2_12_1_3_1_2_1_1_1_2_1_2_3_2_2_1_1_1_1_1"/>
    <protectedRange sqref="F56" name="Range2_2_12_1_3_1_1_1_1_1_4_1_2_1_2_1_2_2_1_1_1_1_1"/>
    <protectedRange sqref="R58" name="Range2_12_1_4_1_1_1_1_1_1_1_1_1_1_1_1_1_1_1_2_1"/>
    <protectedRange sqref="R57" name="Range2_12_1_6_1_1_1_2_3_1_1_3_1_1_1_1_1_1_2_1_1"/>
    <protectedRange sqref="R56" name="Range2_12_1_6_1_1_1_2_3_1_1_3_1_1_1_1_1_1_1_1_1_1"/>
    <protectedRange sqref="N58:Q58" name="Range2_12_1_6_1_1_1_1_1_1"/>
    <protectedRange sqref="J58:M58" name="Range2_2_12_1_7_1_1_2_1_1_1"/>
    <protectedRange sqref="N57:Q57" name="Range2_12_1_6_1_1_4_1_1_1_1_1_1_1_1_1_1_1_1_1_1"/>
    <protectedRange sqref="J57:M57" name="Range2_2_12_1_7_1_1_6_1_1_1_1_1_1_1_1_1_1_1_1_1"/>
    <protectedRange sqref="I58" name="Range2_2_12_1_4_3_1_1_1_5_1_1_1_1_1_1_1_1_1_1_1_1_1_1"/>
    <protectedRange sqref="Q56" name="Range2_12_1_4_1_1_1_1_1_1_1_1_1_1_1_1_1_1_1_1_1_1"/>
    <protectedRange sqref="N56:P56" name="Range2_12_1_2_1_1_1_1_1_1_1_1_1_1_1_1_1_1_1_1_1_1"/>
    <protectedRange sqref="J56:M56" name="Range2_2_12_1_4_1_1_1_1_1_1_1_1_1_1_1_1_1_1_1_1_1_1"/>
    <protectedRange sqref="I57" name="Range2_2_12_1_4_3_1_1_1_3_3_1_1_3_1_1_1_1_1_1_2_1_1"/>
    <protectedRange sqref="I56" name="Range2_2_12_1_7_1_1_5_2_1_1_1_1_1_1_1_1_1_1_1_1_1_1"/>
    <protectedRange sqref="D58:E58 G58:H58" name="Range2_2_12_1_3_3_1_1_1_2_1_1_1_1_1_1_1_1_1_1_1_1_1_1"/>
    <protectedRange sqref="F58" name="Range2_2_12_1_3_1_2_1_1_1_2_1_3_1_1_3_1_1_1_1_1_1_2_1_1"/>
    <protectedRange sqref="F57:H57" name="Range2_2_12_1_3_1_2_1_1_1_2_1_3_1_1_3_1_1_1_1_1_1_1_1_1_1"/>
    <protectedRange sqref="D57:E57" name="Range2_2_12_1_3_1_1_1_1_1_4_1_2_1_3_1_1_1_1_1_1_1_1_1_1_1_1"/>
    <protectedRange sqref="B48 B52" name="Range2_12_5_1_1_1_2_2_1_1_1_1_1_1_1_1_1_1_2"/>
    <protectedRange sqref="B49" name="Range2_12_5_1_1_2_2_2_1_1_1_1_1_1_1_1_1"/>
    <protectedRange sqref="B51" name="Range2_12_5_1_1_1_2_1_1_1_1_1_1_1_1_1"/>
    <protectedRange sqref="B57" name="Range2_12_5_1_1_2_2_1_3_1_1_1_1_1_1_1_1_1_1_1_1_1_1_1_1"/>
    <protectedRange sqref="B55:B56" name="Range2_12_5_1_1_2_3_2_1"/>
    <protectedRange sqref="B53" name="Range2_12_5_1_1_2_2_1_3_1_1_1_1_1_1_1_1_1_1_1_1_2"/>
    <protectedRange sqref="B54" name="Range2_12_5_1_1_2_1_4_1_1_1_2_1_1_1_1_1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275" priority="5" operator="containsText" text="N/A">
      <formula>NOT(ISERROR(SEARCH("N/A",X11)))</formula>
    </cfRule>
    <cfRule type="cellIs" dxfId="274" priority="23" operator="equal">
      <formula>0</formula>
    </cfRule>
  </conditionalFormatting>
  <conditionalFormatting sqref="X11:AE34">
    <cfRule type="cellIs" dxfId="273" priority="22" operator="greaterThanOrEqual">
      <formula>1185</formula>
    </cfRule>
  </conditionalFormatting>
  <conditionalFormatting sqref="X11:AE34">
    <cfRule type="cellIs" dxfId="272" priority="21" operator="between">
      <formula>0.1</formula>
      <formula>1184</formula>
    </cfRule>
  </conditionalFormatting>
  <conditionalFormatting sqref="X8">
    <cfRule type="cellIs" dxfId="271" priority="20" operator="equal">
      <formula>0</formula>
    </cfRule>
  </conditionalFormatting>
  <conditionalFormatting sqref="X8">
    <cfRule type="cellIs" dxfId="270" priority="19" operator="greaterThan">
      <formula>1179</formula>
    </cfRule>
  </conditionalFormatting>
  <conditionalFormatting sqref="X8">
    <cfRule type="cellIs" dxfId="269" priority="18" operator="greaterThan">
      <formula>99</formula>
    </cfRule>
  </conditionalFormatting>
  <conditionalFormatting sqref="X8">
    <cfRule type="cellIs" dxfId="268" priority="17" operator="greaterThan">
      <formula>0.99</formula>
    </cfRule>
  </conditionalFormatting>
  <conditionalFormatting sqref="AB8">
    <cfRule type="cellIs" dxfId="267" priority="16" operator="equal">
      <formula>0</formula>
    </cfRule>
  </conditionalFormatting>
  <conditionalFormatting sqref="AB8">
    <cfRule type="cellIs" dxfId="266" priority="15" operator="greaterThan">
      <formula>1179</formula>
    </cfRule>
  </conditionalFormatting>
  <conditionalFormatting sqref="AB8">
    <cfRule type="cellIs" dxfId="265" priority="14" operator="greaterThan">
      <formula>99</formula>
    </cfRule>
  </conditionalFormatting>
  <conditionalFormatting sqref="AB8">
    <cfRule type="cellIs" dxfId="264" priority="13" operator="greaterThan">
      <formula>0.99</formula>
    </cfRule>
  </conditionalFormatting>
  <conditionalFormatting sqref="AQ11:AQ34 AJ11:AO34">
    <cfRule type="cellIs" dxfId="263" priority="12" operator="equal">
      <formula>0</formula>
    </cfRule>
  </conditionalFormatting>
  <conditionalFormatting sqref="AQ11:AQ34 AJ11:AO34">
    <cfRule type="cellIs" dxfId="262" priority="11" operator="greaterThan">
      <formula>1179</formula>
    </cfRule>
  </conditionalFormatting>
  <conditionalFormatting sqref="AQ11:AQ34 AJ11:AO34">
    <cfRule type="cellIs" dxfId="261" priority="10" operator="greaterThan">
      <formula>99</formula>
    </cfRule>
  </conditionalFormatting>
  <conditionalFormatting sqref="AQ11:AQ34 AJ11:AO34">
    <cfRule type="cellIs" dxfId="260" priority="9" operator="greaterThan">
      <formula>0.99</formula>
    </cfRule>
  </conditionalFormatting>
  <conditionalFormatting sqref="AI11:AI34">
    <cfRule type="cellIs" dxfId="259" priority="8" operator="greaterThan">
      <formula>$AI$8</formula>
    </cfRule>
  </conditionalFormatting>
  <conditionalFormatting sqref="AH11:AH34">
    <cfRule type="cellIs" dxfId="258" priority="6" operator="greaterThan">
      <formula>$AH$8</formula>
    </cfRule>
    <cfRule type="cellIs" dxfId="257" priority="7" operator="greaterThan">
      <formula>$AH$8</formula>
    </cfRule>
  </conditionalFormatting>
  <conditionalFormatting sqref="AP11:AP34">
    <cfRule type="cellIs" dxfId="256" priority="4" operator="equal">
      <formula>0</formula>
    </cfRule>
  </conditionalFormatting>
  <conditionalFormatting sqref="AP11:AP34">
    <cfRule type="cellIs" dxfId="255" priority="3" operator="greaterThan">
      <formula>1179</formula>
    </cfRule>
  </conditionalFormatting>
  <conditionalFormatting sqref="AP11:AP34">
    <cfRule type="cellIs" dxfId="254" priority="2" operator="greaterThan">
      <formula>99</formula>
    </cfRule>
  </conditionalFormatting>
  <conditionalFormatting sqref="AP11:AP34">
    <cfRule type="cellIs" dxfId="253" priority="1" operator="greaterThan">
      <formula>0.99</formula>
    </cfRule>
  </conditionalFormatting>
  <dataValidations count="4">
    <dataValidation type="list" allowBlank="1" showInputMessage="1" showErrorMessage="1" sqref="P3:P5" xr:uid="{00000000-0002-0000-1300-000000000000}">
      <formula1>$AY$10:$AY$40</formula1>
    </dataValidation>
    <dataValidation type="list" allowBlank="1" showInputMessage="1" showErrorMessage="1" sqref="AP8:AQ8 N10 L10 D8 O8:T8" xr:uid="{00000000-0002-0000-1300-000001000000}">
      <formula1>#REF!</formula1>
    </dataValidation>
    <dataValidation type="list" allowBlank="1" showInputMessage="1" showErrorMessage="1" sqref="H11:H34" xr:uid="{00000000-0002-0000-1300-000002000000}">
      <formula1>$AV$10:$AV$19</formula1>
    </dataValidation>
    <dataValidation type="list" allowBlank="1" showInputMessage="1" showErrorMessage="1" sqref="AV31:AW31" xr:uid="{00000000-0002-0000-1300-000003000000}">
      <formula1>$AV$24:$AV$28</formula1>
    </dataValidation>
  </dataValidations>
  <hyperlinks>
    <hyperlink ref="H9:H10" location="'1'!AH8" display="Plant Status" xr:uid="{00000000-0004-0000-13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00FF"/>
  </sheetPr>
  <dimension ref="A2:AY118"/>
  <sheetViews>
    <sheetView showGridLines="0" topLeftCell="A35" zoomScaleNormal="100" workbookViewId="0">
      <selection activeCell="B57" sqref="B57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134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54" t="s">
        <v>11</v>
      </c>
      <c r="I7" s="353" t="s">
        <v>12</v>
      </c>
      <c r="J7" s="353" t="s">
        <v>13</v>
      </c>
      <c r="K7" s="353" t="s">
        <v>14</v>
      </c>
      <c r="L7" s="191"/>
      <c r="M7" s="191"/>
      <c r="N7" s="191"/>
      <c r="O7" s="354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53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53" t="s">
        <v>23</v>
      </c>
      <c r="AG7" s="353" t="s">
        <v>24</v>
      </c>
      <c r="AH7" s="353" t="s">
        <v>25</v>
      </c>
      <c r="AI7" s="353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53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41933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26940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53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51" t="s">
        <v>52</v>
      </c>
      <c r="V9" s="351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50" t="s">
        <v>56</v>
      </c>
      <c r="AG9" s="350" t="s">
        <v>57</v>
      </c>
      <c r="AH9" s="373" t="s">
        <v>58</v>
      </c>
      <c r="AI9" s="388" t="s">
        <v>59</v>
      </c>
      <c r="AJ9" s="351" t="s">
        <v>60</v>
      </c>
      <c r="AK9" s="351" t="s">
        <v>61</v>
      </c>
      <c r="AL9" s="351" t="s">
        <v>62</v>
      </c>
      <c r="AM9" s="351" t="s">
        <v>63</v>
      </c>
      <c r="AN9" s="351" t="s">
        <v>64</v>
      </c>
      <c r="AO9" s="351" t="s">
        <v>65</v>
      </c>
      <c r="AP9" s="351" t="s">
        <v>66</v>
      </c>
      <c r="AQ9" s="390" t="s">
        <v>67</v>
      </c>
      <c r="AR9" s="351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51" t="s">
        <v>73</v>
      </c>
      <c r="C10" s="351" t="s">
        <v>74</v>
      </c>
      <c r="D10" s="351" t="s">
        <v>75</v>
      </c>
      <c r="E10" s="351" t="s">
        <v>76</v>
      </c>
      <c r="F10" s="351" t="s">
        <v>75</v>
      </c>
      <c r="G10" s="351" t="s">
        <v>76</v>
      </c>
      <c r="H10" s="399"/>
      <c r="I10" s="351" t="s">
        <v>76</v>
      </c>
      <c r="J10" s="351" t="s">
        <v>76</v>
      </c>
      <c r="K10" s="351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20'!Q34</f>
        <v>11081481</v>
      </c>
      <c r="R10" s="381"/>
      <c r="S10" s="382"/>
      <c r="T10" s="383"/>
      <c r="U10" s="351" t="s">
        <v>76</v>
      </c>
      <c r="V10" s="351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20'!AG34</f>
        <v>31776580</v>
      </c>
      <c r="AH10" s="373"/>
      <c r="AI10" s="389"/>
      <c r="AJ10" s="351" t="s">
        <v>85</v>
      </c>
      <c r="AK10" s="351" t="s">
        <v>85</v>
      </c>
      <c r="AL10" s="351" t="s">
        <v>85</v>
      </c>
      <c r="AM10" s="351" t="s">
        <v>85</v>
      </c>
      <c r="AN10" s="351" t="s">
        <v>85</v>
      </c>
      <c r="AO10" s="351" t="s">
        <v>85</v>
      </c>
      <c r="AP10" s="179">
        <v>6978789</v>
      </c>
      <c r="AQ10" s="391"/>
      <c r="AR10" s="352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13</v>
      </c>
      <c r="E11" s="222">
        <f>D11/1.42</f>
        <v>9.1549295774647899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123</v>
      </c>
      <c r="P11" s="227">
        <v>93</v>
      </c>
      <c r="Q11" s="227">
        <v>11085316</v>
      </c>
      <c r="R11" s="228">
        <f>Q11-Q10</f>
        <v>3835</v>
      </c>
      <c r="S11" s="229">
        <f>R11*24/1000</f>
        <v>92.04</v>
      </c>
      <c r="T11" s="229">
        <f>R11/1000</f>
        <v>3.835</v>
      </c>
      <c r="U11" s="230">
        <v>5.0999999999999996</v>
      </c>
      <c r="V11" s="230">
        <f t="shared" ref="V11:V34" si="0">U11</f>
        <v>5.0999999999999996</v>
      </c>
      <c r="W11" s="292" t="s">
        <v>132</v>
      </c>
      <c r="X11" s="286">
        <v>0</v>
      </c>
      <c r="Y11" s="286">
        <v>0</v>
      </c>
      <c r="Z11" s="286">
        <v>1133</v>
      </c>
      <c r="AA11" s="286">
        <v>0</v>
      </c>
      <c r="AB11" s="286">
        <v>1140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31777434</v>
      </c>
      <c r="AH11" s="233">
        <f>IF(ISBLANK(AG11),"-",AG11-AG10)</f>
        <v>854</v>
      </c>
      <c r="AI11" s="234">
        <f>AH11/T11</f>
        <v>222.68578878748372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</v>
      </c>
      <c r="AP11" s="286">
        <v>6978789</v>
      </c>
      <c r="AQ11" s="286">
        <f t="shared" ref="AQ11:AQ34" si="1">AP11-AP10</f>
        <v>0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20</v>
      </c>
      <c r="E12" s="222">
        <f t="shared" ref="E12:E34" si="2">D12/1.42</f>
        <v>14.084507042253522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121</v>
      </c>
      <c r="P12" s="227">
        <v>91</v>
      </c>
      <c r="Q12" s="227">
        <v>11089050</v>
      </c>
      <c r="R12" s="228">
        <f t="shared" ref="R12:R34" si="5">Q12-Q11</f>
        <v>3734</v>
      </c>
      <c r="S12" s="229">
        <f t="shared" ref="S12:S34" si="6">R12*24/1000</f>
        <v>89.616</v>
      </c>
      <c r="T12" s="229">
        <f t="shared" ref="T12:T34" si="7">R12/1000</f>
        <v>3.734</v>
      </c>
      <c r="U12" s="230">
        <v>6.5</v>
      </c>
      <c r="V12" s="230">
        <f t="shared" si="0"/>
        <v>6.5</v>
      </c>
      <c r="W12" s="292" t="s">
        <v>132</v>
      </c>
      <c r="X12" s="286">
        <v>0</v>
      </c>
      <c r="Y12" s="286">
        <v>0</v>
      </c>
      <c r="Z12" s="286">
        <v>1090</v>
      </c>
      <c r="AA12" s="286">
        <v>0</v>
      </c>
      <c r="AB12" s="286">
        <v>1140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31778234</v>
      </c>
      <c r="AH12" s="233">
        <f>IF(ISBLANK(AG12),"-",AG12-AG11)</f>
        <v>800</v>
      </c>
      <c r="AI12" s="234">
        <f t="shared" ref="AI12:AI34" si="8">AH12/T12</f>
        <v>214.24745581146223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</v>
      </c>
      <c r="AP12" s="286">
        <v>6978789</v>
      </c>
      <c r="AQ12" s="286">
        <f t="shared" si="1"/>
        <v>0</v>
      </c>
      <c r="AR12" s="238">
        <v>1.03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17</v>
      </c>
      <c r="E13" s="222">
        <f t="shared" si="2"/>
        <v>11.971830985915494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121</v>
      </c>
      <c r="P13" s="227">
        <v>92</v>
      </c>
      <c r="Q13" s="227">
        <v>11092729</v>
      </c>
      <c r="R13" s="228">
        <f t="shared" si="5"/>
        <v>3679</v>
      </c>
      <c r="S13" s="229">
        <f t="shared" si="6"/>
        <v>88.296000000000006</v>
      </c>
      <c r="T13" s="229">
        <f t="shared" si="7"/>
        <v>3.6789999999999998</v>
      </c>
      <c r="U13" s="230">
        <v>7.8</v>
      </c>
      <c r="V13" s="230">
        <f t="shared" si="0"/>
        <v>7.8</v>
      </c>
      <c r="W13" s="292" t="s">
        <v>132</v>
      </c>
      <c r="X13" s="286">
        <v>0</v>
      </c>
      <c r="Y13" s="286">
        <v>0</v>
      </c>
      <c r="Z13" s="286">
        <v>1070</v>
      </c>
      <c r="AA13" s="286">
        <v>0</v>
      </c>
      <c r="AB13" s="286">
        <v>1140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31779002</v>
      </c>
      <c r="AH13" s="233">
        <f>IF(ISBLANK(AG13),"-",AG13-AG12)</f>
        <v>768</v>
      </c>
      <c r="AI13" s="234">
        <f t="shared" si="8"/>
        <v>208.75237836368581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</v>
      </c>
      <c r="AP13" s="286">
        <v>6978789</v>
      </c>
      <c r="AQ13" s="286">
        <f t="shared" si="1"/>
        <v>0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16</v>
      </c>
      <c r="E14" s="222">
        <f t="shared" si="2"/>
        <v>11.267605633802818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124</v>
      </c>
      <c r="P14" s="227">
        <v>93</v>
      </c>
      <c r="Q14" s="227">
        <v>11096436</v>
      </c>
      <c r="R14" s="228">
        <f t="shared" si="5"/>
        <v>3707</v>
      </c>
      <c r="S14" s="229">
        <f t="shared" si="6"/>
        <v>88.968000000000004</v>
      </c>
      <c r="T14" s="229">
        <f t="shared" si="7"/>
        <v>3.7069999999999999</v>
      </c>
      <c r="U14" s="230">
        <v>9</v>
      </c>
      <c r="V14" s="230">
        <f t="shared" si="0"/>
        <v>9</v>
      </c>
      <c r="W14" s="292" t="s">
        <v>132</v>
      </c>
      <c r="X14" s="286">
        <v>0</v>
      </c>
      <c r="Y14" s="286">
        <v>0</v>
      </c>
      <c r="Z14" s="286">
        <v>1132</v>
      </c>
      <c r="AA14" s="286">
        <v>0</v>
      </c>
      <c r="AB14" s="286">
        <v>1110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31779754</v>
      </c>
      <c r="AH14" s="233">
        <f t="shared" ref="AH14:AH34" si="9">IF(ISBLANK(AG14),"-",AG14-AG13)</f>
        <v>752</v>
      </c>
      <c r="AI14" s="234">
        <f t="shared" si="8"/>
        <v>202.85945508497437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</v>
      </c>
      <c r="AP14" s="286">
        <v>6978789</v>
      </c>
      <c r="AQ14" s="286">
        <f t="shared" si="1"/>
        <v>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18</v>
      </c>
      <c r="E15" s="222">
        <f t="shared" si="2"/>
        <v>12.67605633802817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103</v>
      </c>
      <c r="P15" s="227">
        <v>105</v>
      </c>
      <c r="Q15" s="227">
        <v>11100447</v>
      </c>
      <c r="R15" s="228">
        <f t="shared" si="5"/>
        <v>4011</v>
      </c>
      <c r="S15" s="229">
        <f t="shared" si="6"/>
        <v>96.263999999999996</v>
      </c>
      <c r="T15" s="229">
        <f t="shared" si="7"/>
        <v>4.0110000000000001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935</v>
      </c>
      <c r="AA15" s="286">
        <v>0</v>
      </c>
      <c r="AB15" s="286">
        <v>1008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31780382</v>
      </c>
      <c r="AH15" s="233">
        <f t="shared" si="9"/>
        <v>628</v>
      </c>
      <c r="AI15" s="234">
        <f t="shared" si="8"/>
        <v>156.56943405634505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6978789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16</v>
      </c>
      <c r="E16" s="222">
        <f t="shared" si="2"/>
        <v>11.267605633802818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120</v>
      </c>
      <c r="P16" s="227">
        <v>124</v>
      </c>
      <c r="Q16" s="227">
        <v>11105066</v>
      </c>
      <c r="R16" s="228">
        <f t="shared" si="5"/>
        <v>4619</v>
      </c>
      <c r="S16" s="229">
        <f t="shared" si="6"/>
        <v>110.85599999999999</v>
      </c>
      <c r="T16" s="229">
        <f t="shared" si="7"/>
        <v>4.6189999999999998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1196</v>
      </c>
      <c r="AA16" s="286">
        <v>0</v>
      </c>
      <c r="AB16" s="286">
        <v>1150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31781082</v>
      </c>
      <c r="AH16" s="233">
        <f t="shared" si="9"/>
        <v>700</v>
      </c>
      <c r="AI16" s="234">
        <f t="shared" si="8"/>
        <v>151.54795410261963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6978789</v>
      </c>
      <c r="AQ16" s="286">
        <f t="shared" si="1"/>
        <v>0</v>
      </c>
      <c r="AR16" s="238">
        <v>1.02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10</v>
      </c>
      <c r="E17" s="222">
        <f t="shared" si="2"/>
        <v>7.042253521126761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140</v>
      </c>
      <c r="P17" s="227">
        <v>148</v>
      </c>
      <c r="Q17" s="227">
        <v>11111193</v>
      </c>
      <c r="R17" s="228">
        <f t="shared" si="5"/>
        <v>6127</v>
      </c>
      <c r="S17" s="229">
        <f t="shared" si="6"/>
        <v>147.048</v>
      </c>
      <c r="T17" s="229">
        <f t="shared" si="7"/>
        <v>6.1269999999999998</v>
      </c>
      <c r="U17" s="230">
        <v>9.1999999999999993</v>
      </c>
      <c r="V17" s="230">
        <f t="shared" si="0"/>
        <v>9.1999999999999993</v>
      </c>
      <c r="W17" s="292" t="s">
        <v>148</v>
      </c>
      <c r="X17" s="286">
        <v>0</v>
      </c>
      <c r="Y17" s="286">
        <v>998</v>
      </c>
      <c r="Z17" s="286">
        <v>1196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31782471</v>
      </c>
      <c r="AH17" s="233">
        <f t="shared" si="9"/>
        <v>1389</v>
      </c>
      <c r="AI17" s="234">
        <f t="shared" si="8"/>
        <v>226.70148522931288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6978789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8</v>
      </c>
      <c r="E18" s="222">
        <f t="shared" si="2"/>
        <v>5.6338028169014089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141</v>
      </c>
      <c r="P18" s="227">
        <v>150</v>
      </c>
      <c r="Q18" s="227">
        <v>11117294</v>
      </c>
      <c r="R18" s="228">
        <f t="shared" si="5"/>
        <v>6101</v>
      </c>
      <c r="S18" s="229">
        <f t="shared" si="6"/>
        <v>146.42400000000001</v>
      </c>
      <c r="T18" s="229">
        <f t="shared" si="7"/>
        <v>6.101</v>
      </c>
      <c r="U18" s="230">
        <v>8.8000000000000007</v>
      </c>
      <c r="V18" s="230">
        <f t="shared" si="0"/>
        <v>8.8000000000000007</v>
      </c>
      <c r="W18" s="292" t="s">
        <v>148</v>
      </c>
      <c r="X18" s="286">
        <v>0</v>
      </c>
      <c r="Y18" s="286">
        <v>1048</v>
      </c>
      <c r="Z18" s="286">
        <v>1196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31783866</v>
      </c>
      <c r="AH18" s="233">
        <f t="shared" si="9"/>
        <v>1395</v>
      </c>
      <c r="AI18" s="234">
        <f t="shared" si="8"/>
        <v>228.65104081298148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6978789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139</v>
      </c>
      <c r="P19" s="227">
        <v>140</v>
      </c>
      <c r="Q19" s="227">
        <v>11123930</v>
      </c>
      <c r="R19" s="228">
        <f t="shared" si="5"/>
        <v>6636</v>
      </c>
      <c r="S19" s="229">
        <f t="shared" si="6"/>
        <v>159.26400000000001</v>
      </c>
      <c r="T19" s="229">
        <f t="shared" si="7"/>
        <v>6.6360000000000001</v>
      </c>
      <c r="U19" s="230">
        <v>8.1999999999999993</v>
      </c>
      <c r="V19" s="230">
        <f t="shared" si="0"/>
        <v>8.1999999999999993</v>
      </c>
      <c r="W19" s="292" t="s">
        <v>148</v>
      </c>
      <c r="X19" s="286">
        <v>0</v>
      </c>
      <c r="Y19" s="286">
        <v>1067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31785250</v>
      </c>
      <c r="AH19" s="233">
        <f t="shared" si="9"/>
        <v>1384</v>
      </c>
      <c r="AI19" s="234">
        <f t="shared" si="8"/>
        <v>208.55937311633514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6978789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138</v>
      </c>
      <c r="P20" s="227">
        <v>140</v>
      </c>
      <c r="Q20" s="227">
        <v>11130030</v>
      </c>
      <c r="R20" s="228">
        <f t="shared" si="5"/>
        <v>6100</v>
      </c>
      <c r="S20" s="229">
        <f t="shared" si="6"/>
        <v>146.4</v>
      </c>
      <c r="T20" s="229">
        <f t="shared" si="7"/>
        <v>6.1</v>
      </c>
      <c r="U20" s="230">
        <v>7.5</v>
      </c>
      <c r="V20" s="230">
        <f t="shared" si="0"/>
        <v>7.5</v>
      </c>
      <c r="W20" s="292" t="s">
        <v>148</v>
      </c>
      <c r="X20" s="286">
        <v>0</v>
      </c>
      <c r="Y20" s="286">
        <v>1057</v>
      </c>
      <c r="Z20" s="286">
        <v>1196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31786639</v>
      </c>
      <c r="AH20" s="233">
        <f t="shared" si="9"/>
        <v>1389</v>
      </c>
      <c r="AI20" s="234">
        <f t="shared" si="8"/>
        <v>227.70491803278691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6978789</v>
      </c>
      <c r="AQ20" s="286">
        <f t="shared" si="1"/>
        <v>0</v>
      </c>
      <c r="AR20" s="238">
        <v>1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9</v>
      </c>
      <c r="E21" s="222">
        <f t="shared" si="2"/>
        <v>6.3380281690140849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140</v>
      </c>
      <c r="P21" s="227">
        <v>153</v>
      </c>
      <c r="Q21" s="227">
        <v>11135999</v>
      </c>
      <c r="R21" s="228">
        <f>Q21-Q20</f>
        <v>5969</v>
      </c>
      <c r="S21" s="229">
        <f t="shared" si="6"/>
        <v>143.256</v>
      </c>
      <c r="T21" s="229">
        <f t="shared" si="7"/>
        <v>5.9690000000000003</v>
      </c>
      <c r="U21" s="230">
        <v>7</v>
      </c>
      <c r="V21" s="230">
        <f t="shared" si="0"/>
        <v>7</v>
      </c>
      <c r="W21" s="292" t="s">
        <v>148</v>
      </c>
      <c r="X21" s="286">
        <v>0</v>
      </c>
      <c r="Y21" s="286">
        <v>1051</v>
      </c>
      <c r="Z21" s="286">
        <v>1196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31787980</v>
      </c>
      <c r="AH21" s="233">
        <f t="shared" si="9"/>
        <v>1341</v>
      </c>
      <c r="AI21" s="234">
        <f t="shared" si="8"/>
        <v>224.66074719383479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6978789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8</v>
      </c>
      <c r="E22" s="222">
        <f t="shared" si="2"/>
        <v>5.6338028169014089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130</v>
      </c>
      <c r="P22" s="227">
        <v>145</v>
      </c>
      <c r="Q22" s="227">
        <v>11142051</v>
      </c>
      <c r="R22" s="228">
        <f t="shared" si="5"/>
        <v>6052</v>
      </c>
      <c r="S22" s="229">
        <f t="shared" si="6"/>
        <v>145.24799999999999</v>
      </c>
      <c r="T22" s="229">
        <f t="shared" si="7"/>
        <v>6.0519999999999996</v>
      </c>
      <c r="U22" s="230">
        <v>6.6</v>
      </c>
      <c r="V22" s="230">
        <f t="shared" si="0"/>
        <v>6.6</v>
      </c>
      <c r="W22" s="292" t="s">
        <v>148</v>
      </c>
      <c r="X22" s="286">
        <v>0</v>
      </c>
      <c r="Y22" s="286">
        <v>1060</v>
      </c>
      <c r="Z22" s="286">
        <v>1196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31789338</v>
      </c>
      <c r="AH22" s="233">
        <f t="shared" si="9"/>
        <v>1358</v>
      </c>
      <c r="AI22" s="234">
        <f t="shared" si="8"/>
        <v>224.3886318572373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6978789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6</v>
      </c>
      <c r="E23" s="222">
        <f t="shared" si="2"/>
        <v>4.2253521126760569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131</v>
      </c>
      <c r="P23" s="227">
        <v>143</v>
      </c>
      <c r="Q23" s="227">
        <v>11148117</v>
      </c>
      <c r="R23" s="228">
        <f t="shared" si="5"/>
        <v>6066</v>
      </c>
      <c r="S23" s="229">
        <f t="shared" si="6"/>
        <v>145.584</v>
      </c>
      <c r="T23" s="229">
        <f t="shared" si="7"/>
        <v>6.0659999999999998</v>
      </c>
      <c r="U23" s="230">
        <v>5.7</v>
      </c>
      <c r="V23" s="230">
        <f t="shared" si="0"/>
        <v>5.7</v>
      </c>
      <c r="W23" s="292" t="s">
        <v>148</v>
      </c>
      <c r="X23" s="286">
        <v>0</v>
      </c>
      <c r="Y23" s="286">
        <v>1087</v>
      </c>
      <c r="Z23" s="286">
        <v>1196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31790732</v>
      </c>
      <c r="AH23" s="233">
        <f t="shared" si="9"/>
        <v>1394</v>
      </c>
      <c r="AI23" s="234">
        <f t="shared" si="8"/>
        <v>229.80547312891528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6978789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5</v>
      </c>
      <c r="E24" s="222">
        <f t="shared" si="2"/>
        <v>3.5211267605633805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133</v>
      </c>
      <c r="P24" s="227">
        <v>141</v>
      </c>
      <c r="Q24" s="227">
        <v>11154074</v>
      </c>
      <c r="R24" s="228">
        <f t="shared" si="5"/>
        <v>5957</v>
      </c>
      <c r="S24" s="229">
        <f t="shared" si="6"/>
        <v>142.96799999999999</v>
      </c>
      <c r="T24" s="229">
        <f t="shared" si="7"/>
        <v>5.9569999999999999</v>
      </c>
      <c r="U24" s="230">
        <v>5.0999999999999996</v>
      </c>
      <c r="V24" s="230">
        <f t="shared" si="0"/>
        <v>5.0999999999999996</v>
      </c>
      <c r="W24" s="292" t="s">
        <v>148</v>
      </c>
      <c r="X24" s="286">
        <v>0</v>
      </c>
      <c r="Y24" s="286">
        <v>1060</v>
      </c>
      <c r="Z24" s="286">
        <v>1195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31792087</v>
      </c>
      <c r="AH24" s="233">
        <f t="shared" si="9"/>
        <v>1355</v>
      </c>
      <c r="AI24" s="234">
        <f t="shared" si="8"/>
        <v>227.46348833305356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6978789</v>
      </c>
      <c r="AQ24" s="286">
        <f t="shared" si="1"/>
        <v>0</v>
      </c>
      <c r="AR24" s="238">
        <v>0.97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6</v>
      </c>
      <c r="E25" s="222">
        <f t="shared" si="2"/>
        <v>4.2253521126760569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136</v>
      </c>
      <c r="P25" s="227">
        <v>145</v>
      </c>
      <c r="Q25" s="227">
        <v>11160032</v>
      </c>
      <c r="R25" s="228">
        <f t="shared" si="5"/>
        <v>5958</v>
      </c>
      <c r="S25" s="229">
        <f t="shared" si="6"/>
        <v>142.99199999999999</v>
      </c>
      <c r="T25" s="229">
        <f t="shared" si="7"/>
        <v>5.9580000000000002</v>
      </c>
      <c r="U25" s="230">
        <v>4.8</v>
      </c>
      <c r="V25" s="230">
        <f t="shared" si="0"/>
        <v>4.8</v>
      </c>
      <c r="W25" s="292" t="s">
        <v>148</v>
      </c>
      <c r="X25" s="286">
        <v>0</v>
      </c>
      <c r="Y25" s="286">
        <v>1031</v>
      </c>
      <c r="Z25" s="286">
        <v>1196</v>
      </c>
      <c r="AA25" s="286">
        <v>1185</v>
      </c>
      <c r="AB25" s="286">
        <v>1199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31793442</v>
      </c>
      <c r="AH25" s="233">
        <f t="shared" si="9"/>
        <v>1355</v>
      </c>
      <c r="AI25" s="234">
        <f t="shared" si="8"/>
        <v>227.42531050688149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6978789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6</v>
      </c>
      <c r="E26" s="222">
        <f t="shared" si="2"/>
        <v>4.2253521126760569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137</v>
      </c>
      <c r="P26" s="227">
        <v>140</v>
      </c>
      <c r="Q26" s="227">
        <v>11165857</v>
      </c>
      <c r="R26" s="228">
        <f t="shared" si="5"/>
        <v>5825</v>
      </c>
      <c r="S26" s="229">
        <f t="shared" si="6"/>
        <v>139.80000000000001</v>
      </c>
      <c r="T26" s="229">
        <f t="shared" si="7"/>
        <v>5.8250000000000002</v>
      </c>
      <c r="U26" s="230">
        <v>4.5999999999999996</v>
      </c>
      <c r="V26" s="230">
        <f t="shared" si="0"/>
        <v>4.5999999999999996</v>
      </c>
      <c r="W26" s="292" t="s">
        <v>148</v>
      </c>
      <c r="X26" s="286">
        <v>0</v>
      </c>
      <c r="Y26" s="286">
        <v>1022</v>
      </c>
      <c r="Z26" s="286">
        <v>1196</v>
      </c>
      <c r="AA26" s="286">
        <v>1185</v>
      </c>
      <c r="AB26" s="286">
        <v>1198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31794776</v>
      </c>
      <c r="AH26" s="233">
        <f t="shared" si="9"/>
        <v>1334</v>
      </c>
      <c r="AI26" s="234">
        <f t="shared" si="8"/>
        <v>229.01287553648069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6978789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4</v>
      </c>
      <c r="E27" s="222">
        <f t="shared" si="2"/>
        <v>2.8169014084507045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139</v>
      </c>
      <c r="P27" s="227">
        <v>141</v>
      </c>
      <c r="Q27" s="227">
        <v>11171599</v>
      </c>
      <c r="R27" s="228">
        <f t="shared" si="5"/>
        <v>5742</v>
      </c>
      <c r="S27" s="229">
        <f t="shared" si="6"/>
        <v>137.80799999999999</v>
      </c>
      <c r="T27" s="229">
        <f t="shared" si="7"/>
        <v>5.742</v>
      </c>
      <c r="U27" s="230">
        <v>4</v>
      </c>
      <c r="V27" s="230">
        <f t="shared" si="0"/>
        <v>4</v>
      </c>
      <c r="W27" s="292" t="s">
        <v>148</v>
      </c>
      <c r="X27" s="286">
        <v>0</v>
      </c>
      <c r="Y27" s="286">
        <v>1079</v>
      </c>
      <c r="Z27" s="286">
        <v>1196</v>
      </c>
      <c r="AA27" s="286">
        <v>1185</v>
      </c>
      <c r="AB27" s="286">
        <v>1198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31796118</v>
      </c>
      <c r="AH27" s="233">
        <f t="shared" si="9"/>
        <v>1342</v>
      </c>
      <c r="AI27" s="234">
        <f t="shared" si="8"/>
        <v>233.71647509578546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6978789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3</v>
      </c>
      <c r="E28" s="222">
        <f t="shared" si="2"/>
        <v>2.1126760563380285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133</v>
      </c>
      <c r="P28" s="227">
        <v>141</v>
      </c>
      <c r="Q28" s="227">
        <v>11177226</v>
      </c>
      <c r="R28" s="228">
        <f t="shared" si="5"/>
        <v>5627</v>
      </c>
      <c r="S28" s="229">
        <f t="shared" si="6"/>
        <v>135.048</v>
      </c>
      <c r="T28" s="229">
        <f t="shared" si="7"/>
        <v>5.6269999999999998</v>
      </c>
      <c r="U28" s="230">
        <v>3.8</v>
      </c>
      <c r="V28" s="230">
        <f t="shared" si="0"/>
        <v>3.8</v>
      </c>
      <c r="W28" s="292" t="s">
        <v>148</v>
      </c>
      <c r="X28" s="286">
        <v>0</v>
      </c>
      <c r="Y28" s="286">
        <v>1020</v>
      </c>
      <c r="Z28" s="286">
        <v>1195</v>
      </c>
      <c r="AA28" s="286">
        <v>1185</v>
      </c>
      <c r="AB28" s="286">
        <v>1198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31797438</v>
      </c>
      <c r="AH28" s="233">
        <f t="shared" si="9"/>
        <v>1320</v>
      </c>
      <c r="AI28" s="234">
        <f t="shared" si="8"/>
        <v>234.58325928558736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6978789</v>
      </c>
      <c r="AQ28" s="286">
        <f t="shared" si="1"/>
        <v>0</v>
      </c>
      <c r="AR28" s="238">
        <v>0.89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3</v>
      </c>
      <c r="E29" s="222">
        <f t="shared" si="2"/>
        <v>2.1126760563380285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134</v>
      </c>
      <c r="P29" s="227">
        <v>133</v>
      </c>
      <c r="Q29" s="227">
        <v>11182832</v>
      </c>
      <c r="R29" s="228">
        <f t="shared" si="5"/>
        <v>5606</v>
      </c>
      <c r="S29" s="229">
        <f t="shared" si="6"/>
        <v>134.54400000000001</v>
      </c>
      <c r="T29" s="229">
        <f t="shared" si="7"/>
        <v>5.6059999999999999</v>
      </c>
      <c r="U29" s="230">
        <v>3.6</v>
      </c>
      <c r="V29" s="230">
        <f t="shared" si="0"/>
        <v>3.6</v>
      </c>
      <c r="W29" s="292" t="s">
        <v>148</v>
      </c>
      <c r="X29" s="286">
        <v>0</v>
      </c>
      <c r="Y29" s="286">
        <v>1000</v>
      </c>
      <c r="Z29" s="286">
        <v>1195</v>
      </c>
      <c r="AA29" s="286">
        <v>1185</v>
      </c>
      <c r="AB29" s="286">
        <v>1198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31798744</v>
      </c>
      <c r="AH29" s="233">
        <f t="shared" si="9"/>
        <v>1306</v>
      </c>
      <c r="AI29" s="234">
        <f t="shared" si="8"/>
        <v>232.96468069925081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6978789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8</v>
      </c>
      <c r="E30" s="222">
        <f t="shared" si="2"/>
        <v>5.6338028169014089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111</v>
      </c>
      <c r="P30" s="227">
        <v>129</v>
      </c>
      <c r="Q30" s="227">
        <v>11188284</v>
      </c>
      <c r="R30" s="228">
        <f t="shared" si="5"/>
        <v>5452</v>
      </c>
      <c r="S30" s="229">
        <f t="shared" si="6"/>
        <v>130.84800000000001</v>
      </c>
      <c r="T30" s="229">
        <f t="shared" si="7"/>
        <v>5.452</v>
      </c>
      <c r="U30" s="230">
        <v>2.7</v>
      </c>
      <c r="V30" s="230">
        <f t="shared" si="0"/>
        <v>2.7</v>
      </c>
      <c r="W30" s="292" t="s">
        <v>151</v>
      </c>
      <c r="X30" s="286">
        <v>0</v>
      </c>
      <c r="Y30" s="286">
        <v>1174</v>
      </c>
      <c r="Z30" s="286">
        <v>1195</v>
      </c>
      <c r="AA30" s="286">
        <v>0</v>
      </c>
      <c r="AB30" s="286">
        <v>1198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31799874</v>
      </c>
      <c r="AH30" s="233">
        <f t="shared" si="9"/>
        <v>1130</v>
      </c>
      <c r="AI30" s="234">
        <f t="shared" si="8"/>
        <v>207.26338958180483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6978789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10</v>
      </c>
      <c r="E31" s="222">
        <f>D31/1.42</f>
        <v>7.042253521126761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115</v>
      </c>
      <c r="P31" s="227">
        <v>129</v>
      </c>
      <c r="Q31" s="227">
        <v>11193613</v>
      </c>
      <c r="R31" s="228">
        <f t="shared" si="5"/>
        <v>5329</v>
      </c>
      <c r="S31" s="229">
        <f t="shared" si="6"/>
        <v>127.896</v>
      </c>
      <c r="T31" s="229">
        <f t="shared" si="7"/>
        <v>5.3289999999999997</v>
      </c>
      <c r="U31" s="230">
        <v>1.8</v>
      </c>
      <c r="V31" s="230">
        <f t="shared" si="0"/>
        <v>1.8</v>
      </c>
      <c r="W31" s="292" t="s">
        <v>151</v>
      </c>
      <c r="X31" s="286">
        <v>0</v>
      </c>
      <c r="Y31" s="286">
        <v>1078</v>
      </c>
      <c r="Z31" s="286">
        <v>1195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31800962</v>
      </c>
      <c r="AH31" s="233">
        <f t="shared" si="9"/>
        <v>1088</v>
      </c>
      <c r="AI31" s="234">
        <f t="shared" si="8"/>
        <v>204.16588478138488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6978789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12</v>
      </c>
      <c r="E32" s="222">
        <f t="shared" si="2"/>
        <v>8.4507042253521139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117</v>
      </c>
      <c r="P32" s="227">
        <v>122</v>
      </c>
      <c r="Q32" s="227">
        <v>11199027</v>
      </c>
      <c r="R32" s="228">
        <f t="shared" si="5"/>
        <v>5414</v>
      </c>
      <c r="S32" s="229">
        <f t="shared" si="6"/>
        <v>129.93600000000001</v>
      </c>
      <c r="T32" s="229">
        <f t="shared" si="7"/>
        <v>5.4139999999999997</v>
      </c>
      <c r="U32" s="230">
        <v>1.4</v>
      </c>
      <c r="V32" s="230">
        <f t="shared" si="0"/>
        <v>1.4</v>
      </c>
      <c r="W32" s="292" t="s">
        <v>151</v>
      </c>
      <c r="X32" s="286">
        <v>0</v>
      </c>
      <c r="Y32" s="286">
        <v>1015</v>
      </c>
      <c r="Z32" s="286">
        <v>1196</v>
      </c>
      <c r="AA32" s="286">
        <v>0</v>
      </c>
      <c r="AB32" s="286">
        <v>1198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31802046</v>
      </c>
      <c r="AH32" s="233">
        <f t="shared" si="9"/>
        <v>1084</v>
      </c>
      <c r="AI32" s="234">
        <f t="shared" si="8"/>
        <v>200.22164758034725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6978789</v>
      </c>
      <c r="AQ32" s="286">
        <f t="shared" si="1"/>
        <v>0</v>
      </c>
      <c r="AR32" s="238">
        <v>0.91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8</v>
      </c>
      <c r="E33" s="222">
        <f t="shared" si="2"/>
        <v>5.6338028169014089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120</v>
      </c>
      <c r="P33" s="227">
        <v>101</v>
      </c>
      <c r="Q33" s="227">
        <v>11203341</v>
      </c>
      <c r="R33" s="228">
        <f t="shared" si="5"/>
        <v>4314</v>
      </c>
      <c r="S33" s="229">
        <f t="shared" si="6"/>
        <v>103.536</v>
      </c>
      <c r="T33" s="229">
        <f t="shared" si="7"/>
        <v>4.3140000000000001</v>
      </c>
      <c r="U33" s="230">
        <v>2.1</v>
      </c>
      <c r="V33" s="230">
        <f t="shared" si="0"/>
        <v>2.1</v>
      </c>
      <c r="W33" s="292" t="s">
        <v>132</v>
      </c>
      <c r="X33" s="286">
        <v>0</v>
      </c>
      <c r="Y33" s="286">
        <v>0</v>
      </c>
      <c r="Z33" s="286">
        <v>1094</v>
      </c>
      <c r="AA33" s="286">
        <v>0</v>
      </c>
      <c r="AB33" s="286">
        <v>1099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31802826</v>
      </c>
      <c r="AH33" s="233">
        <f t="shared" si="9"/>
        <v>780</v>
      </c>
      <c r="AI33" s="234">
        <f t="shared" si="8"/>
        <v>180.80667593880389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0.3</v>
      </c>
      <c r="AP33" s="286">
        <v>6979501</v>
      </c>
      <c r="AQ33" s="286">
        <f t="shared" si="1"/>
        <v>712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12</v>
      </c>
      <c r="E34" s="222">
        <f t="shared" si="2"/>
        <v>8.4507042253521139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116</v>
      </c>
      <c r="P34" s="227">
        <v>89</v>
      </c>
      <c r="Q34" s="227">
        <v>11207570</v>
      </c>
      <c r="R34" s="228">
        <f t="shared" si="5"/>
        <v>4229</v>
      </c>
      <c r="S34" s="229">
        <f t="shared" si="6"/>
        <v>101.496</v>
      </c>
      <c r="T34" s="229">
        <f t="shared" si="7"/>
        <v>4.2290000000000001</v>
      </c>
      <c r="U34" s="230">
        <v>3.2</v>
      </c>
      <c r="V34" s="230">
        <f t="shared" si="0"/>
        <v>3.2</v>
      </c>
      <c r="W34" s="292" t="s">
        <v>132</v>
      </c>
      <c r="X34" s="286">
        <v>0</v>
      </c>
      <c r="Y34" s="286">
        <v>0</v>
      </c>
      <c r="Z34" s="286">
        <v>1035</v>
      </c>
      <c r="AA34" s="286">
        <v>0</v>
      </c>
      <c r="AB34" s="286">
        <v>1049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31803520</v>
      </c>
      <c r="AH34" s="233">
        <f t="shared" si="9"/>
        <v>694</v>
      </c>
      <c r="AI34" s="234">
        <f t="shared" si="8"/>
        <v>164.10498935918656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0.3</v>
      </c>
      <c r="AP34" s="286">
        <v>6980356</v>
      </c>
      <c r="AQ34" s="286">
        <f t="shared" si="1"/>
        <v>855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126.16666666666667</v>
      </c>
      <c r="Q35" s="255">
        <f>Q34-Q10</f>
        <v>126089</v>
      </c>
      <c r="R35" s="256">
        <f>SUM(R11:R34)</f>
        <v>126089</v>
      </c>
      <c r="S35" s="257">
        <f>AVERAGE(S11:S34)</f>
        <v>126.08900000000001</v>
      </c>
      <c r="T35" s="257">
        <f>SUM(T11:T34)</f>
        <v>126.08899999999998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26940</v>
      </c>
      <c r="AH35" s="263">
        <f>SUM(AH11:AH34)</f>
        <v>26940</v>
      </c>
      <c r="AI35" s="264">
        <f>$AH$35/$T35</f>
        <v>213.65860622258884</v>
      </c>
      <c r="AJ35" s="261"/>
      <c r="AK35" s="265"/>
      <c r="AL35" s="265"/>
      <c r="AM35" s="265"/>
      <c r="AN35" s="266"/>
      <c r="AO35" s="267"/>
      <c r="AP35" s="268">
        <f>AP34-AP10</f>
        <v>1567</v>
      </c>
      <c r="AQ35" s="269">
        <f>SUM(AQ11:AQ34)</f>
        <v>1567</v>
      </c>
      <c r="AR35" s="270">
        <f>AVERAGE(AR11:AR34)</f>
        <v>0.96999999999999986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8" t="s">
        <v>264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311" t="s">
        <v>126</v>
      </c>
      <c r="C41" s="294"/>
      <c r="D41" s="294"/>
      <c r="E41" s="30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00" t="s">
        <v>162</v>
      </c>
      <c r="C42" s="294"/>
      <c r="D42" s="294"/>
      <c r="E42" s="29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145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11" t="s">
        <v>275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137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00" t="s">
        <v>253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2" t="s">
        <v>138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1" t="s">
        <v>139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0" t="s">
        <v>142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297" t="s">
        <v>199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2" t="s">
        <v>276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65" t="s">
        <v>140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23" t="s">
        <v>129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297" t="s">
        <v>254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130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311"/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79"/>
      <c r="C59" s="297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291"/>
      <c r="D60" s="278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31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311"/>
      <c r="D62" s="294"/>
      <c r="E62" s="278"/>
      <c r="F62" s="294"/>
      <c r="G62" s="294"/>
      <c r="H62" s="294"/>
      <c r="I62" s="278"/>
      <c r="J62" s="295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2:51" x14ac:dyDescent="0.35">
      <c r="B63" s="282"/>
      <c r="C63" s="297"/>
      <c r="D63" s="294"/>
      <c r="E63" s="278"/>
      <c r="F63" s="294"/>
      <c r="G63" s="278"/>
      <c r="H63" s="278"/>
      <c r="I63" s="278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2:51" x14ac:dyDescent="0.35">
      <c r="B64" s="282"/>
      <c r="C64" s="297"/>
      <c r="D64" s="294"/>
      <c r="E64" s="294"/>
      <c r="F64" s="278"/>
      <c r="G64" s="278"/>
      <c r="H64" s="278"/>
      <c r="I64" s="294"/>
      <c r="J64" s="282"/>
      <c r="K64" s="282"/>
      <c r="L64" s="282"/>
      <c r="M64" s="282"/>
      <c r="N64" s="282"/>
      <c r="O64" s="282"/>
      <c r="P64" s="282"/>
      <c r="Q64" s="282"/>
      <c r="R64" s="282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79"/>
      <c r="C65" s="282"/>
      <c r="D65" s="294"/>
      <c r="E65" s="294"/>
      <c r="F65" s="278"/>
      <c r="G65" s="294"/>
      <c r="H65" s="294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C66" s="311"/>
      <c r="D66" s="282"/>
      <c r="E66" s="294"/>
      <c r="F66" s="294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297"/>
      <c r="D67" s="282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311"/>
      <c r="D68" s="294"/>
      <c r="E68" s="282"/>
      <c r="F68" s="294"/>
      <c r="G68" s="294"/>
      <c r="H68" s="294"/>
      <c r="I68" s="282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00"/>
      <c r="D69" s="294"/>
      <c r="E69" s="282"/>
      <c r="F69" s="294"/>
      <c r="G69" s="282"/>
      <c r="H69" s="282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F70" s="282"/>
      <c r="G70" s="282"/>
      <c r="H70" s="282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A71" s="288"/>
      <c r="I71" s="289"/>
      <c r="J71" s="289"/>
      <c r="K71" s="289"/>
      <c r="L71" s="289"/>
      <c r="M71" s="289"/>
      <c r="N71" s="289"/>
      <c r="O71" s="290"/>
      <c r="P71" s="284"/>
      <c r="R71" s="287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1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284"/>
      <c r="Q103" s="284"/>
      <c r="R103" s="284"/>
      <c r="S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18" spans="45:51" x14ac:dyDescent="0.35">
      <c r="AS118" s="177"/>
      <c r="AT118" s="177"/>
      <c r="AU118" s="177"/>
      <c r="AV118" s="177"/>
      <c r="AW118" s="177"/>
      <c r="AX118" s="177"/>
      <c r="AY118" s="177"/>
    </row>
  </sheetData>
  <protectedRanges>
    <protectedRange sqref="N62:R62 B65 S64:T70 B59:B62 S60:T61 N65:R70 T59 T42" name="Range2_12_5_1_1"/>
    <protectedRange sqref="N10 L10 L6 D6 D8 AD8 AF8 O8:U8 AJ8:AR8 AF10 AR11:AR34 L24:N31 E23:E34 G23:G34 N12:N23 N32:N34 N11:AG11 E11:G22 O12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8:H68 F69 E67" name="Range2_2_2_9_2_1_1"/>
    <protectedRange sqref="D65 D68:D69" name="Range2_1_1_1_1_1_9_2_1_1"/>
    <protectedRange sqref="Q10" name="Range1_17_1_1_1"/>
    <protectedRange sqref="AG10" name="Range1_18_1_1_1"/>
    <protectedRange sqref="C66 C68" name="Range2_4_1_1_1"/>
    <protectedRange sqref="AS16:AS34" name="Range1_1_1_1"/>
    <protectedRange sqref="P3:U5" name="Range1_16_1_1_1_1"/>
    <protectedRange sqref="C69 C67 C64" name="Range2_1_3_1_1"/>
    <protectedRange sqref="H11:H34" name="Range1_1_1_1_1_1_1"/>
    <protectedRange sqref="B63:B64 J63:R64 D66:D67 I68:I69 Z61:Z62 S62:Y63 AA62:AU63 E68:E69 G69:H70 F70" name="Range2_2_1_10_1_1_1_2"/>
    <protectedRange sqref="C65" name="Range2_2_1_10_2_1_1_1"/>
    <protectedRange sqref="N61:R61 G65:H65 D62 F66 E64" name="Range2_12_1_6_1_1"/>
    <protectedRange sqref="I64:I66 G66:H67 E65:E66 F67:F68 F61:F62 E60 G61:M61" name="Range2_2_12_1_7_1_1"/>
    <protectedRange sqref="D63:D64" name="Range2_1_1_1_1_11_1_2_1_1"/>
    <protectedRange sqref="E61 G62:H62 F63" name="Range2_2_2_9_1_1_1_1"/>
    <protectedRange sqref="C63" name="Range2_1_1_2_1_1"/>
    <protectedRange sqref="C62" name="Range2_1_2_2_1_1"/>
    <protectedRange sqref="C61" name="Range2_3_2_1_1"/>
    <protectedRange sqref="C60" name="Range2_5_1_1_1"/>
    <protectedRange sqref="E62:E63 F64:F65 G63:H64 I62:I63" name="Range2_2_1_1_1_1"/>
    <protectedRange sqref="D60:D61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B40:B41" name="Range2_12_5_1_1_1"/>
    <protectedRange sqref="E40 F41:H41" name="Range2_2_12_1_7_1_1_1"/>
    <protectedRange sqref="D40" name="Range2_3_2_1_3_1_1_2_10_1_1_1_1_1"/>
    <protectedRange sqref="C40" name="Range2_1_1_1_1_11_1_2_1_1_1"/>
    <protectedRange sqref="S39:S40" name="Range2_12_3_1_1_1_1"/>
    <protectedRange sqref="D38:E38 N39:R40 F39:H39" name="Range2_12_1_3_1_1_1_1"/>
    <protectedRange sqref="I39:M39 E39 F40:M40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1 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1" name="Range2_2_12_1_3_1_2_1_1_1_2_1_2_1"/>
    <protectedRange sqref="N60:R60" name="Range2_12_1_6_1_1_1"/>
    <protectedRange sqref="J60:M60" name="Range2_2_12_1_7_1_1_2"/>
    <protectedRange sqref="B58" name="Range2_12_5_1_1_2_2_1_3_1_1_1_1_1_1_1_1_1_1_1_1_1"/>
    <protectedRange sqref="D59 I60" name="Range2_2_12_1_7_1_1_2_1"/>
    <protectedRange sqref="E59 F60:H60" name="Range2_2_12_1_1_1_1_1_1"/>
    <protectedRange sqref="C59" name="Range2_1_4_2_1_1_1_1"/>
    <protectedRange sqref="S59" name="Range2_12_5_1_1_5"/>
    <protectedRange sqref="R59" name="Range2_12_1_6_1_1_4_1_1_1_1_1_1_1_1_1_1_1_2"/>
    <protectedRange sqref="N59:Q59" name="Range2_12_1_6_1_1_1_1_1"/>
    <protectedRange sqref="I59:M59" name="Range2_2_12_1_7_1_1_2_1_1"/>
    <protectedRange sqref="G59:H59" name="Range2_2_12_1_3_1_2_1_1_1_2_1_1_1_1_1_1_2_1_1_1_1_1_1"/>
    <protectedRange sqref="D58:E58" name="Range2_2_12_1_3_1_2_1_1_1_2_1_1_1_1_3_1_1_1_1_1_1_1_1"/>
    <protectedRange sqref="F59" name="Range2_2_12_1_3_1_2_1_1_1_3_1_1_1_1_1_3_1_1_1_1_1_1_1_1"/>
    <protectedRange sqref="B57" name="Range2_12_5_1_1_2_4"/>
    <protectedRange sqref="T49" name="Range2_12_5_1_1_2_1_1"/>
    <protectedRange sqref="S49" name="Range2_12_4_1_1_1_4_2_2_1_1_1_1"/>
    <protectedRange sqref="Q49:R49" name="Range2_12_1_6_1_1_1_2_3_2_1_1_1_1_1_1"/>
    <protectedRange sqref="N49:P49" name="Range2_12_1_2_3_1_1_1_2_3_2_1_1_1_1_1_1"/>
    <protectedRange sqref="K49:M49" name="Range2_2_12_1_4_3_1_1_1_3_3_2_1_1_1_1_1_1"/>
    <protectedRange sqref="J49" name="Range2_2_12_1_4_3_1_1_1_3_2_1_2_1_1_1_1"/>
    <protectedRange sqref="T56:T58" name="Range2_12_5_1_1_2"/>
    <protectedRange sqref="T50" name="Range2_12_5_1_1_2_1_2"/>
    <protectedRange sqref="T52:T55" name="Range2_12_5_1_1_3_1"/>
    <protectedRange sqref="T51" name="Range2_12_5_1_1_2_2_1"/>
    <protectedRange sqref="S58" name="Range2_12_5_1_1_5_1"/>
    <protectedRange sqref="S57" name="Range2_12_5_1_1_5_1_1_1_1"/>
    <protectedRange sqref="S56" name="Range2_12_2_1_1_1_2_1_1_2_1"/>
    <protectedRange sqref="S51:S53" name="Range2_12_4_1_1_1_4_2_2_2_1_1"/>
    <protectedRange sqref="Q51:R53" name="Range2_12_1_6_1_1_1_2_3_2_1_1_3_1_1"/>
    <protectedRange sqref="N51:P53" name="Range2_12_1_2_3_1_1_1_2_3_2_1_1_3_1_1"/>
    <protectedRange sqref="K51:M53" name="Range2_2_12_1_4_3_1_1_1_3_3_2_1_1_3_1_1"/>
    <protectedRange sqref="J51:J53" name="Range2_2_12_1_4_3_1_1_1_3_2_1_2_2_1_1"/>
    <protectedRange sqref="S54" name="Range2_12_2_1_1_1_2_1_2_1"/>
    <protectedRange sqref="S55" name="Range2_12_2_1_1_1_2_1_1_1_1_1"/>
    <protectedRange sqref="N54:R54" name="Range2_12_1_6_1_1_4_1_1_1_1_1_1_1_1_1_1"/>
    <protectedRange sqref="K54:M54" name="Range2_2_12_1_7_1_1_6_1_1_1_1_1_1_1_1_1_1"/>
    <protectedRange sqref="Q55:R55" name="Range2_12_1_6_1_1_1_2_3_1_1_3_1_1_1_1_1_1_1_2_1"/>
    <protectedRange sqref="N55:P55" name="Range2_12_1_2_3_1_1_1_2_3_1_1_3_1_1_1_1_1_1_1_1_1"/>
    <protectedRange sqref="J55:M55" name="Range2_2_12_1_4_3_1_1_1_3_3_1_1_3_1_1_1_1_1_1_1_1_1"/>
    <protectedRange sqref="I55" name="Range2_2_12_1_4_3_1_1_1_2_1_2_1_1_3_1_1_1_1_1_1_1_1"/>
    <protectedRange sqref="G56:H56" name="Range2_2_12_1_3_1_2_1_1_1_2_1_3_1_1_3_1_1_1_1_1_1_1_2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50" name="Range2_2_12_1_4_3_1_1_1_3_2_1_2_1_1_1_2"/>
    <protectedRange sqref="D52:E52" name="Range2_2_12_1_3_1_2_1_1_1_2_1_2_3_2_1_1_1_2"/>
    <protectedRange sqref="F53:H53" name="Range2_2_12_1_3_1_1_1_1_1_4_1_2_1_2_1_2_1_1_1_2"/>
    <protectedRange sqref="I53" name="Range2_2_12_1_4_2_1_1_1_4_1_2_1_1_1_2_2_2_1_1"/>
    <protectedRange sqref="D53:E53" name="Range2_2_12_1_3_1_2_1_1_1_2_1_2_3_2_2_1_1_2_1"/>
    <protectedRange sqref="F54:H54" name="Range2_2_12_1_3_1_1_1_1_1_4_1_2_1_2_1_2_2_1_1_2_1"/>
    <protectedRange sqref="J54" name="Range2_2_12_1_4_3_1_1_1_3_2_1_2_2_2_1_1"/>
    <protectedRange sqref="D54:E54" name="Range2_2_12_1_3_1_2_1_1_1_2_1_2_3_2_2_1_2_2_1_1"/>
    <protectedRange sqref="I54" name="Range2_2_12_1_4_2_1_1_1_4_1_2_1_1_1_2_2_1_1_2_1_1"/>
    <protectedRange sqref="F55:H55" name="Range2_2_12_1_3_1_1_1_1_1_4_1_2_1_2_1_2_2_1_2_2_1_1"/>
    <protectedRange sqref="D55:E55" name="Range2_2_12_1_3_1_2_1_1_1_2_1_2_3_2_2_1_1_1_1_1"/>
    <protectedRange sqref="F56" name="Range2_2_12_1_3_1_1_1_1_1_4_1_2_1_2_1_2_2_1_1_1_1_1"/>
    <protectedRange sqref="R58" name="Range2_12_1_4_1_1_1_1_1_1_1_1_1_1_1_1_1_1_1_2_1"/>
    <protectedRange sqref="R57" name="Range2_12_1_6_1_1_1_2_3_1_1_3_1_1_1_1_1_1_2_1_1"/>
    <protectedRange sqref="R56" name="Range2_12_1_6_1_1_1_2_3_1_1_3_1_1_1_1_1_1_1_1_1_1"/>
    <protectedRange sqref="N58:Q58" name="Range2_12_1_6_1_1_1_1_1_1"/>
    <protectedRange sqref="J58:M58" name="Range2_2_12_1_7_1_1_2_1_1_1"/>
    <protectedRange sqref="N57:Q57" name="Range2_12_1_6_1_1_4_1_1_1_1_1_1_1_1_1_1_1_1_1_1"/>
    <protectedRange sqref="J57:M57" name="Range2_2_12_1_7_1_1_6_1_1_1_1_1_1_1_1_1_1_1_1_1"/>
    <protectedRange sqref="I58" name="Range2_2_12_1_4_3_1_1_1_5_1_1_1_1_1_1_1_1_1_1_1_1_1_1"/>
    <protectedRange sqref="Q56" name="Range2_12_1_4_1_1_1_1_1_1_1_1_1_1_1_1_1_1_1_1_1_1"/>
    <protectedRange sqref="N56:P56" name="Range2_12_1_2_1_1_1_1_1_1_1_1_1_1_1_1_1_1_1_1_1_1"/>
    <protectedRange sqref="J56:M56" name="Range2_2_12_1_4_1_1_1_1_1_1_1_1_1_1_1_1_1_1_1_1_1_1"/>
    <protectedRange sqref="I57" name="Range2_2_12_1_4_3_1_1_1_3_3_1_1_3_1_1_1_1_1_1_2_1_1"/>
    <protectedRange sqref="I56" name="Range2_2_12_1_7_1_1_5_2_1_1_1_1_1_1_1_1_1_1_1_1_1_1"/>
    <protectedRange sqref="D57:E57 G58:H58" name="Range2_2_12_1_3_3_1_1_1_2_1_1_1_1_1_1_1_1_1_1_1_1_1_1"/>
    <protectedRange sqref="F58" name="Range2_2_12_1_3_1_2_1_1_1_2_1_3_1_1_3_1_1_1_1_1_1_2_1_1"/>
    <protectedRange sqref="F57:H57" name="Range2_2_12_1_3_1_2_1_1_1_2_1_3_1_1_3_1_1_1_1_1_1_1_1_1_1"/>
    <protectedRange sqref="D56:E56" name="Range2_2_12_1_3_1_1_1_1_1_4_1_2_1_3_1_1_1_1_1_1_1_1_1_1_1_1"/>
    <protectedRange sqref="B56" name="Range2_12_5_1_1_2_2_1_3_1_1_1_1_1_1_1_1_1_1_1_1_1_1_1_1"/>
    <protectedRange sqref="B54:B55" name="Range2_12_5_1_1_2_3_2_1"/>
    <protectedRange sqref="B52" name="Range2_12_5_1_1_2_2_1_3_1_1_1_1_1_1_1_1_1_1_1_1_2"/>
    <protectedRange sqref="B53" name="Range2_12_5_1_1_2_1_4_1_1_1_2_1_1_1_1_1_1_1_1_1_1"/>
    <protectedRange sqref="T48" name="Range2_12_5_1_1_2_1_1_1"/>
    <protectedRange sqref="T43:T44" name="Range2_12_5_1_1_3_1_1_1_1_1_1"/>
    <protectedRange sqref="T45:T46" name="Range2_12_5_1_1_2_1_1_1_1_1_1_1_1"/>
    <protectedRange sqref="T47" name="Range2_12_5_1_1_6_1_1_1_1_1_1_1_1"/>
    <protectedRange sqref="S43:S44" name="Range2_12_5_1_1_2_3_1_1_1_1_1_1_1_1_1_1"/>
    <protectedRange sqref="Q43:R44" name="Range2_12_1_6_1_1_1_1_2_1_1_1_1_1_1_1_1_1"/>
    <protectedRange sqref="N43:P44" name="Range2_12_1_2_3_1_1_1_1_2_1_1_1_1_1_1_1_1_1"/>
    <protectedRange sqref="I44:I45 J43:M44" name="Range2_2_12_1_4_3_1_1_1_1_2_1_1_1_1_1_1_1_1_1"/>
    <protectedRange sqref="E43:E44 F44:H45" name="Range2_2_12_1_3_1_2_1_1_1_1_2_1_1_1_1_1_1_1_1_1"/>
    <protectedRange sqref="D43:D44" name="Range2_2_12_1_3_1_2_1_1_1_2_1_2_3_1_1_1_1_1_1_1"/>
    <protectedRange sqref="S45:S46" name="Range2_12_4_1_1_1_4_2_1_1_1_1_1_1_1_1_1"/>
    <protectedRange sqref="Q45:R46" name="Range2_12_1_6_1_1_1_2_3_2_1_1_1_1_1_1_1_1_1"/>
    <protectedRange sqref="N45:P46" name="Range2_12_1_2_3_1_1_1_2_3_2_1_1_1_1_1_1_1_1_1"/>
    <protectedRange sqref="J45:M46" name="Range2_2_12_1_4_3_1_1_1_3_3_2_1_1_1_1_1_1_1_1_1"/>
    <protectedRange sqref="I43 I46" name="Range2_2_12_1_4_3_1_1_1_2_1_2_2_1_1_1_1_1_1_1_1"/>
    <protectedRange sqref="G43:H43 D42:E42 D45:E45 G46:H46" name="Range2_2_12_1_3_1_2_1_1_1_2_1_3_2_1_1_1_1_1_1_1_1"/>
    <protectedRange sqref="F43 F46" name="Range2_2_12_1_3_1_2_1_1_1_1_1_2_2_1_1_1_1_1_1_1_1"/>
    <protectedRange sqref="S47" name="Range2_12_5_1_1_5_3_1_1_1_1_1_1_1_1_1_1"/>
    <protectedRange sqref="Q47:R47" name="Range2_12_1_6_1_1_1_2_3_2_1_1_2_1_1_1_1_1_1_1_1"/>
    <protectedRange sqref="N47:P47" name="Range2_12_1_2_3_1_1_1_2_3_2_1_1_2_1_1_1_1_1_1_1_1"/>
    <protectedRange sqref="J47:M47" name="Range2_2_12_1_4_3_1_1_1_3_3_2_1_1_2_1_1_1_1_1_1_1_1"/>
    <protectedRange sqref="I47" name="Range2_2_12_1_4_3_1_1_1_2_1_2_2_1_2_1_1_1_1_1_1_1_1"/>
    <protectedRange sqref="G47:H47 D46:E46" name="Range2_2_12_1_3_1_2_1_1_1_2_1_3_2_1_2_1_1_1_1_1_1_1_1"/>
    <protectedRange sqref="F47" name="Range2_2_12_1_3_1_2_1_1_1_1_1_2_2_1_2_1_1_1_1_1_1_1_1"/>
    <protectedRange sqref="S48" name="Range2_12_4_1_1_1_4_2_2_1_1_1_1_1"/>
    <protectedRange sqref="Q48:R48" name="Range2_12_1_6_1_1_1_2_3_2_1_1_1_1_1_1_1"/>
    <protectedRange sqref="N48:P48" name="Range2_12_1_2_3_1_1_1_2_3_2_1_1_1_1_1_1_1"/>
    <protectedRange sqref="K48:M48" name="Range2_2_12_1_4_3_1_1_1_3_3_2_1_1_1_1_1_1_1"/>
    <protectedRange sqref="J48" name="Range2_2_12_1_4_3_1_1_1_3_2_1_2_1_1_1_1_1"/>
    <protectedRange sqref="D47:E47" name="Range2_2_12_1_3_1_2_1_1_1_2_1_2_3_2_1_1_1_1_1"/>
    <protectedRange sqref="I48" name="Range2_2_12_1_4_2_1_1_1_4_1_2_1_1_1_2_1_1_1_1_1"/>
    <protectedRange sqref="F48:H48" name="Range2_2_12_1_3_1_1_1_1_1_4_1_2_1_2_1_2_1_1_1_1_1"/>
    <protectedRange sqref="B42:B44" name="Range2_12_5_1_1_1_2_2_1_1_1_1_1_1_1_1_1_1_1_1"/>
    <protectedRange sqref="B45" name="Range2_12_5_1_1_1_3_1_1_1_1_1_1_1_1_1_1_1_1_1"/>
    <protectedRange sqref="D48:E49" name="Range2_2_12_1_3_1_2_1_1_1_2_1_2_3_2_1_1_1_1_2"/>
    <protectedRange sqref="I49:I50" name="Range2_2_12_1_4_2_1_1_1_4_1_2_1_1_1_2_1_1_1_1_2"/>
    <protectedRange sqref="F49:H50" name="Range2_2_12_1_3_1_1_1_1_1_4_1_2_1_2_1_2_1_1_1_1_2"/>
    <protectedRange sqref="I52" name="Range2_2_12_1_4_2_1_1_1_4_1_2_1_1_1_2_2_1_1_1"/>
    <protectedRange sqref="D50:E50" name="Range2_2_12_1_3_1_2_1_1_1_2_1_2_3_2_1_1_1_2_1"/>
    <protectedRange sqref="I51" name="Range2_2_12_1_4_2_1_1_1_4_1_2_1_1_1_2_1_1_1_2_1"/>
    <protectedRange sqref="F51:H51" name="Range2_2_12_1_3_1_1_1_1_1_4_1_2_1_2_1_2_1_1_1_2_1"/>
    <protectedRange sqref="E51 F52:H52" name="Range2_2_12_1_3_1_2_1_1_1_1_2_1_1_1_1_1_1_2_1_1_1"/>
    <protectedRange sqref="D51" name="Range2_2_12_1_3_1_2_1_1_1_2_1_2_3_1_1_1_1_2_1_1_1"/>
    <protectedRange sqref="B48" name="Range2_12_5_1_1_1_2_2_1_1_1_1_1_1_1_1_1_1_2_1"/>
    <protectedRange sqref="B49" name="Range2_12_5_1_1_2_2_2_1_1_1_1_1_1_1_1_1_1"/>
    <protectedRange sqref="B51" name="Range2_12_5_1_1_1_2_1_1_1_1_1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252" priority="5" operator="containsText" text="N/A">
      <formula>NOT(ISERROR(SEARCH("N/A",X11)))</formula>
    </cfRule>
    <cfRule type="cellIs" dxfId="251" priority="23" operator="equal">
      <formula>0</formula>
    </cfRule>
  </conditionalFormatting>
  <conditionalFormatting sqref="X11:AE34">
    <cfRule type="cellIs" dxfId="250" priority="22" operator="greaterThanOrEqual">
      <formula>1185</formula>
    </cfRule>
  </conditionalFormatting>
  <conditionalFormatting sqref="X11:AE34">
    <cfRule type="cellIs" dxfId="249" priority="21" operator="between">
      <formula>0.1</formula>
      <formula>1184</formula>
    </cfRule>
  </conditionalFormatting>
  <conditionalFormatting sqref="X8">
    <cfRule type="cellIs" dxfId="248" priority="20" operator="equal">
      <formula>0</formula>
    </cfRule>
  </conditionalFormatting>
  <conditionalFormatting sqref="X8">
    <cfRule type="cellIs" dxfId="247" priority="19" operator="greaterThan">
      <formula>1179</formula>
    </cfRule>
  </conditionalFormatting>
  <conditionalFormatting sqref="X8">
    <cfRule type="cellIs" dxfId="246" priority="18" operator="greaterThan">
      <formula>99</formula>
    </cfRule>
  </conditionalFormatting>
  <conditionalFormatting sqref="X8">
    <cfRule type="cellIs" dxfId="245" priority="17" operator="greaterThan">
      <formula>0.99</formula>
    </cfRule>
  </conditionalFormatting>
  <conditionalFormatting sqref="AB8">
    <cfRule type="cellIs" dxfId="244" priority="16" operator="equal">
      <formula>0</formula>
    </cfRule>
  </conditionalFormatting>
  <conditionalFormatting sqref="AB8">
    <cfRule type="cellIs" dxfId="243" priority="15" operator="greaterThan">
      <formula>1179</formula>
    </cfRule>
  </conditionalFormatting>
  <conditionalFormatting sqref="AB8">
    <cfRule type="cellIs" dxfId="242" priority="14" operator="greaterThan">
      <formula>99</formula>
    </cfRule>
  </conditionalFormatting>
  <conditionalFormatting sqref="AB8">
    <cfRule type="cellIs" dxfId="241" priority="13" operator="greaterThan">
      <formula>0.99</formula>
    </cfRule>
  </conditionalFormatting>
  <conditionalFormatting sqref="AQ11:AQ34 AJ11:AO34">
    <cfRule type="cellIs" dxfId="240" priority="12" operator="equal">
      <formula>0</formula>
    </cfRule>
  </conditionalFormatting>
  <conditionalFormatting sqref="AQ11:AQ34 AJ11:AO34">
    <cfRule type="cellIs" dxfId="239" priority="11" operator="greaterThan">
      <formula>1179</formula>
    </cfRule>
  </conditionalFormatting>
  <conditionalFormatting sqref="AQ11:AQ34 AJ11:AO34">
    <cfRule type="cellIs" dxfId="238" priority="10" operator="greaterThan">
      <formula>99</formula>
    </cfRule>
  </conditionalFormatting>
  <conditionalFormatting sqref="AQ11:AQ34 AJ11:AO34">
    <cfRule type="cellIs" dxfId="237" priority="9" operator="greaterThan">
      <formula>0.99</formula>
    </cfRule>
  </conditionalFormatting>
  <conditionalFormatting sqref="AI11:AI34">
    <cfRule type="cellIs" dxfId="236" priority="8" operator="greaterThan">
      <formula>$AI$8</formula>
    </cfRule>
  </conditionalFormatting>
  <conditionalFormatting sqref="AH11:AH34">
    <cfRule type="cellIs" dxfId="235" priority="6" operator="greaterThan">
      <formula>$AH$8</formula>
    </cfRule>
    <cfRule type="cellIs" dxfId="234" priority="7" operator="greaterThan">
      <formula>$AH$8</formula>
    </cfRule>
  </conditionalFormatting>
  <conditionalFormatting sqref="AP11:AP34">
    <cfRule type="cellIs" dxfId="233" priority="4" operator="equal">
      <formula>0</formula>
    </cfRule>
  </conditionalFormatting>
  <conditionalFormatting sqref="AP11:AP34">
    <cfRule type="cellIs" dxfId="232" priority="3" operator="greaterThan">
      <formula>1179</formula>
    </cfRule>
  </conditionalFormatting>
  <conditionalFormatting sqref="AP11:AP34">
    <cfRule type="cellIs" dxfId="231" priority="2" operator="greaterThan">
      <formula>99</formula>
    </cfRule>
  </conditionalFormatting>
  <conditionalFormatting sqref="AP11:AP34">
    <cfRule type="cellIs" dxfId="230" priority="1" operator="greaterThan">
      <formula>0.99</formula>
    </cfRule>
  </conditionalFormatting>
  <dataValidations count="4">
    <dataValidation type="list" allowBlank="1" showInputMessage="1" showErrorMessage="1" sqref="AV31:AW31" xr:uid="{00000000-0002-0000-1400-000000000000}">
      <formula1>$AV$24:$AV$28</formula1>
    </dataValidation>
    <dataValidation type="list" allowBlank="1" showInputMessage="1" showErrorMessage="1" sqref="H11:H34" xr:uid="{00000000-0002-0000-1400-000001000000}">
      <formula1>$AV$10:$AV$19</formula1>
    </dataValidation>
    <dataValidation type="list" allowBlank="1" showInputMessage="1" showErrorMessage="1" sqref="AP8:AQ8 N10 L10 D8 O8:T8" xr:uid="{00000000-0002-0000-1400-000002000000}">
      <formula1>#REF!</formula1>
    </dataValidation>
    <dataValidation type="list" allowBlank="1" showInputMessage="1" showErrorMessage="1" sqref="P3:P5" xr:uid="{00000000-0002-0000-1400-000003000000}">
      <formula1>$AY$10:$AY$40</formula1>
    </dataValidation>
  </dataValidations>
  <hyperlinks>
    <hyperlink ref="H9:H10" location="'1'!AH8" display="Plant Status" xr:uid="{00000000-0004-0000-14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00FF"/>
  </sheetPr>
  <dimension ref="A2:AY119"/>
  <sheetViews>
    <sheetView showGridLines="0" topLeftCell="A36" zoomScaleNormal="100" workbookViewId="0">
      <selection activeCell="B41" sqref="B41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134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134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55" t="s">
        <v>11</v>
      </c>
      <c r="I7" s="356" t="s">
        <v>12</v>
      </c>
      <c r="J7" s="356" t="s">
        <v>13</v>
      </c>
      <c r="K7" s="356" t="s">
        <v>14</v>
      </c>
      <c r="L7" s="191"/>
      <c r="M7" s="191"/>
      <c r="N7" s="191"/>
      <c r="O7" s="355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56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56" t="s">
        <v>23</v>
      </c>
      <c r="AG7" s="356" t="s">
        <v>24</v>
      </c>
      <c r="AH7" s="356" t="s">
        <v>25</v>
      </c>
      <c r="AI7" s="356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56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41934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25694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56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57" t="s">
        <v>52</v>
      </c>
      <c r="V9" s="357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59" t="s">
        <v>56</v>
      </c>
      <c r="AG9" s="359" t="s">
        <v>57</v>
      </c>
      <c r="AH9" s="373" t="s">
        <v>58</v>
      </c>
      <c r="AI9" s="388" t="s">
        <v>59</v>
      </c>
      <c r="AJ9" s="357" t="s">
        <v>60</v>
      </c>
      <c r="AK9" s="357" t="s">
        <v>61</v>
      </c>
      <c r="AL9" s="357" t="s">
        <v>62</v>
      </c>
      <c r="AM9" s="357" t="s">
        <v>63</v>
      </c>
      <c r="AN9" s="357" t="s">
        <v>64</v>
      </c>
      <c r="AO9" s="357" t="s">
        <v>65</v>
      </c>
      <c r="AP9" s="357" t="s">
        <v>66</v>
      </c>
      <c r="AQ9" s="390" t="s">
        <v>67</v>
      </c>
      <c r="AR9" s="357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57" t="s">
        <v>73</v>
      </c>
      <c r="C10" s="357" t="s">
        <v>74</v>
      </c>
      <c r="D10" s="357" t="s">
        <v>75</v>
      </c>
      <c r="E10" s="357" t="s">
        <v>76</v>
      </c>
      <c r="F10" s="357" t="s">
        <v>75</v>
      </c>
      <c r="G10" s="357" t="s">
        <v>76</v>
      </c>
      <c r="H10" s="399"/>
      <c r="I10" s="357" t="s">
        <v>76</v>
      </c>
      <c r="J10" s="357" t="s">
        <v>76</v>
      </c>
      <c r="K10" s="357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21'!Q34</f>
        <v>11207570</v>
      </c>
      <c r="R10" s="381"/>
      <c r="S10" s="382"/>
      <c r="T10" s="383"/>
      <c r="U10" s="357" t="s">
        <v>76</v>
      </c>
      <c r="V10" s="357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21'!AG34</f>
        <v>31803520</v>
      </c>
      <c r="AH10" s="373"/>
      <c r="AI10" s="389"/>
      <c r="AJ10" s="357" t="s">
        <v>85</v>
      </c>
      <c r="AK10" s="357" t="s">
        <v>85</v>
      </c>
      <c r="AL10" s="357" t="s">
        <v>85</v>
      </c>
      <c r="AM10" s="357" t="s">
        <v>85</v>
      </c>
      <c r="AN10" s="357" t="s">
        <v>85</v>
      </c>
      <c r="AO10" s="357" t="s">
        <v>85</v>
      </c>
      <c r="AP10" s="179">
        <v>6980356</v>
      </c>
      <c r="AQ10" s="391"/>
      <c r="AR10" s="358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11</v>
      </c>
      <c r="E11" s="222">
        <f>D11/1.42</f>
        <v>7.746478873239437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119</v>
      </c>
      <c r="P11" s="227">
        <v>88</v>
      </c>
      <c r="Q11" s="227">
        <v>11211231</v>
      </c>
      <c r="R11" s="228">
        <f>Q11-Q10</f>
        <v>3661</v>
      </c>
      <c r="S11" s="229">
        <f>R11*24/1000</f>
        <v>87.864000000000004</v>
      </c>
      <c r="T11" s="229">
        <f>R11/1000</f>
        <v>3.661</v>
      </c>
      <c r="U11" s="230">
        <v>4.0999999999999996</v>
      </c>
      <c r="V11" s="230">
        <f t="shared" ref="V11:V34" si="0">U11</f>
        <v>4.0999999999999996</v>
      </c>
      <c r="W11" s="292" t="s">
        <v>132</v>
      </c>
      <c r="X11" s="286">
        <v>0</v>
      </c>
      <c r="Y11" s="286">
        <v>0</v>
      </c>
      <c r="Z11" s="286">
        <v>1044</v>
      </c>
      <c r="AA11" s="286">
        <v>0</v>
      </c>
      <c r="AB11" s="286">
        <v>1049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31804138</v>
      </c>
      <c r="AH11" s="233">
        <f>IF(ISBLANK(AG11),"-",AG11-AG10)</f>
        <v>618</v>
      </c>
      <c r="AI11" s="234">
        <f>AH11/T11</f>
        <v>168.80633706637531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6981373</v>
      </c>
      <c r="AQ11" s="286">
        <f t="shared" ref="AQ11:AQ34" si="1">AP11-AP10</f>
        <v>1017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14</v>
      </c>
      <c r="E12" s="222">
        <f t="shared" ref="E12:E34" si="2">D12/1.42</f>
        <v>9.8591549295774659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115</v>
      </c>
      <c r="P12" s="227">
        <v>85</v>
      </c>
      <c r="Q12" s="227">
        <v>11214944</v>
      </c>
      <c r="R12" s="228">
        <f t="shared" ref="R12:R34" si="5">Q12-Q11</f>
        <v>3713</v>
      </c>
      <c r="S12" s="229">
        <f t="shared" ref="S12:S34" si="6">R12*24/1000</f>
        <v>89.111999999999995</v>
      </c>
      <c r="T12" s="229">
        <f t="shared" ref="T12:T34" si="7">R12/1000</f>
        <v>3.7130000000000001</v>
      </c>
      <c r="U12" s="230">
        <v>5.4</v>
      </c>
      <c r="V12" s="230">
        <f t="shared" si="0"/>
        <v>5.4</v>
      </c>
      <c r="W12" s="292" t="s">
        <v>132</v>
      </c>
      <c r="X12" s="286">
        <v>0</v>
      </c>
      <c r="Y12" s="286">
        <v>0</v>
      </c>
      <c r="Z12" s="286">
        <v>1027</v>
      </c>
      <c r="AA12" s="286">
        <v>0</v>
      </c>
      <c r="AB12" s="286">
        <v>1028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31804730</v>
      </c>
      <c r="AH12" s="233">
        <f>IF(ISBLANK(AG12),"-",AG12-AG11)</f>
        <v>592</v>
      </c>
      <c r="AI12" s="234">
        <f t="shared" ref="AI12:AI34" si="8">AH12/T12</f>
        <v>159.43980608672231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6982536</v>
      </c>
      <c r="AQ12" s="286">
        <f t="shared" si="1"/>
        <v>1163</v>
      </c>
      <c r="AR12" s="238">
        <v>0.97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14</v>
      </c>
      <c r="E13" s="222">
        <f t="shared" si="2"/>
        <v>9.8591549295774659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117</v>
      </c>
      <c r="P13" s="227">
        <v>81</v>
      </c>
      <c r="Q13" s="227">
        <v>11218625</v>
      </c>
      <c r="R13" s="228">
        <f t="shared" si="5"/>
        <v>3681</v>
      </c>
      <c r="S13" s="229">
        <f t="shared" si="6"/>
        <v>88.343999999999994</v>
      </c>
      <c r="T13" s="229">
        <f t="shared" si="7"/>
        <v>3.681</v>
      </c>
      <c r="U13" s="230">
        <v>6.7</v>
      </c>
      <c r="V13" s="230">
        <f t="shared" si="0"/>
        <v>6.7</v>
      </c>
      <c r="W13" s="292" t="s">
        <v>132</v>
      </c>
      <c r="X13" s="286">
        <v>0</v>
      </c>
      <c r="Y13" s="286">
        <v>0</v>
      </c>
      <c r="Z13" s="286">
        <v>1024</v>
      </c>
      <c r="AA13" s="286">
        <v>0</v>
      </c>
      <c r="AB13" s="286">
        <v>1028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31805311</v>
      </c>
      <c r="AH13" s="233">
        <f>IF(ISBLANK(AG13),"-",AG13-AG12)</f>
        <v>581</v>
      </c>
      <c r="AI13" s="234">
        <f t="shared" si="8"/>
        <v>157.83754414561261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6983721</v>
      </c>
      <c r="AQ13" s="286">
        <f t="shared" si="1"/>
        <v>1185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16</v>
      </c>
      <c r="E14" s="222">
        <f t="shared" si="2"/>
        <v>11.267605633802818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124</v>
      </c>
      <c r="P14" s="227">
        <v>87</v>
      </c>
      <c r="Q14" s="227">
        <v>11222231</v>
      </c>
      <c r="R14" s="228">
        <f t="shared" si="5"/>
        <v>3606</v>
      </c>
      <c r="S14" s="229">
        <f t="shared" si="6"/>
        <v>86.543999999999997</v>
      </c>
      <c r="T14" s="229">
        <f t="shared" si="7"/>
        <v>3.6059999999999999</v>
      </c>
      <c r="U14" s="230">
        <v>8.1</v>
      </c>
      <c r="V14" s="230">
        <f t="shared" si="0"/>
        <v>8.1</v>
      </c>
      <c r="W14" s="292" t="s">
        <v>132</v>
      </c>
      <c r="X14" s="286">
        <v>0</v>
      </c>
      <c r="Y14" s="286">
        <v>0</v>
      </c>
      <c r="Z14" s="286">
        <v>1002</v>
      </c>
      <c r="AA14" s="286">
        <v>0</v>
      </c>
      <c r="AB14" s="286">
        <v>999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31805871</v>
      </c>
      <c r="AH14" s="233">
        <f t="shared" ref="AH14:AH34" si="9">IF(ISBLANK(AG14),"-",AG14-AG13)</f>
        <v>560</v>
      </c>
      <c r="AI14" s="234">
        <f t="shared" si="8"/>
        <v>155.2967276760954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6984945</v>
      </c>
      <c r="AQ14" s="286">
        <f t="shared" si="1"/>
        <v>1224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18</v>
      </c>
      <c r="E15" s="222">
        <f t="shared" si="2"/>
        <v>12.67605633802817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131</v>
      </c>
      <c r="P15" s="227">
        <v>98</v>
      </c>
      <c r="Q15" s="227">
        <v>11227202</v>
      </c>
      <c r="R15" s="228">
        <f t="shared" si="5"/>
        <v>4971</v>
      </c>
      <c r="S15" s="229">
        <f t="shared" si="6"/>
        <v>119.304</v>
      </c>
      <c r="T15" s="229">
        <f t="shared" si="7"/>
        <v>4.9710000000000001</v>
      </c>
      <c r="U15" s="230">
        <v>9.1</v>
      </c>
      <c r="V15" s="230">
        <f t="shared" si="0"/>
        <v>9.1</v>
      </c>
      <c r="W15" s="292" t="s">
        <v>132</v>
      </c>
      <c r="X15" s="286">
        <v>0</v>
      </c>
      <c r="Y15" s="286">
        <v>0</v>
      </c>
      <c r="Z15" s="286">
        <v>1054</v>
      </c>
      <c r="AA15" s="286">
        <v>0</v>
      </c>
      <c r="AB15" s="286">
        <v>1059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31806564</v>
      </c>
      <c r="AH15" s="233">
        <f t="shared" si="9"/>
        <v>693</v>
      </c>
      <c r="AI15" s="234">
        <f t="shared" si="8"/>
        <v>139.40856970428484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0.35</v>
      </c>
      <c r="AP15" s="286">
        <v>6986214</v>
      </c>
      <c r="AQ15" s="286">
        <f t="shared" si="1"/>
        <v>1269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10</v>
      </c>
      <c r="E16" s="222">
        <f t="shared" si="2"/>
        <v>7.042253521126761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126</v>
      </c>
      <c r="P16" s="227">
        <v>121</v>
      </c>
      <c r="Q16" s="227">
        <v>11230804</v>
      </c>
      <c r="R16" s="228">
        <f t="shared" si="5"/>
        <v>3602</v>
      </c>
      <c r="S16" s="229">
        <f t="shared" si="6"/>
        <v>86.447999999999993</v>
      </c>
      <c r="T16" s="229">
        <f t="shared" si="7"/>
        <v>3.6019999999999999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1196</v>
      </c>
      <c r="AA16" s="286">
        <v>0</v>
      </c>
      <c r="AB16" s="286">
        <v>1199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31807170</v>
      </c>
      <c r="AH16" s="233">
        <f t="shared" si="9"/>
        <v>606</v>
      </c>
      <c r="AI16" s="234">
        <f t="shared" si="8"/>
        <v>168.23986674069963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0.35</v>
      </c>
      <c r="AP16" s="286">
        <v>6986575</v>
      </c>
      <c r="AQ16" s="286">
        <f t="shared" si="1"/>
        <v>361</v>
      </c>
      <c r="AR16" s="238">
        <v>0.92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8</v>
      </c>
      <c r="E17" s="222">
        <f t="shared" si="2"/>
        <v>5.6338028169014089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130</v>
      </c>
      <c r="P17" s="227">
        <v>142</v>
      </c>
      <c r="Q17" s="227">
        <v>11236791</v>
      </c>
      <c r="R17" s="228">
        <f t="shared" si="5"/>
        <v>5987</v>
      </c>
      <c r="S17" s="229">
        <f t="shared" si="6"/>
        <v>143.68799999999999</v>
      </c>
      <c r="T17" s="229">
        <f t="shared" si="7"/>
        <v>5.9870000000000001</v>
      </c>
      <c r="U17" s="230">
        <v>9.1</v>
      </c>
      <c r="V17" s="230">
        <f t="shared" si="0"/>
        <v>9.1</v>
      </c>
      <c r="W17" s="292" t="s">
        <v>148</v>
      </c>
      <c r="X17" s="286">
        <v>0</v>
      </c>
      <c r="Y17" s="286">
        <v>1037</v>
      </c>
      <c r="Z17" s="286">
        <v>1196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31808535</v>
      </c>
      <c r="AH17" s="233">
        <f t="shared" si="9"/>
        <v>1365</v>
      </c>
      <c r="AI17" s="234">
        <f t="shared" si="8"/>
        <v>227.99398697177216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6986575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8</v>
      </c>
      <c r="E18" s="222">
        <f t="shared" si="2"/>
        <v>5.6338028169014089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132</v>
      </c>
      <c r="P18" s="227">
        <v>147</v>
      </c>
      <c r="Q18" s="227">
        <v>11242849</v>
      </c>
      <c r="R18" s="228">
        <f t="shared" si="5"/>
        <v>6058</v>
      </c>
      <c r="S18" s="229">
        <f t="shared" si="6"/>
        <v>145.392</v>
      </c>
      <c r="T18" s="229">
        <f t="shared" si="7"/>
        <v>6.0579999999999998</v>
      </c>
      <c r="U18" s="230">
        <v>8.4</v>
      </c>
      <c r="V18" s="230">
        <f t="shared" si="0"/>
        <v>8.4</v>
      </c>
      <c r="W18" s="292" t="s">
        <v>148</v>
      </c>
      <c r="X18" s="286">
        <v>0</v>
      </c>
      <c r="Y18" s="286">
        <v>1085</v>
      </c>
      <c r="Z18" s="286">
        <v>1196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31809913</v>
      </c>
      <c r="AH18" s="233">
        <f t="shared" si="9"/>
        <v>1378</v>
      </c>
      <c r="AI18" s="234">
        <f t="shared" si="8"/>
        <v>227.4678111587983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6986575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20</v>
      </c>
      <c r="E19" s="222">
        <f t="shared" si="2"/>
        <v>14.084507042253522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135</v>
      </c>
      <c r="P19" s="227">
        <v>149</v>
      </c>
      <c r="Q19" s="227">
        <v>11248997</v>
      </c>
      <c r="R19" s="228">
        <f t="shared" si="5"/>
        <v>6148</v>
      </c>
      <c r="S19" s="229">
        <f t="shared" si="6"/>
        <v>147.55199999999999</v>
      </c>
      <c r="T19" s="229">
        <f t="shared" si="7"/>
        <v>6.1479999999999997</v>
      </c>
      <c r="U19" s="230">
        <v>7.6</v>
      </c>
      <c r="V19" s="230">
        <f t="shared" si="0"/>
        <v>7.6</v>
      </c>
      <c r="W19" s="292" t="s">
        <v>148</v>
      </c>
      <c r="X19" s="286">
        <v>0</v>
      </c>
      <c r="Y19" s="286">
        <v>1060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31811302</v>
      </c>
      <c r="AH19" s="233">
        <f t="shared" si="9"/>
        <v>1389</v>
      </c>
      <c r="AI19" s="234">
        <f t="shared" si="8"/>
        <v>225.92713077423554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6986575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25</v>
      </c>
      <c r="E20" s="222">
        <f t="shared" si="2"/>
        <v>17.605633802816904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136</v>
      </c>
      <c r="P20" s="227">
        <v>153</v>
      </c>
      <c r="Q20" s="227">
        <v>11255226</v>
      </c>
      <c r="R20" s="228">
        <f t="shared" si="5"/>
        <v>6229</v>
      </c>
      <c r="S20" s="229">
        <f t="shared" si="6"/>
        <v>149.49600000000001</v>
      </c>
      <c r="T20" s="229">
        <f t="shared" si="7"/>
        <v>6.2290000000000001</v>
      </c>
      <c r="U20" s="230">
        <v>6.8</v>
      </c>
      <c r="V20" s="230">
        <f t="shared" si="0"/>
        <v>6.8</v>
      </c>
      <c r="W20" s="292" t="s">
        <v>148</v>
      </c>
      <c r="X20" s="286">
        <v>0</v>
      </c>
      <c r="Y20" s="286">
        <v>1080</v>
      </c>
      <c r="Z20" s="286">
        <v>1196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31812664</v>
      </c>
      <c r="AH20" s="233">
        <f t="shared" si="9"/>
        <v>1362</v>
      </c>
      <c r="AI20" s="234">
        <f t="shared" si="8"/>
        <v>218.65467972387222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6986575</v>
      </c>
      <c r="AQ20" s="286">
        <f t="shared" si="1"/>
        <v>0</v>
      </c>
      <c r="AR20" s="238">
        <v>0.98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15</v>
      </c>
      <c r="E21" s="222">
        <f t="shared" si="2"/>
        <v>10.563380281690142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136</v>
      </c>
      <c r="P21" s="227">
        <v>146</v>
      </c>
      <c r="Q21" s="227">
        <v>11261434</v>
      </c>
      <c r="R21" s="228">
        <f>Q21-Q20</f>
        <v>6208</v>
      </c>
      <c r="S21" s="229">
        <f t="shared" si="6"/>
        <v>148.99199999999999</v>
      </c>
      <c r="T21" s="229">
        <f t="shared" si="7"/>
        <v>6.2080000000000002</v>
      </c>
      <c r="U21" s="230">
        <v>6.3</v>
      </c>
      <c r="V21" s="230">
        <f t="shared" si="0"/>
        <v>6.3</v>
      </c>
      <c r="W21" s="292" t="s">
        <v>148</v>
      </c>
      <c r="X21" s="286">
        <v>0</v>
      </c>
      <c r="Y21" s="286">
        <v>1020</v>
      </c>
      <c r="Z21" s="286">
        <v>1196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31814059</v>
      </c>
      <c r="AH21" s="233">
        <f t="shared" si="9"/>
        <v>1395</v>
      </c>
      <c r="AI21" s="234">
        <f t="shared" si="8"/>
        <v>224.71005154639175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6986575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13</v>
      </c>
      <c r="E22" s="222">
        <f t="shared" si="2"/>
        <v>9.1549295774647899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136</v>
      </c>
      <c r="P22" s="227">
        <v>142</v>
      </c>
      <c r="Q22" s="227">
        <v>11267602</v>
      </c>
      <c r="R22" s="228">
        <f t="shared" si="5"/>
        <v>6168</v>
      </c>
      <c r="S22" s="229">
        <f t="shared" si="6"/>
        <v>148.03200000000001</v>
      </c>
      <c r="T22" s="229">
        <f t="shared" si="7"/>
        <v>6.1680000000000001</v>
      </c>
      <c r="U22" s="230">
        <v>5.9</v>
      </c>
      <c r="V22" s="230">
        <f t="shared" si="0"/>
        <v>5.9</v>
      </c>
      <c r="W22" s="292" t="s">
        <v>148</v>
      </c>
      <c r="X22" s="286">
        <v>0</v>
      </c>
      <c r="Y22" s="286">
        <v>1065</v>
      </c>
      <c r="Z22" s="286">
        <v>1196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31815454</v>
      </c>
      <c r="AH22" s="233">
        <f t="shared" si="9"/>
        <v>1395</v>
      </c>
      <c r="AI22" s="234">
        <f t="shared" si="8"/>
        <v>226.16731517509726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6986575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8</v>
      </c>
      <c r="E23" s="222">
        <f t="shared" si="2"/>
        <v>5.6338028169014089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140</v>
      </c>
      <c r="P23" s="227">
        <v>138</v>
      </c>
      <c r="Q23" s="227">
        <v>11273425</v>
      </c>
      <c r="R23" s="228">
        <f t="shared" si="5"/>
        <v>5823</v>
      </c>
      <c r="S23" s="229">
        <f t="shared" si="6"/>
        <v>139.75200000000001</v>
      </c>
      <c r="T23" s="229">
        <f t="shared" si="7"/>
        <v>5.8230000000000004</v>
      </c>
      <c r="U23" s="230">
        <v>5.8</v>
      </c>
      <c r="V23" s="230">
        <f t="shared" si="0"/>
        <v>5.8</v>
      </c>
      <c r="W23" s="292" t="s">
        <v>148</v>
      </c>
      <c r="X23" s="286">
        <v>0</v>
      </c>
      <c r="Y23" s="286">
        <v>999</v>
      </c>
      <c r="Z23" s="286">
        <v>1196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31816782</v>
      </c>
      <c r="AH23" s="233">
        <f t="shared" si="9"/>
        <v>1328</v>
      </c>
      <c r="AI23" s="234">
        <f t="shared" si="8"/>
        <v>228.06113687102865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6986575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23</v>
      </c>
      <c r="E24" s="222">
        <f t="shared" si="2"/>
        <v>16.197183098591552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139</v>
      </c>
      <c r="P24" s="227">
        <v>137</v>
      </c>
      <c r="Q24" s="227">
        <v>11279348</v>
      </c>
      <c r="R24" s="228">
        <f t="shared" si="5"/>
        <v>5923</v>
      </c>
      <c r="S24" s="229">
        <f t="shared" si="6"/>
        <v>142.15199999999999</v>
      </c>
      <c r="T24" s="229">
        <f t="shared" si="7"/>
        <v>5.923</v>
      </c>
      <c r="U24" s="230">
        <v>5.6</v>
      </c>
      <c r="V24" s="230">
        <f t="shared" si="0"/>
        <v>5.6</v>
      </c>
      <c r="W24" s="292" t="s">
        <v>148</v>
      </c>
      <c r="X24" s="286">
        <v>0</v>
      </c>
      <c r="Y24" s="286">
        <v>1010</v>
      </c>
      <c r="Z24" s="286">
        <v>1196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31818138</v>
      </c>
      <c r="AH24" s="233">
        <f t="shared" si="9"/>
        <v>1356</v>
      </c>
      <c r="AI24" s="234">
        <f t="shared" si="8"/>
        <v>228.9380381563397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6986575</v>
      </c>
      <c r="AQ24" s="286">
        <f t="shared" si="1"/>
        <v>0</v>
      </c>
      <c r="AR24" s="238">
        <v>0.88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19</v>
      </c>
      <c r="E25" s="222">
        <f t="shared" si="2"/>
        <v>13.380281690140846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137</v>
      </c>
      <c r="P25" s="227">
        <v>135</v>
      </c>
      <c r="Q25" s="227">
        <v>11285231</v>
      </c>
      <c r="R25" s="228">
        <f t="shared" si="5"/>
        <v>5883</v>
      </c>
      <c r="S25" s="229">
        <f t="shared" si="6"/>
        <v>141.19200000000001</v>
      </c>
      <c r="T25" s="229">
        <f t="shared" si="7"/>
        <v>5.883</v>
      </c>
      <c r="U25" s="230">
        <v>5.5</v>
      </c>
      <c r="V25" s="230">
        <f t="shared" si="0"/>
        <v>5.5</v>
      </c>
      <c r="W25" s="292" t="s">
        <v>148</v>
      </c>
      <c r="X25" s="286">
        <v>0</v>
      </c>
      <c r="Y25" s="286">
        <v>998</v>
      </c>
      <c r="Z25" s="286">
        <v>1196</v>
      </c>
      <c r="AA25" s="286">
        <v>1185</v>
      </c>
      <c r="AB25" s="286">
        <v>1199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31819480</v>
      </c>
      <c r="AH25" s="233">
        <f t="shared" si="9"/>
        <v>1342</v>
      </c>
      <c r="AI25" s="234">
        <f t="shared" si="8"/>
        <v>228.11490736019039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6986575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16</v>
      </c>
      <c r="E26" s="222">
        <f t="shared" si="2"/>
        <v>11.267605633802818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136</v>
      </c>
      <c r="P26" s="227">
        <v>137</v>
      </c>
      <c r="Q26" s="227">
        <v>11290853</v>
      </c>
      <c r="R26" s="228">
        <f t="shared" si="5"/>
        <v>5622</v>
      </c>
      <c r="S26" s="229">
        <f t="shared" si="6"/>
        <v>134.928</v>
      </c>
      <c r="T26" s="229">
        <f t="shared" si="7"/>
        <v>5.6219999999999999</v>
      </c>
      <c r="U26" s="230">
        <v>5.3</v>
      </c>
      <c r="V26" s="230">
        <f t="shared" si="0"/>
        <v>5.3</v>
      </c>
      <c r="W26" s="292" t="s">
        <v>148</v>
      </c>
      <c r="X26" s="286">
        <v>0</v>
      </c>
      <c r="Y26" s="286">
        <v>1044</v>
      </c>
      <c r="Z26" s="286">
        <v>1196</v>
      </c>
      <c r="AA26" s="286">
        <v>1185</v>
      </c>
      <c r="AB26" s="286">
        <v>1199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31820790</v>
      </c>
      <c r="AH26" s="233">
        <f t="shared" si="9"/>
        <v>1310</v>
      </c>
      <c r="AI26" s="234">
        <f t="shared" si="8"/>
        <v>233.01316257559589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6986575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14</v>
      </c>
      <c r="E27" s="222">
        <f t="shared" si="2"/>
        <v>9.8591549295774659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130</v>
      </c>
      <c r="P27" s="227">
        <v>133</v>
      </c>
      <c r="Q27" s="227">
        <v>11296420</v>
      </c>
      <c r="R27" s="228">
        <f t="shared" si="5"/>
        <v>5567</v>
      </c>
      <c r="S27" s="229">
        <f t="shared" si="6"/>
        <v>133.608</v>
      </c>
      <c r="T27" s="229">
        <f t="shared" si="7"/>
        <v>5.5670000000000002</v>
      </c>
      <c r="U27" s="230">
        <v>5.0999999999999996</v>
      </c>
      <c r="V27" s="230">
        <f t="shared" si="0"/>
        <v>5.0999999999999996</v>
      </c>
      <c r="W27" s="292" t="s">
        <v>148</v>
      </c>
      <c r="X27" s="286">
        <v>0</v>
      </c>
      <c r="Y27" s="286">
        <v>1051</v>
      </c>
      <c r="Z27" s="286">
        <v>1196</v>
      </c>
      <c r="AA27" s="286">
        <v>1185</v>
      </c>
      <c r="AB27" s="286">
        <v>1199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31822078</v>
      </c>
      <c r="AH27" s="233">
        <f t="shared" si="9"/>
        <v>1288</v>
      </c>
      <c r="AI27" s="234">
        <f t="shared" si="8"/>
        <v>231.36339141368779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6986575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5</v>
      </c>
      <c r="E28" s="222">
        <f t="shared" si="2"/>
        <v>3.5211267605633805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133</v>
      </c>
      <c r="P28" s="227">
        <v>131</v>
      </c>
      <c r="Q28" s="227">
        <v>11302013</v>
      </c>
      <c r="R28" s="228">
        <f t="shared" si="5"/>
        <v>5593</v>
      </c>
      <c r="S28" s="229">
        <f t="shared" si="6"/>
        <v>134.232</v>
      </c>
      <c r="T28" s="229">
        <f t="shared" si="7"/>
        <v>5.593</v>
      </c>
      <c r="U28" s="230">
        <v>4.5999999999999996</v>
      </c>
      <c r="V28" s="230">
        <f t="shared" si="0"/>
        <v>4.5999999999999996</v>
      </c>
      <c r="W28" s="292" t="s">
        <v>148</v>
      </c>
      <c r="X28" s="286">
        <v>0</v>
      </c>
      <c r="Y28" s="286">
        <v>1026</v>
      </c>
      <c r="Z28" s="286">
        <v>1165</v>
      </c>
      <c r="AA28" s="286">
        <v>1185</v>
      </c>
      <c r="AB28" s="286">
        <v>1169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31823369</v>
      </c>
      <c r="AH28" s="233">
        <f t="shared" si="9"/>
        <v>1291</v>
      </c>
      <c r="AI28" s="234">
        <f t="shared" si="8"/>
        <v>230.82424459145361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6986575</v>
      </c>
      <c r="AQ28" s="286">
        <f t="shared" si="1"/>
        <v>0</v>
      </c>
      <c r="AR28" s="238">
        <v>1.04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7</v>
      </c>
      <c r="E29" s="222">
        <f t="shared" si="2"/>
        <v>4.9295774647887329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131</v>
      </c>
      <c r="P29" s="227">
        <v>136</v>
      </c>
      <c r="Q29" s="227">
        <v>11307588</v>
      </c>
      <c r="R29" s="228">
        <f t="shared" si="5"/>
        <v>5575</v>
      </c>
      <c r="S29" s="229">
        <f t="shared" si="6"/>
        <v>133.80000000000001</v>
      </c>
      <c r="T29" s="229">
        <f t="shared" si="7"/>
        <v>5.5750000000000002</v>
      </c>
      <c r="U29" s="230">
        <v>4.5</v>
      </c>
      <c r="V29" s="230">
        <f t="shared" si="0"/>
        <v>4.5</v>
      </c>
      <c r="W29" s="292" t="s">
        <v>148</v>
      </c>
      <c r="X29" s="286">
        <v>0</v>
      </c>
      <c r="Y29" s="286">
        <v>993</v>
      </c>
      <c r="Z29" s="286">
        <v>1165</v>
      </c>
      <c r="AA29" s="286">
        <v>1185</v>
      </c>
      <c r="AB29" s="286">
        <v>1169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31824644</v>
      </c>
      <c r="AH29" s="233">
        <f t="shared" si="9"/>
        <v>1275</v>
      </c>
      <c r="AI29" s="234">
        <f t="shared" si="8"/>
        <v>228.69955156950672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6986575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12</v>
      </c>
      <c r="E30" s="222">
        <f t="shared" si="2"/>
        <v>8.4507042253521139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119</v>
      </c>
      <c r="P30" s="227">
        <v>128</v>
      </c>
      <c r="Q30" s="227">
        <v>11313048</v>
      </c>
      <c r="R30" s="228">
        <f t="shared" si="5"/>
        <v>5460</v>
      </c>
      <c r="S30" s="229">
        <f t="shared" si="6"/>
        <v>131.04</v>
      </c>
      <c r="T30" s="229">
        <f t="shared" si="7"/>
        <v>5.46</v>
      </c>
      <c r="U30" s="230">
        <v>3.5</v>
      </c>
      <c r="V30" s="230">
        <f t="shared" si="0"/>
        <v>3.5</v>
      </c>
      <c r="W30" s="292" t="s">
        <v>151</v>
      </c>
      <c r="X30" s="286">
        <v>0</v>
      </c>
      <c r="Y30" s="286">
        <v>1118</v>
      </c>
      <c r="Z30" s="286">
        <v>1196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31825748</v>
      </c>
      <c r="AH30" s="233">
        <f t="shared" si="9"/>
        <v>1104</v>
      </c>
      <c r="AI30" s="234">
        <f t="shared" si="8"/>
        <v>202.19780219780219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6986575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11</v>
      </c>
      <c r="E31" s="222">
        <f>D31/1.42</f>
        <v>7.746478873239437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113</v>
      </c>
      <c r="P31" s="227">
        <v>124</v>
      </c>
      <c r="Q31" s="227">
        <v>11318431</v>
      </c>
      <c r="R31" s="228">
        <f t="shared" si="5"/>
        <v>5383</v>
      </c>
      <c r="S31" s="229">
        <f t="shared" si="6"/>
        <v>129.19200000000001</v>
      </c>
      <c r="T31" s="229">
        <f t="shared" si="7"/>
        <v>5.383</v>
      </c>
      <c r="U31" s="230">
        <v>2.8</v>
      </c>
      <c r="V31" s="230">
        <f t="shared" si="0"/>
        <v>2.8</v>
      </c>
      <c r="W31" s="292" t="s">
        <v>151</v>
      </c>
      <c r="X31" s="286">
        <v>0</v>
      </c>
      <c r="Y31" s="286">
        <v>1059</v>
      </c>
      <c r="Z31" s="286">
        <v>1196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31826836</v>
      </c>
      <c r="AH31" s="233">
        <f t="shared" si="9"/>
        <v>1088</v>
      </c>
      <c r="AI31" s="234">
        <f t="shared" si="8"/>
        <v>202.11777819060003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6986575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13</v>
      </c>
      <c r="E32" s="222">
        <f t="shared" si="2"/>
        <v>9.1549295774647899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124</v>
      </c>
      <c r="P32" s="227">
        <v>120</v>
      </c>
      <c r="Q32" s="227">
        <v>11323338</v>
      </c>
      <c r="R32" s="228">
        <f t="shared" si="5"/>
        <v>4907</v>
      </c>
      <c r="S32" s="229">
        <f t="shared" si="6"/>
        <v>117.768</v>
      </c>
      <c r="T32" s="229">
        <f t="shared" si="7"/>
        <v>4.907</v>
      </c>
      <c r="U32" s="230">
        <v>2.5</v>
      </c>
      <c r="V32" s="230">
        <f t="shared" si="0"/>
        <v>2.5</v>
      </c>
      <c r="W32" s="292" t="s">
        <v>151</v>
      </c>
      <c r="X32" s="286">
        <v>0</v>
      </c>
      <c r="Y32" s="286">
        <v>1002</v>
      </c>
      <c r="Z32" s="286">
        <v>1196</v>
      </c>
      <c r="AA32" s="286">
        <v>0</v>
      </c>
      <c r="AB32" s="286">
        <v>1199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31827818</v>
      </c>
      <c r="AH32" s="233">
        <f t="shared" si="9"/>
        <v>982</v>
      </c>
      <c r="AI32" s="234">
        <f t="shared" si="8"/>
        <v>200.12227430201753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6986575</v>
      </c>
      <c r="AQ32" s="286">
        <f t="shared" si="1"/>
        <v>0</v>
      </c>
      <c r="AR32" s="238">
        <v>0.94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15</v>
      </c>
      <c r="E33" s="222">
        <f t="shared" si="2"/>
        <v>10.563380281690142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119</v>
      </c>
      <c r="P33" s="227">
        <v>102</v>
      </c>
      <c r="Q33" s="227">
        <v>11327583</v>
      </c>
      <c r="R33" s="228">
        <f t="shared" si="5"/>
        <v>4245</v>
      </c>
      <c r="S33" s="229">
        <f t="shared" si="6"/>
        <v>101.88</v>
      </c>
      <c r="T33" s="229">
        <f t="shared" si="7"/>
        <v>4.2450000000000001</v>
      </c>
      <c r="U33" s="230">
        <v>3.1</v>
      </c>
      <c r="V33" s="230">
        <f t="shared" si="0"/>
        <v>3.1</v>
      </c>
      <c r="W33" s="292" t="s">
        <v>132</v>
      </c>
      <c r="X33" s="286">
        <v>0</v>
      </c>
      <c r="Y33" s="286">
        <v>0</v>
      </c>
      <c r="Z33" s="286">
        <v>1058</v>
      </c>
      <c r="AA33" s="286">
        <v>0</v>
      </c>
      <c r="AB33" s="286">
        <v>1069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31828530</v>
      </c>
      <c r="AH33" s="233">
        <f t="shared" si="9"/>
        <v>712</v>
      </c>
      <c r="AI33" s="234">
        <f t="shared" si="8"/>
        <v>167.72673733804476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6987046</v>
      </c>
      <c r="AQ33" s="286">
        <f t="shared" si="1"/>
        <v>471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17</v>
      </c>
      <c r="E34" s="222">
        <f t="shared" si="2"/>
        <v>11.971830985915494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121</v>
      </c>
      <c r="P34" s="227">
        <v>94</v>
      </c>
      <c r="Q34" s="227">
        <v>11331758</v>
      </c>
      <c r="R34" s="228">
        <f t="shared" si="5"/>
        <v>4175</v>
      </c>
      <c r="S34" s="229">
        <f t="shared" si="6"/>
        <v>100.2</v>
      </c>
      <c r="T34" s="229">
        <f t="shared" si="7"/>
        <v>4.1749999999999998</v>
      </c>
      <c r="U34" s="230">
        <v>3.7</v>
      </c>
      <c r="V34" s="230">
        <f t="shared" si="0"/>
        <v>3.7</v>
      </c>
      <c r="W34" s="292" t="s">
        <v>132</v>
      </c>
      <c r="X34" s="286">
        <v>0</v>
      </c>
      <c r="Y34" s="286">
        <v>0</v>
      </c>
      <c r="Z34" s="286">
        <v>1021</v>
      </c>
      <c r="AA34" s="286">
        <v>0</v>
      </c>
      <c r="AB34" s="286">
        <v>1028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31829214</v>
      </c>
      <c r="AH34" s="233">
        <f t="shared" si="9"/>
        <v>684</v>
      </c>
      <c r="AI34" s="234">
        <f t="shared" si="8"/>
        <v>163.83233532934133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6987778</v>
      </c>
      <c r="AQ34" s="286">
        <f t="shared" si="1"/>
        <v>732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123.08333333333333</v>
      </c>
      <c r="Q35" s="255">
        <f>Q34-Q10</f>
        <v>124188</v>
      </c>
      <c r="R35" s="256">
        <f>SUM(R11:R34)</f>
        <v>124188</v>
      </c>
      <c r="S35" s="257">
        <f>AVERAGE(S11:S34)</f>
        <v>124.188</v>
      </c>
      <c r="T35" s="257">
        <f>SUM(T11:T34)</f>
        <v>124.18799999999999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25694</v>
      </c>
      <c r="AH35" s="263">
        <f>SUM(AH11:AH34)</f>
        <v>25694</v>
      </c>
      <c r="AI35" s="264">
        <f>$AH$35/$T35</f>
        <v>206.89599639256613</v>
      </c>
      <c r="AJ35" s="261"/>
      <c r="AK35" s="265"/>
      <c r="AL35" s="265"/>
      <c r="AM35" s="265"/>
      <c r="AN35" s="266"/>
      <c r="AO35" s="267"/>
      <c r="AP35" s="268">
        <f>AP34-AP10</f>
        <v>7422</v>
      </c>
      <c r="AQ35" s="269">
        <f>SUM(AQ11:AQ34)</f>
        <v>7422</v>
      </c>
      <c r="AR35" s="270">
        <f>AVERAGE(AR11:AR34)</f>
        <v>0.95500000000000007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8" t="s">
        <v>255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311" t="s">
        <v>126</v>
      </c>
      <c r="C41" s="294"/>
      <c r="D41" s="294"/>
      <c r="E41" s="30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00" t="s">
        <v>162</v>
      </c>
      <c r="C42" s="294"/>
      <c r="D42" s="294"/>
      <c r="E42" s="29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145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11" t="s">
        <v>256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137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00" t="s">
        <v>159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12" t="s">
        <v>257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2" t="s">
        <v>258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2" t="s">
        <v>138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11" t="s">
        <v>139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0" t="s">
        <v>142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02" t="s">
        <v>260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301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65" t="s">
        <v>140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23" t="s">
        <v>129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297" t="s">
        <v>259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301"/>
      <c r="V57" s="301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323" t="s">
        <v>130</v>
      </c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311"/>
      <c r="C59" s="294"/>
      <c r="D59" s="294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29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311"/>
      <c r="D62" s="278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2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311"/>
      <c r="D63" s="294"/>
      <c r="E63" s="278"/>
      <c r="F63" s="294"/>
      <c r="G63" s="294"/>
      <c r="H63" s="294"/>
      <c r="I63" s="278"/>
      <c r="J63" s="295"/>
      <c r="K63" s="295"/>
      <c r="L63" s="295"/>
      <c r="M63" s="295"/>
      <c r="N63" s="295"/>
      <c r="O63" s="295"/>
      <c r="P63" s="295"/>
      <c r="Q63" s="295"/>
      <c r="R63" s="295"/>
      <c r="S63" s="282"/>
      <c r="T63" s="282"/>
      <c r="U63" s="282"/>
      <c r="V63" s="282"/>
      <c r="W63" s="282"/>
      <c r="X63" s="282"/>
      <c r="Y63" s="282"/>
      <c r="Z63" s="281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7"/>
      <c r="AW63" s="177"/>
      <c r="AX63" s="177"/>
      <c r="AY63" s="177"/>
    </row>
    <row r="64" spans="2:51" x14ac:dyDescent="0.35">
      <c r="B64" s="282"/>
      <c r="C64" s="297"/>
      <c r="D64" s="294"/>
      <c r="E64" s="278"/>
      <c r="F64" s="294"/>
      <c r="G64" s="278"/>
      <c r="H64" s="278"/>
      <c r="I64" s="278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1"/>
      <c r="X64" s="281"/>
      <c r="Y64" s="281"/>
      <c r="Z64" s="288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7"/>
      <c r="AW64" s="177"/>
      <c r="AX64" s="177"/>
      <c r="AY64" s="177"/>
    </row>
    <row r="65" spans="1:51" x14ac:dyDescent="0.35">
      <c r="B65" s="282"/>
      <c r="C65" s="297"/>
      <c r="D65" s="294"/>
      <c r="E65" s="294"/>
      <c r="F65" s="278"/>
      <c r="G65" s="278"/>
      <c r="H65" s="278"/>
      <c r="I65" s="294"/>
      <c r="J65" s="282"/>
      <c r="K65" s="282"/>
      <c r="L65" s="282"/>
      <c r="M65" s="282"/>
      <c r="N65" s="282"/>
      <c r="O65" s="282"/>
      <c r="P65" s="282"/>
      <c r="Q65" s="282"/>
      <c r="R65" s="282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79"/>
      <c r="C66" s="282"/>
      <c r="D66" s="294"/>
      <c r="E66" s="294"/>
      <c r="F66" s="278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311"/>
      <c r="D67" s="282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297"/>
      <c r="D68" s="282"/>
      <c r="E68" s="294"/>
      <c r="F68" s="294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11"/>
      <c r="D69" s="294"/>
      <c r="E69" s="282"/>
      <c r="F69" s="294"/>
      <c r="G69" s="294"/>
      <c r="H69" s="294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300"/>
      <c r="D70" s="294"/>
      <c r="E70" s="282"/>
      <c r="F70" s="294"/>
      <c r="G70" s="282"/>
      <c r="H70" s="282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F71" s="282"/>
      <c r="G71" s="282"/>
      <c r="H71" s="282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7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1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284"/>
      <c r="Q104" s="284"/>
      <c r="R104" s="284"/>
      <c r="S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19" spans="45:51" x14ac:dyDescent="0.35">
      <c r="AS119" s="177"/>
      <c r="AT119" s="177"/>
      <c r="AU119" s="177"/>
      <c r="AV119" s="177"/>
      <c r="AW119" s="177"/>
      <c r="AX119" s="177"/>
      <c r="AY119" s="177"/>
    </row>
  </sheetData>
  <protectedRanges>
    <protectedRange sqref="N63:R63 B66 S65:T71 B60:B63 S61:T62 N66:R71 T60 T42" name="Range2_12_5_1_1"/>
    <protectedRange sqref="N10 L10 L6 D6 D8 AD8 AF8 O8:U8 AJ8:AR8 AF10 AR11:AR34 L24:N31 E23:E34 G23:G34 N12:N23 N32:N34 N11:AG11 E11:G22 O12:AG34" name="Range1_16_3_1_1"/>
    <protectedRange sqref="I68 J66:M71 J63:M63 I71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:H69 F70 E68" name="Range2_2_2_9_2_1_1"/>
    <protectedRange sqref="D66 D69:D70" name="Range2_1_1_1_1_1_9_2_1_1"/>
    <protectedRange sqref="Q10" name="Range1_17_1_1_1"/>
    <protectedRange sqref="AG10" name="Range1_18_1_1_1"/>
    <protectedRange sqref="C67 C69" name="Range2_4_1_1_1"/>
    <protectedRange sqref="AS16:AS34" name="Range1_1_1_1"/>
    <protectedRange sqref="P3:U5" name="Range1_16_1_1_1_1"/>
    <protectedRange sqref="C70 C68 C65" name="Range2_1_3_1_1"/>
    <protectedRange sqref="H11:H34" name="Range1_1_1_1_1_1_1"/>
    <protectedRange sqref="B64:B65 J64:R65 D67:D68 I69:I70 Z62:Z63 S63:Y64 AA63:AU64 E69:E70 G70:H71 F71" name="Range2_2_1_10_1_1_1_2"/>
    <protectedRange sqref="C66" name="Range2_2_1_10_2_1_1_1"/>
    <protectedRange sqref="N62:R62 G66:H66 D63 F67 E65" name="Range2_12_1_6_1_1"/>
    <protectedRange sqref="I65:I67 G67:H68 E66:E67 F68:F69 F62:F63 E61 G62:M62" name="Range2_2_12_1_7_1_1"/>
    <protectedRange sqref="D64:D65" name="Range2_1_1_1_1_11_1_2_1_1"/>
    <protectedRange sqref="E62 G63:H63 F64" name="Range2_2_2_9_1_1_1_1"/>
    <protectedRange sqref="C64" name="Range2_1_1_2_1_1"/>
    <protectedRange sqref="C63" name="Range2_1_2_2_1_1"/>
    <protectedRange sqref="C62" name="Range2_3_2_1_1"/>
    <protectedRange sqref="C61" name="Range2_5_1_1_1"/>
    <protectedRange sqref="E63:E64 F65:F66 G64:H65 I63:I64" name="Range2_2_1_1_1_1"/>
    <protectedRange sqref="D61:D62" name="Range2_1_1_1_1_1_1_1_1"/>
    <protectedRange sqref="AS11:AS15" name="Range1_4_1_1_1_1"/>
    <protectedRange sqref="J11:J15 J26:J34" name="Range1_1_2_1_10_1_1_1_1"/>
    <protectedRange sqref="R78" name="Range2_2_1_10_1_1_1_1_1"/>
    <protectedRange sqref="T41" name="Range2_12_5_1_1_4"/>
    <protectedRange sqref="B40:B41" name="Range2_12_5_1_1_1"/>
    <protectedRange sqref="E40 F41:H41" name="Range2_2_12_1_7_1_1_1"/>
    <protectedRange sqref="D40" name="Range2_3_2_1_3_1_1_2_10_1_1_1_1_1"/>
    <protectedRange sqref="C40" name="Range2_1_1_1_1_11_1_2_1_1_1"/>
    <protectedRange sqref="S39:S40" name="Range2_12_3_1_1_1_1"/>
    <protectedRange sqref="D38:E38 N39:R40 F39:H39" name="Range2_12_1_3_1_1_1_1"/>
    <protectedRange sqref="I39:M39 E39 F40:M40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1 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1" name="Range2_2_12_1_3_1_2_1_1_1_2_1_2_1"/>
    <protectedRange sqref="N61:R61" name="Range2_12_1_6_1_1_1"/>
    <protectedRange sqref="J61:M61" name="Range2_2_12_1_7_1_1_2"/>
    <protectedRange sqref="B59" name="Range2_12_5_1_1_2_2_1_3_1_1_1_1_1_1_1_1_1_1_1_1_1"/>
    <protectedRange sqref="D60 I61" name="Range2_2_12_1_7_1_1_2_1"/>
    <protectedRange sqref="E60 F61:H61" name="Range2_2_12_1_1_1_1_1_1"/>
    <protectedRange sqref="C60" name="Range2_1_4_2_1_1_1_1"/>
    <protectedRange sqref="S60" name="Range2_12_5_1_1_5"/>
    <protectedRange sqref="R60" name="Range2_12_1_6_1_1_4_1_1_1_1_1_1_1_1_1_1_1_2"/>
    <protectedRange sqref="N60:Q60" name="Range2_12_1_6_1_1_1_1_1"/>
    <protectedRange sqref="I60:M60" name="Range2_2_12_1_7_1_1_2_1_1"/>
    <protectedRange sqref="G60:H60" name="Range2_2_12_1_3_1_2_1_1_1_2_1_1_1_1_1_1_2_1_1_1_1_1_1"/>
    <protectedRange sqref="D59:E59" name="Range2_2_12_1_3_1_2_1_1_1_2_1_1_1_1_3_1_1_1_1_1_1_1_1"/>
    <protectedRange sqref="F60" name="Range2_2_12_1_3_1_2_1_1_1_3_1_1_1_1_1_3_1_1_1_1_1_1_1_1"/>
    <protectedRange sqref="B58" name="Range2_12_5_1_1_2_4"/>
    <protectedRange sqref="T51" name="Range2_12_5_1_1_2_1_1"/>
    <protectedRange sqref="S51" name="Range2_12_4_1_1_1_4_2_2_1_1_1_1"/>
    <protectedRange sqref="Q51:R51" name="Range2_12_1_6_1_1_1_2_3_2_1_1_1_1_1_1"/>
    <protectedRange sqref="N51:P51" name="Range2_12_1_2_3_1_1_1_2_3_2_1_1_1_1_1_1"/>
    <protectedRange sqref="K51:M51" name="Range2_2_12_1_4_3_1_1_1_3_3_2_1_1_1_1_1_1"/>
    <protectedRange sqref="J51" name="Range2_2_12_1_4_3_1_1_1_3_2_1_2_1_1_1_1"/>
    <protectedRange sqref="T57:T59" name="Range2_12_5_1_1_2"/>
    <protectedRange sqref="T52" name="Range2_12_5_1_1_2_1_2"/>
    <protectedRange sqref="T54:T56" name="Range2_12_5_1_1_3_1"/>
    <protectedRange sqref="T53" name="Range2_12_5_1_1_2_2_1"/>
    <protectedRange sqref="S59" name="Range2_12_5_1_1_5_1"/>
    <protectedRange sqref="S58" name="Range2_12_5_1_1_5_1_1_1_1"/>
    <protectedRange sqref="S57" name="Range2_12_2_1_1_1_2_1_1_2_1"/>
    <protectedRange sqref="S53:S54" name="Range2_12_4_1_1_1_4_2_2_2_1_1"/>
    <protectedRange sqref="Q53:R54" name="Range2_12_1_6_1_1_1_2_3_2_1_1_3_1_1"/>
    <protectedRange sqref="N53:P54" name="Range2_12_1_2_3_1_1_1_2_3_2_1_1_3_1_1"/>
    <protectedRange sqref="K53:M54" name="Range2_2_12_1_4_3_1_1_1_3_3_2_1_1_3_1_1"/>
    <protectedRange sqref="J53:J54" name="Range2_2_12_1_4_3_1_1_1_3_2_1_2_2_1_1"/>
    <protectedRange sqref="S55" name="Range2_12_2_1_1_1_2_1_2_1"/>
    <protectedRange sqref="S56" name="Range2_12_2_1_1_1_2_1_1_1_1_1"/>
    <protectedRange sqref="N55:R55" name="Range2_12_1_6_1_1_4_1_1_1_1_1_1_1_1_1_1"/>
    <protectedRange sqref="K55:M55" name="Range2_2_12_1_7_1_1_6_1_1_1_1_1_1_1_1_1_1"/>
    <protectedRange sqref="Q56:R56" name="Range2_12_1_6_1_1_1_2_3_1_1_3_1_1_1_1_1_1_1_2_1"/>
    <protectedRange sqref="N56:P56" name="Range2_12_1_2_3_1_1_1_2_3_1_1_3_1_1_1_1_1_1_1_1_1"/>
    <protectedRange sqref="J56:M56" name="Range2_2_12_1_4_3_1_1_1_3_3_1_1_3_1_1_1_1_1_1_1_1_1"/>
    <protectedRange sqref="I56" name="Range2_2_12_1_4_3_1_1_1_2_1_2_1_1_3_1_1_1_1_1_1_1_1"/>
    <protectedRange sqref="G57:H57" name="Range2_2_12_1_3_1_2_1_1_1_2_1_3_1_1_3_1_1_1_1_1_1_1_2_1"/>
    <protectedRange sqref="S52" name="Range2_12_4_1_1_1_4_2_2_1_1_1_2"/>
    <protectedRange sqref="Q52:R52" name="Range2_12_1_6_1_1_1_2_3_2_1_1_1_1_1_2"/>
    <protectedRange sqref="N52:P52" name="Range2_12_1_2_3_1_1_1_2_3_2_1_1_1_1_1_2"/>
    <protectedRange sqref="K52:M52" name="Range2_2_12_1_4_3_1_1_1_3_3_2_1_1_1_1_1_2"/>
    <protectedRange sqref="J52" name="Range2_2_12_1_4_3_1_1_1_3_2_1_2_1_1_1_2"/>
    <protectedRange sqref="F54:H54" name="Range2_2_12_1_3_1_1_1_1_1_4_1_2_1_2_1_2_1_1_1_2"/>
    <protectedRange sqref="I54" name="Range2_2_12_1_4_2_1_1_1_4_1_2_1_1_1_2_2_2_1_1"/>
    <protectedRange sqref="D54:E54" name="Range2_2_12_1_3_1_2_1_1_1_2_1_2_3_2_2_1_1_2_1"/>
    <protectedRange sqref="F55:H55" name="Range2_2_12_1_3_1_1_1_1_1_4_1_2_1_2_1_2_2_1_1_2_1"/>
    <protectedRange sqref="J55" name="Range2_2_12_1_4_3_1_1_1_3_2_1_2_2_2_1_1"/>
    <protectedRange sqref="D55:E55" name="Range2_2_12_1_3_1_2_1_1_1_2_1_2_3_2_2_1_2_2_1_1"/>
    <protectedRange sqref="I55" name="Range2_2_12_1_4_2_1_1_1_4_1_2_1_1_1_2_2_1_1_2_1_1"/>
    <protectedRange sqref="F56:H56" name="Range2_2_12_1_3_1_1_1_1_1_4_1_2_1_2_1_2_2_1_2_2_1_1"/>
    <protectedRange sqref="D56:E56" name="Range2_2_12_1_3_1_2_1_1_1_2_1_2_3_2_2_1_1_1_1_1"/>
    <protectedRange sqref="F57" name="Range2_2_12_1_3_1_1_1_1_1_4_1_2_1_2_1_2_2_1_1_1_1_1"/>
    <protectedRange sqref="R59" name="Range2_12_1_4_1_1_1_1_1_1_1_1_1_1_1_1_1_1_1_2_1"/>
    <protectedRange sqref="R58" name="Range2_12_1_6_1_1_1_2_3_1_1_3_1_1_1_1_1_1_2_1_1"/>
    <protectedRange sqref="R57" name="Range2_12_1_6_1_1_1_2_3_1_1_3_1_1_1_1_1_1_1_1_1_1"/>
    <protectedRange sqref="N59:Q59" name="Range2_12_1_6_1_1_1_1_1_1"/>
    <protectedRange sqref="J59:M59" name="Range2_2_12_1_7_1_1_2_1_1_1"/>
    <protectedRange sqref="N58:Q58" name="Range2_12_1_6_1_1_4_1_1_1_1_1_1_1_1_1_1_1_1_1_1"/>
    <protectedRange sqref="J58:M58" name="Range2_2_12_1_7_1_1_6_1_1_1_1_1_1_1_1_1_1_1_1_1"/>
    <protectedRange sqref="I59" name="Range2_2_12_1_4_3_1_1_1_5_1_1_1_1_1_1_1_1_1_1_1_1_1_1"/>
    <protectedRange sqref="Q57" name="Range2_12_1_4_1_1_1_1_1_1_1_1_1_1_1_1_1_1_1_1_1_1"/>
    <protectedRange sqref="N57:P57" name="Range2_12_1_2_1_1_1_1_1_1_1_1_1_1_1_1_1_1_1_1_1_1"/>
    <protectedRange sqref="J57:M57" name="Range2_2_12_1_4_1_1_1_1_1_1_1_1_1_1_1_1_1_1_1_1_1_1"/>
    <protectedRange sqref="I58" name="Range2_2_12_1_4_3_1_1_1_3_3_1_1_3_1_1_1_1_1_1_2_1_1"/>
    <protectedRange sqref="I57" name="Range2_2_12_1_7_1_1_5_2_1_1_1_1_1_1_1_1_1_1_1_1_1_1"/>
    <protectedRange sqref="D58:E58 G59:H59" name="Range2_2_12_1_3_3_1_1_1_2_1_1_1_1_1_1_1_1_1_1_1_1_1_1"/>
    <protectedRange sqref="F59" name="Range2_2_12_1_3_1_2_1_1_1_2_1_3_1_1_3_1_1_1_1_1_1_2_1_1"/>
    <protectedRange sqref="F58:H58" name="Range2_2_12_1_3_1_2_1_1_1_2_1_3_1_1_3_1_1_1_1_1_1_1_1_1_1"/>
    <protectedRange sqref="D57:E57" name="Range2_2_12_1_3_1_1_1_1_1_4_1_2_1_3_1_1_1_1_1_1_1_1_1_1_1_1"/>
    <protectedRange sqref="B57" name="Range2_12_5_1_1_2_2_1_3_1_1_1_1_1_1_1_1_1_1_1_1_1_1_1_1"/>
    <protectedRange sqref="B55:B56" name="Range2_12_5_1_1_2_3_2_1"/>
    <protectedRange sqref="B54" name="Range2_12_5_1_1_2_1_4_1_1_1_2_1_1_1_1_1_1_1_1_1_1"/>
    <protectedRange sqref="T48:T50" name="Range2_12_5_1_1_2_1_1_1"/>
    <protectedRange sqref="T43:T44" name="Range2_12_5_1_1_3_1_1_1_1_1_1"/>
    <protectedRange sqref="T45:T46" name="Range2_12_5_1_1_2_1_1_1_1_1_1_1_1"/>
    <protectedRange sqref="T47" name="Range2_12_5_1_1_6_1_1_1_1_1_1_1_1"/>
    <protectedRange sqref="S43:S44" name="Range2_12_5_1_1_2_3_1_1_1_1_1_1_1_1_1_1"/>
    <protectedRange sqref="Q43:R44" name="Range2_12_1_6_1_1_1_1_2_1_1_1_1_1_1_1_1_1"/>
    <protectedRange sqref="N43:P44" name="Range2_12_1_2_3_1_1_1_1_2_1_1_1_1_1_1_1_1_1"/>
    <protectedRange sqref="I44:I45 J43:M44" name="Range2_2_12_1_4_3_1_1_1_1_2_1_1_1_1_1_1_1_1_1"/>
    <protectedRange sqref="E43:E44 F44:H45" name="Range2_2_12_1_3_1_2_1_1_1_1_2_1_1_1_1_1_1_1_1_1"/>
    <protectedRange sqref="D43:D44" name="Range2_2_12_1_3_1_2_1_1_1_2_1_2_3_1_1_1_1_1_1_1"/>
    <protectedRange sqref="S45:S46" name="Range2_12_4_1_1_1_4_2_1_1_1_1_1_1_1_1_1"/>
    <protectedRange sqref="Q45:R46" name="Range2_12_1_6_1_1_1_2_3_2_1_1_1_1_1_1_1_1_1"/>
    <protectedRange sqref="N45:P46" name="Range2_12_1_2_3_1_1_1_2_3_2_1_1_1_1_1_1_1_1_1"/>
    <protectedRange sqref="J45:M46" name="Range2_2_12_1_4_3_1_1_1_3_3_2_1_1_1_1_1_1_1_1_1"/>
    <protectedRange sqref="I43 I46" name="Range2_2_12_1_4_3_1_1_1_2_1_2_2_1_1_1_1_1_1_1_1"/>
    <protectedRange sqref="G43:H43 D42:E42 D45:E45 G46:H46" name="Range2_2_12_1_3_1_2_1_1_1_2_1_3_2_1_1_1_1_1_1_1_1"/>
    <protectedRange sqref="F43 F46" name="Range2_2_12_1_3_1_2_1_1_1_1_1_2_2_1_1_1_1_1_1_1_1"/>
    <protectedRange sqref="S47" name="Range2_12_5_1_1_5_3_1_1_1_1_1_1_1_1_1_1"/>
    <protectedRange sqref="Q47:R47" name="Range2_12_1_6_1_1_1_2_3_2_1_1_2_1_1_1_1_1_1_1_1"/>
    <protectedRange sqref="N47:P47" name="Range2_12_1_2_3_1_1_1_2_3_2_1_1_2_1_1_1_1_1_1_1_1"/>
    <protectedRange sqref="J47:M47" name="Range2_2_12_1_4_3_1_1_1_3_3_2_1_1_2_1_1_1_1_1_1_1_1"/>
    <protectedRange sqref="I47" name="Range2_2_12_1_4_3_1_1_1_2_1_2_2_1_2_1_1_1_1_1_1_1_1"/>
    <protectedRange sqref="D46:E46 G47:H47" name="Range2_2_12_1_3_1_2_1_1_1_2_1_3_2_1_2_1_1_1_1_1_1_1_1"/>
    <protectedRange sqref="F47" name="Range2_2_12_1_3_1_2_1_1_1_1_1_2_2_1_2_1_1_1_1_1_1_1_1"/>
    <protectedRange sqref="S48:S50" name="Range2_12_4_1_1_1_4_2_2_1_1_1_1_1"/>
    <protectedRange sqref="Q48:R50" name="Range2_12_1_6_1_1_1_2_3_2_1_1_1_1_1_1_1"/>
    <protectedRange sqref="N48:P50" name="Range2_12_1_2_3_1_1_1_2_3_2_1_1_1_1_1_1_1"/>
    <protectedRange sqref="K48:M50" name="Range2_2_12_1_4_3_1_1_1_3_3_2_1_1_1_1_1_1_1"/>
    <protectedRange sqref="J48:J50" name="Range2_2_12_1_4_3_1_1_1_3_2_1_2_1_1_1_1_1"/>
    <protectedRange sqref="D47:E47" name="Range2_2_12_1_3_1_2_1_1_1_2_1_2_3_2_1_1_1_1_1"/>
    <protectedRange sqref="I48:I50" name="Range2_2_12_1_4_2_1_1_1_4_1_2_1_1_1_2_1_1_1_1_1"/>
    <protectedRange sqref="F48:H50" name="Range2_2_12_1_3_1_1_1_1_1_4_1_2_1_2_1_2_1_1_1_1_1"/>
    <protectedRange sqref="B42:B44" name="Range2_12_5_1_1_1_2_2_1_1_1_1_1_1_1_1_1_1_1_1"/>
    <protectedRange sqref="B45" name="Range2_12_5_1_1_1_3_1_1_1_1_1_1_1_1_1_1_1_1_1"/>
    <protectedRange sqref="D48:E51" name="Range2_2_12_1_3_1_2_1_1_1_2_1_2_3_2_1_1_1_1_2"/>
    <protectedRange sqref="I51:I52" name="Range2_2_12_1_4_2_1_1_1_4_1_2_1_1_1_2_1_1_1_1_2"/>
    <protectedRange sqref="F51:H52" name="Range2_2_12_1_3_1_1_1_1_1_4_1_2_1_2_1_2_1_1_1_1_2"/>
    <protectedRange sqref="D52:E52" name="Range2_2_12_1_3_1_2_1_1_1_2_1_2_3_2_1_1_1_2_1"/>
    <protectedRange sqref="I53" name="Range2_2_12_1_4_2_1_1_1_4_1_2_1_1_1_2_1_1_1_2_1"/>
    <protectedRange sqref="F53:H53" name="Range2_2_12_1_3_1_1_1_1_1_4_1_2_1_2_1_2_1_1_1_2_1"/>
    <protectedRange sqref="E53" name="Range2_2_12_1_3_1_2_1_1_1_1_2_1_1_1_1_1_1_2_1_1_1"/>
    <protectedRange sqref="D53" name="Range2_2_12_1_3_1_2_1_1_1_2_1_2_3_1_1_1_1_2_1_1_1"/>
    <protectedRange sqref="B48:B50" name="Range2_12_5_1_1_1_2_2_1_1_1_1_1_1_1_1_1_1_2_1"/>
    <protectedRange sqref="B51" name="Range2_12_5_1_1_2_2_2_1_1_1_1_1_1_1_1_1_1"/>
    <protectedRange sqref="B53" name="Range2_12_5_1_1_1_2_1_1_1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229" priority="5" operator="containsText" text="N/A">
      <formula>NOT(ISERROR(SEARCH("N/A",X11)))</formula>
    </cfRule>
    <cfRule type="cellIs" dxfId="228" priority="23" operator="equal">
      <formula>0</formula>
    </cfRule>
  </conditionalFormatting>
  <conditionalFormatting sqref="X11:AE34">
    <cfRule type="cellIs" dxfId="227" priority="22" operator="greaterThanOrEqual">
      <formula>1185</formula>
    </cfRule>
  </conditionalFormatting>
  <conditionalFormatting sqref="X11:AE34">
    <cfRule type="cellIs" dxfId="226" priority="21" operator="between">
      <formula>0.1</formula>
      <formula>1184</formula>
    </cfRule>
  </conditionalFormatting>
  <conditionalFormatting sqref="X8">
    <cfRule type="cellIs" dxfId="225" priority="20" operator="equal">
      <formula>0</formula>
    </cfRule>
  </conditionalFormatting>
  <conditionalFormatting sqref="X8">
    <cfRule type="cellIs" dxfId="224" priority="19" operator="greaterThan">
      <formula>1179</formula>
    </cfRule>
  </conditionalFormatting>
  <conditionalFormatting sqref="X8">
    <cfRule type="cellIs" dxfId="223" priority="18" operator="greaterThan">
      <formula>99</formula>
    </cfRule>
  </conditionalFormatting>
  <conditionalFormatting sqref="X8">
    <cfRule type="cellIs" dxfId="222" priority="17" operator="greaterThan">
      <formula>0.99</formula>
    </cfRule>
  </conditionalFormatting>
  <conditionalFormatting sqref="AB8">
    <cfRule type="cellIs" dxfId="221" priority="16" operator="equal">
      <formula>0</formula>
    </cfRule>
  </conditionalFormatting>
  <conditionalFormatting sqref="AB8">
    <cfRule type="cellIs" dxfId="220" priority="15" operator="greaterThan">
      <formula>1179</formula>
    </cfRule>
  </conditionalFormatting>
  <conditionalFormatting sqref="AB8">
    <cfRule type="cellIs" dxfId="219" priority="14" operator="greaterThan">
      <formula>99</formula>
    </cfRule>
  </conditionalFormatting>
  <conditionalFormatting sqref="AB8">
    <cfRule type="cellIs" dxfId="218" priority="13" operator="greaterThan">
      <formula>0.99</formula>
    </cfRule>
  </conditionalFormatting>
  <conditionalFormatting sqref="AQ11:AQ34 AJ11:AO34">
    <cfRule type="cellIs" dxfId="217" priority="12" operator="equal">
      <formula>0</formula>
    </cfRule>
  </conditionalFormatting>
  <conditionalFormatting sqref="AQ11:AQ34 AJ11:AO34">
    <cfRule type="cellIs" dxfId="216" priority="11" operator="greaterThan">
      <formula>1179</formula>
    </cfRule>
  </conditionalFormatting>
  <conditionalFormatting sqref="AQ11:AQ34 AJ11:AO34">
    <cfRule type="cellIs" dxfId="215" priority="10" operator="greaterThan">
      <formula>99</formula>
    </cfRule>
  </conditionalFormatting>
  <conditionalFormatting sqref="AQ11:AQ34 AJ11:AO34">
    <cfRule type="cellIs" dxfId="214" priority="9" operator="greaterThan">
      <formula>0.99</formula>
    </cfRule>
  </conditionalFormatting>
  <conditionalFormatting sqref="AI11:AI34">
    <cfRule type="cellIs" dxfId="213" priority="8" operator="greaterThan">
      <formula>$AI$8</formula>
    </cfRule>
  </conditionalFormatting>
  <conditionalFormatting sqref="AH11:AH34">
    <cfRule type="cellIs" dxfId="212" priority="6" operator="greaterThan">
      <formula>$AH$8</formula>
    </cfRule>
    <cfRule type="cellIs" dxfId="211" priority="7" operator="greaterThan">
      <formula>$AH$8</formula>
    </cfRule>
  </conditionalFormatting>
  <conditionalFormatting sqref="AP11:AP34">
    <cfRule type="cellIs" dxfId="210" priority="4" operator="equal">
      <formula>0</formula>
    </cfRule>
  </conditionalFormatting>
  <conditionalFormatting sqref="AP11:AP34">
    <cfRule type="cellIs" dxfId="209" priority="3" operator="greaterThan">
      <formula>1179</formula>
    </cfRule>
  </conditionalFormatting>
  <conditionalFormatting sqref="AP11:AP34">
    <cfRule type="cellIs" dxfId="208" priority="2" operator="greaterThan">
      <formula>99</formula>
    </cfRule>
  </conditionalFormatting>
  <conditionalFormatting sqref="AP11:AP34">
    <cfRule type="cellIs" dxfId="207" priority="1" operator="greaterThan">
      <formula>0.99</formula>
    </cfRule>
  </conditionalFormatting>
  <dataValidations count="4">
    <dataValidation type="list" allowBlank="1" showInputMessage="1" showErrorMessage="1" sqref="P3:P5" xr:uid="{00000000-0002-0000-1500-000000000000}">
      <formula1>$AY$10:$AY$40</formula1>
    </dataValidation>
    <dataValidation type="list" allowBlank="1" showInputMessage="1" showErrorMessage="1" sqref="AP8:AQ8 N10 L10 D8 O8:T8" xr:uid="{00000000-0002-0000-1500-000001000000}">
      <formula1>#REF!</formula1>
    </dataValidation>
    <dataValidation type="list" allowBlank="1" showInputMessage="1" showErrorMessage="1" sqref="H11:H34" xr:uid="{00000000-0002-0000-1500-000002000000}">
      <formula1>$AV$10:$AV$19</formula1>
    </dataValidation>
    <dataValidation type="list" allowBlank="1" showInputMessage="1" showErrorMessage="1" sqref="AV31:AW31" xr:uid="{00000000-0002-0000-1500-000003000000}">
      <formula1>$AV$24:$AV$28</formula1>
    </dataValidation>
  </dataValidations>
  <hyperlinks>
    <hyperlink ref="H9:H10" location="'1'!AH8" display="Plant Status" xr:uid="{00000000-0004-0000-15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00FF"/>
  </sheetPr>
  <dimension ref="A2:AY118"/>
  <sheetViews>
    <sheetView showGridLines="0" topLeftCell="A35" zoomScaleNormal="100" workbookViewId="0">
      <selection activeCell="B58" sqref="B58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133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134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134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55" t="s">
        <v>11</v>
      </c>
      <c r="I7" s="356" t="s">
        <v>12</v>
      </c>
      <c r="J7" s="356" t="s">
        <v>13</v>
      </c>
      <c r="K7" s="356" t="s">
        <v>14</v>
      </c>
      <c r="L7" s="191"/>
      <c r="M7" s="191"/>
      <c r="N7" s="191"/>
      <c r="O7" s="355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56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56" t="s">
        <v>23</v>
      </c>
      <c r="AG7" s="356" t="s">
        <v>24</v>
      </c>
      <c r="AH7" s="356" t="s">
        <v>25</v>
      </c>
      <c r="AI7" s="356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56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41935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24940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56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57" t="s">
        <v>52</v>
      </c>
      <c r="V9" s="357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59" t="s">
        <v>56</v>
      </c>
      <c r="AG9" s="359" t="s">
        <v>57</v>
      </c>
      <c r="AH9" s="373" t="s">
        <v>58</v>
      </c>
      <c r="AI9" s="388" t="s">
        <v>59</v>
      </c>
      <c r="AJ9" s="357" t="s">
        <v>60</v>
      </c>
      <c r="AK9" s="357" t="s">
        <v>61</v>
      </c>
      <c r="AL9" s="357" t="s">
        <v>62</v>
      </c>
      <c r="AM9" s="357" t="s">
        <v>63</v>
      </c>
      <c r="AN9" s="357" t="s">
        <v>64</v>
      </c>
      <c r="AO9" s="357" t="s">
        <v>65</v>
      </c>
      <c r="AP9" s="357" t="s">
        <v>66</v>
      </c>
      <c r="AQ9" s="390" t="s">
        <v>67</v>
      </c>
      <c r="AR9" s="357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57" t="s">
        <v>73</v>
      </c>
      <c r="C10" s="357" t="s">
        <v>74</v>
      </c>
      <c r="D10" s="357" t="s">
        <v>75</v>
      </c>
      <c r="E10" s="357" t="s">
        <v>76</v>
      </c>
      <c r="F10" s="357" t="s">
        <v>75</v>
      </c>
      <c r="G10" s="357" t="s">
        <v>76</v>
      </c>
      <c r="H10" s="399"/>
      <c r="I10" s="357" t="s">
        <v>76</v>
      </c>
      <c r="J10" s="357" t="s">
        <v>76</v>
      </c>
      <c r="K10" s="357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22'!Q34</f>
        <v>11331758</v>
      </c>
      <c r="R10" s="381"/>
      <c r="S10" s="382"/>
      <c r="T10" s="383"/>
      <c r="U10" s="357" t="s">
        <v>76</v>
      </c>
      <c r="V10" s="357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22'!AG34</f>
        <v>31829214</v>
      </c>
      <c r="AH10" s="373"/>
      <c r="AI10" s="389"/>
      <c r="AJ10" s="357" t="s">
        <v>85</v>
      </c>
      <c r="AK10" s="357" t="s">
        <v>85</v>
      </c>
      <c r="AL10" s="357" t="s">
        <v>85</v>
      </c>
      <c r="AM10" s="357" t="s">
        <v>85</v>
      </c>
      <c r="AN10" s="357" t="s">
        <v>85</v>
      </c>
      <c r="AO10" s="357" t="s">
        <v>85</v>
      </c>
      <c r="AP10" s="179">
        <v>6987778</v>
      </c>
      <c r="AQ10" s="391"/>
      <c r="AR10" s="358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16</v>
      </c>
      <c r="E11" s="222">
        <f>D11/1.42</f>
        <v>11.267605633802818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112</v>
      </c>
      <c r="P11" s="227">
        <v>85</v>
      </c>
      <c r="Q11" s="227">
        <v>11335670</v>
      </c>
      <c r="R11" s="228">
        <f>Q11-Q10</f>
        <v>3912</v>
      </c>
      <c r="S11" s="229">
        <f>R11*24/1000</f>
        <v>93.888000000000005</v>
      </c>
      <c r="T11" s="229">
        <f>R11/1000</f>
        <v>3.9119999999999999</v>
      </c>
      <c r="U11" s="230">
        <v>6.3</v>
      </c>
      <c r="V11" s="230">
        <f t="shared" ref="V11:V34" si="0">U11</f>
        <v>6.3</v>
      </c>
      <c r="W11" s="292" t="s">
        <v>132</v>
      </c>
      <c r="X11" s="286">
        <v>0</v>
      </c>
      <c r="Y11" s="286">
        <v>0</v>
      </c>
      <c r="Z11" s="286">
        <v>1003</v>
      </c>
      <c r="AA11" s="286">
        <v>0</v>
      </c>
      <c r="AB11" s="286">
        <v>988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31829830</v>
      </c>
      <c r="AH11" s="233">
        <f>IF(ISBLANK(AG11),"-",AG11-AG10)</f>
        <v>616</v>
      </c>
      <c r="AI11" s="234">
        <f>AH11/T11</f>
        <v>157.4642126789366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6988719</v>
      </c>
      <c r="AQ11" s="286">
        <f t="shared" ref="AQ11:AQ34" si="1">AP11-AP10</f>
        <v>941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16</v>
      </c>
      <c r="E12" s="222">
        <f t="shared" ref="E12:E34" si="2">D12/1.42</f>
        <v>11.267605633802818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116</v>
      </c>
      <c r="P12" s="227">
        <v>86</v>
      </c>
      <c r="Q12" s="227">
        <v>11339475</v>
      </c>
      <c r="R12" s="228">
        <f t="shared" ref="R12:R34" si="5">Q12-Q11</f>
        <v>3805</v>
      </c>
      <c r="S12" s="229">
        <f t="shared" ref="S12:S34" si="6">R12*24/1000</f>
        <v>91.32</v>
      </c>
      <c r="T12" s="229">
        <f t="shared" ref="T12:T34" si="7">R12/1000</f>
        <v>3.8050000000000002</v>
      </c>
      <c r="U12" s="230">
        <v>7.4</v>
      </c>
      <c r="V12" s="230">
        <f t="shared" si="0"/>
        <v>7.4</v>
      </c>
      <c r="W12" s="292" t="s">
        <v>132</v>
      </c>
      <c r="X12" s="286">
        <v>0</v>
      </c>
      <c r="Y12" s="286">
        <v>0</v>
      </c>
      <c r="Z12" s="286">
        <v>998</v>
      </c>
      <c r="AA12" s="286">
        <v>0</v>
      </c>
      <c r="AB12" s="286">
        <v>988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31830412</v>
      </c>
      <c r="AH12" s="233">
        <f>IF(ISBLANK(AG12),"-",AG12-AG11)</f>
        <v>582</v>
      </c>
      <c r="AI12" s="234">
        <f t="shared" ref="AI12:AI34" si="8">AH12/T12</f>
        <v>152.95663600525623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6989900</v>
      </c>
      <c r="AQ12" s="286">
        <f t="shared" si="1"/>
        <v>1181</v>
      </c>
      <c r="AR12" s="238">
        <v>0.95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18</v>
      </c>
      <c r="E13" s="222">
        <f t="shared" si="2"/>
        <v>12.67605633802817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114</v>
      </c>
      <c r="P13" s="227">
        <v>88</v>
      </c>
      <c r="Q13" s="227">
        <v>11343266</v>
      </c>
      <c r="R13" s="228">
        <f t="shared" si="5"/>
        <v>3791</v>
      </c>
      <c r="S13" s="229">
        <f t="shared" si="6"/>
        <v>90.983999999999995</v>
      </c>
      <c r="T13" s="229">
        <f t="shared" si="7"/>
        <v>3.7909999999999999</v>
      </c>
      <c r="U13" s="230">
        <v>8.1999999999999993</v>
      </c>
      <c r="V13" s="230">
        <f t="shared" si="0"/>
        <v>8.1999999999999993</v>
      </c>
      <c r="W13" s="292" t="s">
        <v>132</v>
      </c>
      <c r="X13" s="286">
        <v>0</v>
      </c>
      <c r="Y13" s="286">
        <v>0</v>
      </c>
      <c r="Z13" s="286">
        <v>983</v>
      </c>
      <c r="AA13" s="286">
        <v>0</v>
      </c>
      <c r="AB13" s="286">
        <v>978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31830986</v>
      </c>
      <c r="AH13" s="233">
        <f>IF(ISBLANK(AG13),"-",AG13-AG12)</f>
        <v>574</v>
      </c>
      <c r="AI13" s="234">
        <f t="shared" si="8"/>
        <v>151.41123714059614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6991226</v>
      </c>
      <c r="AQ13" s="286">
        <f t="shared" si="1"/>
        <v>1326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20</v>
      </c>
      <c r="E14" s="222">
        <f t="shared" si="2"/>
        <v>14.084507042253522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116</v>
      </c>
      <c r="P14" s="227">
        <v>89</v>
      </c>
      <c r="Q14" s="227">
        <v>11346921</v>
      </c>
      <c r="R14" s="228">
        <f t="shared" si="5"/>
        <v>3655</v>
      </c>
      <c r="S14" s="229">
        <f t="shared" si="6"/>
        <v>87.72</v>
      </c>
      <c r="T14" s="229">
        <f t="shared" si="7"/>
        <v>3.6549999999999998</v>
      </c>
      <c r="U14" s="230">
        <v>9.1</v>
      </c>
      <c r="V14" s="230">
        <f t="shared" si="0"/>
        <v>9.1</v>
      </c>
      <c r="W14" s="292" t="s">
        <v>132</v>
      </c>
      <c r="X14" s="286">
        <v>0</v>
      </c>
      <c r="Y14" s="286">
        <v>0</v>
      </c>
      <c r="Z14" s="286">
        <v>981</v>
      </c>
      <c r="AA14" s="286">
        <v>0</v>
      </c>
      <c r="AB14" s="286">
        <v>978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31831512</v>
      </c>
      <c r="AH14" s="233">
        <f t="shared" ref="AH14:AH34" si="9">IF(ISBLANK(AG14),"-",AG14-AG13)</f>
        <v>526</v>
      </c>
      <c r="AI14" s="234">
        <f t="shared" si="8"/>
        <v>143.91244870041041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6992720</v>
      </c>
      <c r="AQ14" s="286">
        <f t="shared" si="1"/>
        <v>1494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25</v>
      </c>
      <c r="E15" s="222">
        <f t="shared" si="2"/>
        <v>17.605633802816904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101</v>
      </c>
      <c r="P15" s="227">
        <v>94</v>
      </c>
      <c r="Q15" s="227">
        <v>11350106</v>
      </c>
      <c r="R15" s="228">
        <f t="shared" si="5"/>
        <v>3185</v>
      </c>
      <c r="S15" s="229">
        <f t="shared" si="6"/>
        <v>76.44</v>
      </c>
      <c r="T15" s="229">
        <f t="shared" si="7"/>
        <v>3.1850000000000001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956</v>
      </c>
      <c r="AA15" s="286">
        <v>0</v>
      </c>
      <c r="AB15" s="286">
        <v>978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31831946</v>
      </c>
      <c r="AH15" s="233">
        <f t="shared" si="9"/>
        <v>434</v>
      </c>
      <c r="AI15" s="234">
        <f t="shared" si="8"/>
        <v>136.26373626373626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0.35</v>
      </c>
      <c r="AP15" s="286">
        <v>6993188</v>
      </c>
      <c r="AQ15" s="286">
        <f t="shared" si="1"/>
        <v>468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12</v>
      </c>
      <c r="E16" s="222">
        <f t="shared" si="2"/>
        <v>8.4507042253521139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122</v>
      </c>
      <c r="P16" s="227">
        <v>119</v>
      </c>
      <c r="Q16" s="227">
        <v>11354622</v>
      </c>
      <c r="R16" s="228">
        <f t="shared" si="5"/>
        <v>4516</v>
      </c>
      <c r="S16" s="229">
        <f t="shared" si="6"/>
        <v>108.384</v>
      </c>
      <c r="T16" s="229">
        <f t="shared" si="7"/>
        <v>4.516</v>
      </c>
      <c r="U16" s="230">
        <v>9.5</v>
      </c>
      <c r="V16" s="230">
        <f t="shared" si="0"/>
        <v>9.5</v>
      </c>
      <c r="W16" s="292" t="s">
        <v>148</v>
      </c>
      <c r="X16" s="286">
        <v>0</v>
      </c>
      <c r="Y16" s="286">
        <v>0</v>
      </c>
      <c r="Z16" s="286">
        <v>1140</v>
      </c>
      <c r="AA16" s="286">
        <v>0</v>
      </c>
      <c r="AB16" s="286">
        <v>1160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31832634</v>
      </c>
      <c r="AH16" s="233">
        <f t="shared" si="9"/>
        <v>688</v>
      </c>
      <c r="AI16" s="234">
        <f t="shared" si="8"/>
        <v>152.34720992028343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6993188</v>
      </c>
      <c r="AQ16" s="286">
        <f t="shared" si="1"/>
        <v>0</v>
      </c>
      <c r="AR16" s="238">
        <v>1.17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11</v>
      </c>
      <c r="E17" s="222">
        <f t="shared" si="2"/>
        <v>7.746478873239437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144</v>
      </c>
      <c r="P17" s="227">
        <v>146</v>
      </c>
      <c r="Q17" s="227">
        <v>11360509</v>
      </c>
      <c r="R17" s="228">
        <f t="shared" si="5"/>
        <v>5887</v>
      </c>
      <c r="S17" s="229">
        <f t="shared" si="6"/>
        <v>141.28800000000001</v>
      </c>
      <c r="T17" s="229">
        <f t="shared" si="7"/>
        <v>5.8869999999999996</v>
      </c>
      <c r="U17" s="230">
        <v>9.4</v>
      </c>
      <c r="V17" s="230">
        <f t="shared" si="0"/>
        <v>9.4</v>
      </c>
      <c r="W17" s="292" t="s">
        <v>148</v>
      </c>
      <c r="X17" s="286">
        <v>0</v>
      </c>
      <c r="Y17" s="286">
        <v>970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31833946</v>
      </c>
      <c r="AH17" s="233">
        <f t="shared" si="9"/>
        <v>1312</v>
      </c>
      <c r="AI17" s="234">
        <f t="shared" si="8"/>
        <v>222.8639374893834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6993188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9</v>
      </c>
      <c r="E18" s="222">
        <f t="shared" si="2"/>
        <v>6.3380281690140849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140</v>
      </c>
      <c r="P18" s="227">
        <v>144</v>
      </c>
      <c r="Q18" s="227">
        <v>11366555</v>
      </c>
      <c r="R18" s="228">
        <f t="shared" si="5"/>
        <v>6046</v>
      </c>
      <c r="S18" s="229">
        <f t="shared" si="6"/>
        <v>145.10400000000001</v>
      </c>
      <c r="T18" s="229">
        <f t="shared" si="7"/>
        <v>6.0460000000000003</v>
      </c>
      <c r="U18" s="230">
        <v>9.1999999999999993</v>
      </c>
      <c r="V18" s="230">
        <f t="shared" si="0"/>
        <v>9.1999999999999993</v>
      </c>
      <c r="W18" s="292" t="s">
        <v>148</v>
      </c>
      <c r="X18" s="286">
        <v>0</v>
      </c>
      <c r="Y18" s="286">
        <v>1006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31835298</v>
      </c>
      <c r="AH18" s="233">
        <f t="shared" si="9"/>
        <v>1352</v>
      </c>
      <c r="AI18" s="234">
        <f t="shared" si="8"/>
        <v>223.61892160105853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6993188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10</v>
      </c>
      <c r="E19" s="222">
        <f t="shared" si="2"/>
        <v>7.042253521126761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141</v>
      </c>
      <c r="P19" s="227">
        <v>145</v>
      </c>
      <c r="Q19" s="227">
        <v>11372699</v>
      </c>
      <c r="R19" s="228">
        <f t="shared" si="5"/>
        <v>6144</v>
      </c>
      <c r="S19" s="229">
        <f t="shared" si="6"/>
        <v>147.45599999999999</v>
      </c>
      <c r="T19" s="229">
        <f t="shared" si="7"/>
        <v>6.1440000000000001</v>
      </c>
      <c r="U19" s="230">
        <v>8.6</v>
      </c>
      <c r="V19" s="230">
        <f t="shared" si="0"/>
        <v>8.6</v>
      </c>
      <c r="W19" s="292" t="s">
        <v>148</v>
      </c>
      <c r="X19" s="286">
        <v>0</v>
      </c>
      <c r="Y19" s="286">
        <v>1003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31836672</v>
      </c>
      <c r="AH19" s="233">
        <f t="shared" si="9"/>
        <v>1374</v>
      </c>
      <c r="AI19" s="234">
        <f t="shared" si="8"/>
        <v>223.6328125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6993188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15</v>
      </c>
      <c r="E20" s="222">
        <f t="shared" si="2"/>
        <v>10.563380281690142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142</v>
      </c>
      <c r="P20" s="227">
        <v>147</v>
      </c>
      <c r="Q20" s="227">
        <v>11378836</v>
      </c>
      <c r="R20" s="228">
        <f t="shared" si="5"/>
        <v>6137</v>
      </c>
      <c r="S20" s="229">
        <f t="shared" si="6"/>
        <v>147.28800000000001</v>
      </c>
      <c r="T20" s="229">
        <f t="shared" si="7"/>
        <v>6.1369999999999996</v>
      </c>
      <c r="U20" s="230">
        <v>8.5</v>
      </c>
      <c r="V20" s="230">
        <f t="shared" si="0"/>
        <v>8.5</v>
      </c>
      <c r="W20" s="292" t="s">
        <v>148</v>
      </c>
      <c r="X20" s="286">
        <v>0</v>
      </c>
      <c r="Y20" s="286">
        <v>984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31838030</v>
      </c>
      <c r="AH20" s="233">
        <f t="shared" si="9"/>
        <v>1358</v>
      </c>
      <c r="AI20" s="234">
        <f t="shared" si="8"/>
        <v>221.28075606974093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6993188</v>
      </c>
      <c r="AQ20" s="286">
        <f t="shared" si="1"/>
        <v>0</v>
      </c>
      <c r="AR20" s="238">
        <v>1.03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18</v>
      </c>
      <c r="E21" s="222">
        <f t="shared" si="2"/>
        <v>12.67605633802817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141</v>
      </c>
      <c r="P21" s="227">
        <v>144</v>
      </c>
      <c r="Q21" s="227">
        <v>11384649</v>
      </c>
      <c r="R21" s="228">
        <f>Q21-Q20</f>
        <v>5813</v>
      </c>
      <c r="S21" s="229">
        <f t="shared" si="6"/>
        <v>139.512</v>
      </c>
      <c r="T21" s="229">
        <f t="shared" si="7"/>
        <v>5.8129999999999997</v>
      </c>
      <c r="U21" s="230">
        <v>8.3000000000000007</v>
      </c>
      <c r="V21" s="230">
        <f t="shared" si="0"/>
        <v>8.3000000000000007</v>
      </c>
      <c r="W21" s="292" t="s">
        <v>148</v>
      </c>
      <c r="X21" s="286">
        <v>0</v>
      </c>
      <c r="Y21" s="286">
        <v>990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31839338</v>
      </c>
      <c r="AH21" s="233">
        <f t="shared" si="9"/>
        <v>1308</v>
      </c>
      <c r="AI21" s="234">
        <f t="shared" si="8"/>
        <v>225.01290211594701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6993188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16</v>
      </c>
      <c r="E22" s="222">
        <f t="shared" si="2"/>
        <v>11.267605633802818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143</v>
      </c>
      <c r="P22" s="227">
        <v>148</v>
      </c>
      <c r="Q22" s="227">
        <v>11390557</v>
      </c>
      <c r="R22" s="228">
        <f t="shared" si="5"/>
        <v>5908</v>
      </c>
      <c r="S22" s="229">
        <f t="shared" si="6"/>
        <v>141.792</v>
      </c>
      <c r="T22" s="229">
        <f t="shared" si="7"/>
        <v>5.9080000000000004</v>
      </c>
      <c r="U22" s="230">
        <v>8.1999999999999993</v>
      </c>
      <c r="V22" s="230">
        <f t="shared" si="0"/>
        <v>8.1999999999999993</v>
      </c>
      <c r="W22" s="292" t="s">
        <v>148</v>
      </c>
      <c r="X22" s="286">
        <v>0</v>
      </c>
      <c r="Y22" s="286">
        <v>988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31840668</v>
      </c>
      <c r="AH22" s="233">
        <f t="shared" si="9"/>
        <v>1330</v>
      </c>
      <c r="AI22" s="234">
        <f t="shared" si="8"/>
        <v>225.11848341232226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6993188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12</v>
      </c>
      <c r="E23" s="222">
        <f t="shared" si="2"/>
        <v>8.4507042253521139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134</v>
      </c>
      <c r="P23" s="227">
        <v>140</v>
      </c>
      <c r="Q23" s="227">
        <v>11396397</v>
      </c>
      <c r="R23" s="228">
        <f t="shared" si="5"/>
        <v>5840</v>
      </c>
      <c r="S23" s="229">
        <f t="shared" si="6"/>
        <v>140.16</v>
      </c>
      <c r="T23" s="229">
        <f t="shared" si="7"/>
        <v>5.84</v>
      </c>
      <c r="U23" s="230">
        <v>7.9</v>
      </c>
      <c r="V23" s="230">
        <f t="shared" si="0"/>
        <v>7.9</v>
      </c>
      <c r="W23" s="292" t="s">
        <v>148</v>
      </c>
      <c r="X23" s="286">
        <v>0</v>
      </c>
      <c r="Y23" s="286">
        <v>1004</v>
      </c>
      <c r="Z23" s="286">
        <v>1165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31841996</v>
      </c>
      <c r="AH23" s="233">
        <f t="shared" si="9"/>
        <v>1328</v>
      </c>
      <c r="AI23" s="234">
        <f t="shared" si="8"/>
        <v>227.39726027397262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6993188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10</v>
      </c>
      <c r="E24" s="222">
        <f t="shared" si="2"/>
        <v>7.042253521126761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131</v>
      </c>
      <c r="P24" s="227">
        <v>134</v>
      </c>
      <c r="Q24" s="227">
        <v>11402124</v>
      </c>
      <c r="R24" s="228">
        <f t="shared" si="5"/>
        <v>5727</v>
      </c>
      <c r="S24" s="229">
        <f t="shared" si="6"/>
        <v>137.44800000000001</v>
      </c>
      <c r="T24" s="229">
        <f t="shared" si="7"/>
        <v>5.7270000000000003</v>
      </c>
      <c r="U24" s="230">
        <v>7.5</v>
      </c>
      <c r="V24" s="230">
        <f t="shared" si="0"/>
        <v>7.5</v>
      </c>
      <c r="W24" s="292" t="s">
        <v>148</v>
      </c>
      <c r="X24" s="286">
        <v>0</v>
      </c>
      <c r="Y24" s="286">
        <v>972</v>
      </c>
      <c r="Z24" s="286">
        <v>1165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31843316</v>
      </c>
      <c r="AH24" s="233">
        <f t="shared" si="9"/>
        <v>1320</v>
      </c>
      <c r="AI24" s="234">
        <f t="shared" si="8"/>
        <v>230.48716605552644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6993188</v>
      </c>
      <c r="AQ24" s="286">
        <f t="shared" si="1"/>
        <v>0</v>
      </c>
      <c r="AR24" s="238">
        <v>0.92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10</v>
      </c>
      <c r="E25" s="222">
        <f t="shared" si="2"/>
        <v>7.042253521126761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136</v>
      </c>
      <c r="P25" s="227">
        <v>133</v>
      </c>
      <c r="Q25" s="227">
        <v>11407689</v>
      </c>
      <c r="R25" s="228">
        <f t="shared" si="5"/>
        <v>5565</v>
      </c>
      <c r="S25" s="229">
        <f t="shared" si="6"/>
        <v>133.56</v>
      </c>
      <c r="T25" s="229">
        <f t="shared" si="7"/>
        <v>5.5650000000000004</v>
      </c>
      <c r="U25" s="230">
        <v>7.2</v>
      </c>
      <c r="V25" s="230">
        <f t="shared" si="0"/>
        <v>7.2</v>
      </c>
      <c r="W25" s="292" t="s">
        <v>148</v>
      </c>
      <c r="X25" s="286">
        <v>0</v>
      </c>
      <c r="Y25" s="286">
        <v>1018</v>
      </c>
      <c r="Z25" s="286">
        <v>1165</v>
      </c>
      <c r="AA25" s="286">
        <v>1185</v>
      </c>
      <c r="AB25" s="286">
        <v>1169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31844563</v>
      </c>
      <c r="AH25" s="233">
        <f t="shared" si="9"/>
        <v>1247</v>
      </c>
      <c r="AI25" s="234">
        <f t="shared" si="8"/>
        <v>224.07906558849953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6993188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10</v>
      </c>
      <c r="E26" s="222">
        <f t="shared" si="2"/>
        <v>7.042253521126761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130</v>
      </c>
      <c r="P26" s="227">
        <v>131</v>
      </c>
      <c r="Q26" s="227">
        <v>11413270</v>
      </c>
      <c r="R26" s="228">
        <f t="shared" si="5"/>
        <v>5581</v>
      </c>
      <c r="S26" s="229">
        <f t="shared" si="6"/>
        <v>133.94399999999999</v>
      </c>
      <c r="T26" s="229">
        <f t="shared" si="7"/>
        <v>5.5810000000000004</v>
      </c>
      <c r="U26" s="230">
        <v>6.9</v>
      </c>
      <c r="V26" s="230">
        <f t="shared" si="0"/>
        <v>6.9</v>
      </c>
      <c r="W26" s="292" t="s">
        <v>148</v>
      </c>
      <c r="X26" s="286">
        <v>0</v>
      </c>
      <c r="Y26" s="286">
        <v>1006</v>
      </c>
      <c r="Z26" s="286">
        <v>1165</v>
      </c>
      <c r="AA26" s="286">
        <v>1185</v>
      </c>
      <c r="AB26" s="286">
        <v>1169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31845824</v>
      </c>
      <c r="AH26" s="233">
        <f t="shared" si="9"/>
        <v>1261</v>
      </c>
      <c r="AI26" s="234">
        <f t="shared" si="8"/>
        <v>225.94517111628738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6993188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10</v>
      </c>
      <c r="E27" s="222">
        <f t="shared" si="2"/>
        <v>7.042253521126761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128</v>
      </c>
      <c r="P27" s="227">
        <v>135</v>
      </c>
      <c r="Q27" s="227">
        <v>11418871</v>
      </c>
      <c r="R27" s="228">
        <f t="shared" si="5"/>
        <v>5601</v>
      </c>
      <c r="S27" s="229">
        <f t="shared" si="6"/>
        <v>134.42400000000001</v>
      </c>
      <c r="T27" s="229">
        <f t="shared" si="7"/>
        <v>5.601</v>
      </c>
      <c r="U27" s="230">
        <v>6.6</v>
      </c>
      <c r="V27" s="230">
        <f t="shared" si="0"/>
        <v>6.6</v>
      </c>
      <c r="W27" s="292" t="s">
        <v>148</v>
      </c>
      <c r="X27" s="286">
        <v>0</v>
      </c>
      <c r="Y27" s="286">
        <v>1044</v>
      </c>
      <c r="Z27" s="286">
        <v>1165</v>
      </c>
      <c r="AA27" s="286">
        <v>1185</v>
      </c>
      <c r="AB27" s="286">
        <v>1169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31847114</v>
      </c>
      <c r="AH27" s="233">
        <f t="shared" si="9"/>
        <v>1290</v>
      </c>
      <c r="AI27" s="234">
        <f t="shared" si="8"/>
        <v>230.3160149973219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6993188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8</v>
      </c>
      <c r="E28" s="222">
        <f t="shared" si="2"/>
        <v>5.6338028169014089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129</v>
      </c>
      <c r="P28" s="227">
        <v>137</v>
      </c>
      <c r="Q28" s="227">
        <v>11424441</v>
      </c>
      <c r="R28" s="228">
        <f t="shared" si="5"/>
        <v>5570</v>
      </c>
      <c r="S28" s="229">
        <f t="shared" si="6"/>
        <v>133.68</v>
      </c>
      <c r="T28" s="229">
        <f t="shared" si="7"/>
        <v>5.57</v>
      </c>
      <c r="U28" s="230">
        <v>6.3</v>
      </c>
      <c r="V28" s="230">
        <f t="shared" si="0"/>
        <v>6.3</v>
      </c>
      <c r="W28" s="292" t="s">
        <v>148</v>
      </c>
      <c r="X28" s="286">
        <v>0</v>
      </c>
      <c r="Y28" s="286">
        <v>998</v>
      </c>
      <c r="Z28" s="286">
        <v>1165</v>
      </c>
      <c r="AA28" s="286">
        <v>1185</v>
      </c>
      <c r="AB28" s="286">
        <v>1169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31848380</v>
      </c>
      <c r="AH28" s="233">
        <f t="shared" si="9"/>
        <v>1266</v>
      </c>
      <c r="AI28" s="234">
        <f t="shared" si="8"/>
        <v>227.28904847396768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6993188</v>
      </c>
      <c r="AQ28" s="286">
        <f t="shared" si="1"/>
        <v>0</v>
      </c>
      <c r="AR28" s="238">
        <v>1.02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8</v>
      </c>
      <c r="E29" s="222">
        <f t="shared" si="2"/>
        <v>5.6338028169014089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133</v>
      </c>
      <c r="P29" s="227">
        <v>134</v>
      </c>
      <c r="Q29" s="227">
        <v>11429973</v>
      </c>
      <c r="R29" s="228">
        <f t="shared" si="5"/>
        <v>5532</v>
      </c>
      <c r="S29" s="229">
        <f t="shared" si="6"/>
        <v>132.768</v>
      </c>
      <c r="T29" s="229">
        <f t="shared" si="7"/>
        <v>5.532</v>
      </c>
      <c r="U29" s="230">
        <v>6.1</v>
      </c>
      <c r="V29" s="230">
        <f t="shared" si="0"/>
        <v>6.1</v>
      </c>
      <c r="W29" s="292" t="s">
        <v>148</v>
      </c>
      <c r="X29" s="286">
        <v>0</v>
      </c>
      <c r="Y29" s="286">
        <v>981</v>
      </c>
      <c r="Z29" s="286">
        <v>1165</v>
      </c>
      <c r="AA29" s="286">
        <v>1185</v>
      </c>
      <c r="AB29" s="286">
        <v>1169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31849620</v>
      </c>
      <c r="AH29" s="233">
        <f t="shared" si="9"/>
        <v>1240</v>
      </c>
      <c r="AI29" s="234">
        <f t="shared" si="8"/>
        <v>224.15039768618945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6993188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13</v>
      </c>
      <c r="E30" s="222">
        <f t="shared" si="2"/>
        <v>9.1549295774647899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124</v>
      </c>
      <c r="P30" s="227">
        <v>133</v>
      </c>
      <c r="Q30" s="227">
        <v>11435377</v>
      </c>
      <c r="R30" s="228">
        <f t="shared" si="5"/>
        <v>5404</v>
      </c>
      <c r="S30" s="229">
        <f t="shared" si="6"/>
        <v>129.696</v>
      </c>
      <c r="T30" s="229">
        <f t="shared" si="7"/>
        <v>5.4039999999999999</v>
      </c>
      <c r="U30" s="230">
        <v>5.4</v>
      </c>
      <c r="V30" s="230">
        <f t="shared" si="0"/>
        <v>5.4</v>
      </c>
      <c r="W30" s="292" t="s">
        <v>151</v>
      </c>
      <c r="X30" s="286">
        <v>0</v>
      </c>
      <c r="Y30" s="286">
        <v>1076</v>
      </c>
      <c r="Z30" s="286">
        <v>1196</v>
      </c>
      <c r="AA30" s="286">
        <v>0</v>
      </c>
      <c r="AB30" s="286">
        <v>1198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31850712</v>
      </c>
      <c r="AH30" s="233">
        <f t="shared" si="9"/>
        <v>1092</v>
      </c>
      <c r="AI30" s="234">
        <f t="shared" si="8"/>
        <v>202.07253886010363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6993188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16</v>
      </c>
      <c r="E31" s="222">
        <f>D31/1.42</f>
        <v>11.267605633802818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117</v>
      </c>
      <c r="P31" s="227">
        <v>126</v>
      </c>
      <c r="Q31" s="227">
        <v>11440754</v>
      </c>
      <c r="R31" s="228">
        <f t="shared" si="5"/>
        <v>5377</v>
      </c>
      <c r="S31" s="229">
        <f t="shared" si="6"/>
        <v>129.048</v>
      </c>
      <c r="T31" s="229">
        <f t="shared" si="7"/>
        <v>5.3769999999999998</v>
      </c>
      <c r="U31" s="230">
        <v>4.7</v>
      </c>
      <c r="V31" s="230">
        <f t="shared" si="0"/>
        <v>4.7</v>
      </c>
      <c r="W31" s="292" t="s">
        <v>151</v>
      </c>
      <c r="X31" s="286">
        <v>0</v>
      </c>
      <c r="Y31" s="286">
        <v>1035</v>
      </c>
      <c r="Z31" s="286">
        <v>1196</v>
      </c>
      <c r="AA31" s="286">
        <v>0</v>
      </c>
      <c r="AB31" s="286">
        <v>1198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31851762</v>
      </c>
      <c r="AH31" s="233">
        <f t="shared" si="9"/>
        <v>1050</v>
      </c>
      <c r="AI31" s="234">
        <f t="shared" si="8"/>
        <v>195.27617630649061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6993188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15</v>
      </c>
      <c r="E32" s="222">
        <f t="shared" si="2"/>
        <v>10.563380281690142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119</v>
      </c>
      <c r="P32" s="227">
        <v>118</v>
      </c>
      <c r="Q32" s="227">
        <v>11445819</v>
      </c>
      <c r="R32" s="228">
        <f t="shared" si="5"/>
        <v>5065</v>
      </c>
      <c r="S32" s="229">
        <f t="shared" si="6"/>
        <v>121.56</v>
      </c>
      <c r="T32" s="229">
        <f t="shared" si="7"/>
        <v>5.0650000000000004</v>
      </c>
      <c r="U32" s="230">
        <v>4.5</v>
      </c>
      <c r="V32" s="230">
        <f t="shared" si="0"/>
        <v>4.5</v>
      </c>
      <c r="W32" s="292" t="s">
        <v>151</v>
      </c>
      <c r="X32" s="286">
        <v>0</v>
      </c>
      <c r="Y32" s="286">
        <v>979</v>
      </c>
      <c r="Z32" s="286">
        <v>1196</v>
      </c>
      <c r="AA32" s="286">
        <v>0</v>
      </c>
      <c r="AB32" s="286">
        <v>1198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31852764</v>
      </c>
      <c r="AH32" s="233">
        <f t="shared" si="9"/>
        <v>1002</v>
      </c>
      <c r="AI32" s="234">
        <f t="shared" si="8"/>
        <v>197.82823297137216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6993188</v>
      </c>
      <c r="AQ32" s="286">
        <f t="shared" si="1"/>
        <v>0</v>
      </c>
      <c r="AR32" s="238">
        <v>0.98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18</v>
      </c>
      <c r="E33" s="222">
        <f t="shared" si="2"/>
        <v>12.67605633802817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116</v>
      </c>
      <c r="P33" s="227">
        <v>96</v>
      </c>
      <c r="Q33" s="227">
        <v>11450035</v>
      </c>
      <c r="R33" s="228">
        <f t="shared" si="5"/>
        <v>4216</v>
      </c>
      <c r="S33" s="229">
        <f t="shared" si="6"/>
        <v>101.184</v>
      </c>
      <c r="T33" s="229">
        <f t="shared" si="7"/>
        <v>4.2160000000000002</v>
      </c>
      <c r="U33" s="230">
        <v>4.9000000000000004</v>
      </c>
      <c r="V33" s="230">
        <f t="shared" si="0"/>
        <v>4.9000000000000004</v>
      </c>
      <c r="W33" s="292" t="s">
        <v>132</v>
      </c>
      <c r="X33" s="286">
        <v>0</v>
      </c>
      <c r="Y33" s="286">
        <v>0</v>
      </c>
      <c r="Z33" s="286">
        <v>1015</v>
      </c>
      <c r="AA33" s="286">
        <v>0</v>
      </c>
      <c r="AB33" s="286">
        <v>1018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31853485</v>
      </c>
      <c r="AH33" s="233">
        <f t="shared" si="9"/>
        <v>721</v>
      </c>
      <c r="AI33" s="234">
        <f t="shared" si="8"/>
        <v>171.01518026565464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6993604</v>
      </c>
      <c r="AQ33" s="286">
        <f t="shared" si="1"/>
        <v>416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21</v>
      </c>
      <c r="E34" s="222">
        <f t="shared" si="2"/>
        <v>14.788732394366198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112</v>
      </c>
      <c r="P34" s="227">
        <v>89</v>
      </c>
      <c r="Q34" s="227">
        <v>11454031</v>
      </c>
      <c r="R34" s="228">
        <f t="shared" si="5"/>
        <v>3996</v>
      </c>
      <c r="S34" s="229">
        <f t="shared" si="6"/>
        <v>95.903999999999996</v>
      </c>
      <c r="T34" s="229">
        <f t="shared" si="7"/>
        <v>3.996</v>
      </c>
      <c r="U34" s="230">
        <v>5.4</v>
      </c>
      <c r="V34" s="230">
        <f t="shared" si="0"/>
        <v>5.4</v>
      </c>
      <c r="W34" s="292" t="s">
        <v>132</v>
      </c>
      <c r="X34" s="286">
        <v>0</v>
      </c>
      <c r="Y34" s="286">
        <v>0</v>
      </c>
      <c r="Z34" s="286">
        <v>1018</v>
      </c>
      <c r="AA34" s="286">
        <v>0</v>
      </c>
      <c r="AB34" s="286">
        <v>1018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31854154</v>
      </c>
      <c r="AH34" s="233">
        <f t="shared" si="9"/>
        <v>669</v>
      </c>
      <c r="AI34" s="234">
        <f t="shared" si="8"/>
        <v>167.41741741741743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6994084</v>
      </c>
      <c r="AQ34" s="286">
        <f t="shared" si="1"/>
        <v>480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122.54166666666667</v>
      </c>
      <c r="Q35" s="255">
        <f>Q34-Q10</f>
        <v>122273</v>
      </c>
      <c r="R35" s="256">
        <f>SUM(R11:R34)</f>
        <v>122273</v>
      </c>
      <c r="S35" s="257">
        <f>AVERAGE(S11:S34)</f>
        <v>122.27299999999998</v>
      </c>
      <c r="T35" s="257">
        <f>SUM(T11:T34)</f>
        <v>122.27299999999997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24940</v>
      </c>
      <c r="AH35" s="263">
        <f>SUM(AH11:AH34)</f>
        <v>24940</v>
      </c>
      <c r="AI35" s="264">
        <f>$AH$35/$T35</f>
        <v>203.96980527180986</v>
      </c>
      <c r="AJ35" s="261"/>
      <c r="AK35" s="265"/>
      <c r="AL35" s="265"/>
      <c r="AM35" s="265"/>
      <c r="AN35" s="266"/>
      <c r="AO35" s="267"/>
      <c r="AP35" s="268">
        <f>AP34-AP10</f>
        <v>6306</v>
      </c>
      <c r="AQ35" s="269">
        <f>SUM(AQ11:AQ34)</f>
        <v>6306</v>
      </c>
      <c r="AR35" s="270">
        <f>AVERAGE(AR11:AR34)</f>
        <v>1.0116666666666667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8" t="s">
        <v>265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311" t="s">
        <v>126</v>
      </c>
      <c r="C41" s="294"/>
      <c r="D41" s="294"/>
      <c r="E41" s="30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00" t="s">
        <v>261</v>
      </c>
      <c r="C42" s="294"/>
      <c r="D42" s="294"/>
      <c r="E42" s="29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145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11" t="s">
        <v>277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137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00" t="s">
        <v>262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2" t="s">
        <v>138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1" t="s">
        <v>139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0" t="s">
        <v>142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297" t="s">
        <v>263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2" t="s">
        <v>278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65" t="s">
        <v>140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23" t="s">
        <v>129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297" t="s">
        <v>259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130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311"/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79"/>
      <c r="C59" s="297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291"/>
      <c r="D60" s="278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31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311"/>
      <c r="D62" s="294"/>
      <c r="E62" s="278"/>
      <c r="F62" s="294"/>
      <c r="G62" s="294"/>
      <c r="H62" s="294"/>
      <c r="I62" s="278"/>
      <c r="J62" s="295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2:51" x14ac:dyDescent="0.35">
      <c r="B63" s="282"/>
      <c r="C63" s="297"/>
      <c r="D63" s="294"/>
      <c r="E63" s="278"/>
      <c r="F63" s="294"/>
      <c r="G63" s="278"/>
      <c r="H63" s="278"/>
      <c r="I63" s="278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2:51" x14ac:dyDescent="0.35">
      <c r="B64" s="282"/>
      <c r="C64" s="297"/>
      <c r="D64" s="294"/>
      <c r="E64" s="294"/>
      <c r="F64" s="278"/>
      <c r="G64" s="278"/>
      <c r="H64" s="278"/>
      <c r="I64" s="294"/>
      <c r="J64" s="282"/>
      <c r="K64" s="282"/>
      <c r="L64" s="282"/>
      <c r="M64" s="282"/>
      <c r="N64" s="282"/>
      <c r="O64" s="282"/>
      <c r="P64" s="282"/>
      <c r="Q64" s="282"/>
      <c r="R64" s="282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79"/>
      <c r="C65" s="282"/>
      <c r="D65" s="294"/>
      <c r="E65" s="294"/>
      <c r="F65" s="278"/>
      <c r="G65" s="294"/>
      <c r="H65" s="294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C66" s="311"/>
      <c r="D66" s="282"/>
      <c r="E66" s="294"/>
      <c r="F66" s="294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297"/>
      <c r="D67" s="282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311"/>
      <c r="D68" s="294"/>
      <c r="E68" s="282"/>
      <c r="F68" s="294"/>
      <c r="G68" s="294"/>
      <c r="H68" s="294"/>
      <c r="I68" s="282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00"/>
      <c r="D69" s="294"/>
      <c r="E69" s="282"/>
      <c r="F69" s="294"/>
      <c r="G69" s="282"/>
      <c r="H69" s="282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F70" s="282"/>
      <c r="G70" s="282"/>
      <c r="H70" s="282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A71" s="288"/>
      <c r="I71" s="289"/>
      <c r="J71" s="289"/>
      <c r="K71" s="289"/>
      <c r="L71" s="289"/>
      <c r="M71" s="289"/>
      <c r="N71" s="289"/>
      <c r="O71" s="290"/>
      <c r="P71" s="284"/>
      <c r="R71" s="287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1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284"/>
      <c r="Q103" s="284"/>
      <c r="R103" s="284"/>
      <c r="S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18" spans="45:51" x14ac:dyDescent="0.35">
      <c r="AS118" s="177"/>
      <c r="AT118" s="177"/>
      <c r="AU118" s="177"/>
      <c r="AV118" s="177"/>
      <c r="AW118" s="177"/>
      <c r="AX118" s="177"/>
      <c r="AY118" s="177"/>
    </row>
  </sheetData>
  <protectedRanges>
    <protectedRange sqref="N62:R62 B65 S64:T70 B59:B62 S60:T61 N65:R70 T59 T42" name="Range2_12_5_1_1"/>
    <protectedRange sqref="N10 L10 L6 D6 D8 AD8 AF8 O8:U8 AJ8:AR8 AF10 AR11:AR34 L24:N31 E23:E34 G23:G34 N12:N23 N32:N34 N11:AG11 E11:G22 O12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8:H68 F69 E67" name="Range2_2_2_9_2_1_1"/>
    <protectedRange sqref="D65 D68:D69" name="Range2_1_1_1_1_1_9_2_1_1"/>
    <protectedRange sqref="Q10" name="Range1_17_1_1_1"/>
    <protectedRange sqref="AG10" name="Range1_18_1_1_1"/>
    <protectedRange sqref="C66 C68" name="Range2_4_1_1_1"/>
    <protectedRange sqref="AS16:AS34" name="Range1_1_1_1"/>
    <protectedRange sqref="P3:U5" name="Range1_16_1_1_1_1"/>
    <protectedRange sqref="C69 C67 C64" name="Range2_1_3_1_1"/>
    <protectedRange sqref="H11:H34" name="Range1_1_1_1_1_1_1"/>
    <protectedRange sqref="B63:B64 J63:R64 D66:D67 I68:I69 Z61:Z62 S62:Y63 AA62:AU63 E68:E69 G69:H70 F70" name="Range2_2_1_10_1_1_1_2"/>
    <protectedRange sqref="C65" name="Range2_2_1_10_2_1_1_1"/>
    <protectedRange sqref="N61:R61 G65:H65 D62 F66 E64" name="Range2_12_1_6_1_1"/>
    <protectedRange sqref="I64:I66 G66:H67 E65:E66 F67:F68 F61:F62 E60 G61:M61" name="Range2_2_12_1_7_1_1"/>
    <protectedRange sqref="D63:D64" name="Range2_1_1_1_1_11_1_2_1_1"/>
    <protectedRange sqref="E61 G62:H62 F63" name="Range2_2_2_9_1_1_1_1"/>
    <protectedRange sqref="C63" name="Range2_1_1_2_1_1"/>
    <protectedRange sqref="C62" name="Range2_1_2_2_1_1"/>
    <protectedRange sqref="C61" name="Range2_3_2_1_1"/>
    <protectedRange sqref="C60" name="Range2_5_1_1_1"/>
    <protectedRange sqref="E62:E63 F64:F65 G63:H64 I62:I63" name="Range2_2_1_1_1_1"/>
    <protectedRange sqref="D60:D61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B40:B41" name="Range2_12_5_1_1_1"/>
    <protectedRange sqref="E40 F41:H41" name="Range2_2_12_1_7_1_1_1"/>
    <protectedRange sqref="D40" name="Range2_3_2_1_3_1_1_2_10_1_1_1_1_1"/>
    <protectedRange sqref="C40" name="Range2_1_1_1_1_11_1_2_1_1_1"/>
    <protectedRange sqref="S39:S40" name="Range2_12_3_1_1_1_1"/>
    <protectedRange sqref="D38:E38 N39:R40 F39:H39" name="Range2_12_1_3_1_1_1_1"/>
    <protectedRange sqref="I39:M39 E39 F40:M40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1 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1" name="Range2_2_12_1_3_1_2_1_1_1_2_1_2_1"/>
    <protectedRange sqref="N60:R60" name="Range2_12_1_6_1_1_1"/>
    <protectedRange sqref="J60:M60" name="Range2_2_12_1_7_1_1_2"/>
    <protectedRange sqref="B58" name="Range2_12_5_1_1_2_2_1_3_1_1_1_1_1_1_1_1_1_1_1_1_1"/>
    <protectedRange sqref="D59 I60" name="Range2_2_12_1_7_1_1_2_1"/>
    <protectedRange sqref="E59 F60:H60" name="Range2_2_12_1_1_1_1_1_1"/>
    <protectedRange sqref="C59" name="Range2_1_4_2_1_1_1_1"/>
    <protectedRange sqref="S59" name="Range2_12_5_1_1_5"/>
    <protectedRange sqref="R59" name="Range2_12_1_6_1_1_4_1_1_1_1_1_1_1_1_1_1_1_2"/>
    <protectedRange sqref="N59:Q59" name="Range2_12_1_6_1_1_1_1_1"/>
    <protectedRange sqref="I59:M59" name="Range2_2_12_1_7_1_1_2_1_1"/>
    <protectedRange sqref="G59:H59" name="Range2_2_12_1_3_1_2_1_1_1_2_1_1_1_1_1_1_2_1_1_1_1_1_1"/>
    <protectedRange sqref="D58:E58" name="Range2_2_12_1_3_1_2_1_1_1_2_1_1_1_1_3_1_1_1_1_1_1_1_1"/>
    <protectedRange sqref="F59" name="Range2_2_12_1_3_1_2_1_1_1_3_1_1_1_1_1_3_1_1_1_1_1_1_1_1"/>
    <protectedRange sqref="B57" name="Range2_12_5_1_1_2_4"/>
    <protectedRange sqref="T49" name="Range2_12_5_1_1_2_1_1"/>
    <protectedRange sqref="S49" name="Range2_12_4_1_1_1_4_2_2_1_1_1_1"/>
    <protectedRange sqref="Q49:R49" name="Range2_12_1_6_1_1_1_2_3_2_1_1_1_1_1_1"/>
    <protectedRange sqref="N49:P49" name="Range2_12_1_2_3_1_1_1_2_3_2_1_1_1_1_1_1"/>
    <protectedRange sqref="K49:M49" name="Range2_2_12_1_4_3_1_1_1_3_3_2_1_1_1_1_1_1"/>
    <protectedRange sqref="J49" name="Range2_2_12_1_4_3_1_1_1_3_2_1_2_1_1_1_1"/>
    <protectedRange sqref="T56:T58" name="Range2_12_5_1_1_2"/>
    <protectedRange sqref="T50" name="Range2_12_5_1_1_2_1_2"/>
    <protectedRange sqref="T52:T55" name="Range2_12_5_1_1_3_1"/>
    <protectedRange sqref="T51" name="Range2_12_5_1_1_2_2_1"/>
    <protectedRange sqref="S58" name="Range2_12_5_1_1_5_1"/>
    <protectedRange sqref="S57" name="Range2_12_5_1_1_5_1_1_1_1"/>
    <protectedRange sqref="S56" name="Range2_12_2_1_1_1_2_1_1_2_1"/>
    <protectedRange sqref="S51:S53" name="Range2_12_4_1_1_1_4_2_2_2_1_1"/>
    <protectedRange sqref="Q51:R53" name="Range2_12_1_6_1_1_1_2_3_2_1_1_3_1_1"/>
    <protectedRange sqref="N51:P53" name="Range2_12_1_2_3_1_1_1_2_3_2_1_1_3_1_1"/>
    <protectedRange sqref="K51:M53" name="Range2_2_12_1_4_3_1_1_1_3_3_2_1_1_3_1_1"/>
    <protectedRange sqref="J51:J53" name="Range2_2_12_1_4_3_1_1_1_3_2_1_2_2_1_1"/>
    <protectedRange sqref="S54" name="Range2_12_2_1_1_1_2_1_2_1"/>
    <protectedRange sqref="S55" name="Range2_12_2_1_1_1_2_1_1_1_1_1"/>
    <protectedRange sqref="N54:R54" name="Range2_12_1_6_1_1_4_1_1_1_1_1_1_1_1_1_1"/>
    <protectedRange sqref="K54:M54" name="Range2_2_12_1_7_1_1_6_1_1_1_1_1_1_1_1_1_1"/>
    <protectedRange sqref="Q55:R55" name="Range2_12_1_6_1_1_1_2_3_1_1_3_1_1_1_1_1_1_1_2_1"/>
    <protectedRange sqref="N55:P55" name="Range2_12_1_2_3_1_1_1_2_3_1_1_3_1_1_1_1_1_1_1_1_1"/>
    <protectedRange sqref="J55:M55" name="Range2_2_12_1_4_3_1_1_1_3_3_1_1_3_1_1_1_1_1_1_1_1_1"/>
    <protectedRange sqref="I55" name="Range2_2_12_1_4_3_1_1_1_2_1_2_1_1_3_1_1_1_1_1_1_1_1"/>
    <protectedRange sqref="G56:H56" name="Range2_2_12_1_3_1_2_1_1_1_2_1_3_1_1_3_1_1_1_1_1_1_1_2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50" name="Range2_2_12_1_4_3_1_1_1_3_2_1_2_1_1_1_2"/>
    <protectedRange sqref="D52:E52" name="Range2_2_12_1_3_1_2_1_1_1_2_1_2_3_2_1_1_1_2"/>
    <protectedRange sqref="F53:H53" name="Range2_2_12_1_3_1_1_1_1_1_4_1_2_1_2_1_2_1_1_1_2"/>
    <protectedRange sqref="I53" name="Range2_2_12_1_4_2_1_1_1_4_1_2_1_1_1_2_2_2_1_1"/>
    <protectedRange sqref="D53:E53" name="Range2_2_12_1_3_1_2_1_1_1_2_1_2_3_2_2_1_1_2_1"/>
    <protectedRange sqref="F54:H54" name="Range2_2_12_1_3_1_1_1_1_1_4_1_2_1_2_1_2_2_1_1_2_1"/>
    <protectedRange sqref="J54" name="Range2_2_12_1_4_3_1_1_1_3_2_1_2_2_2_1_1"/>
    <protectedRange sqref="D54:E54" name="Range2_2_12_1_3_1_2_1_1_1_2_1_2_3_2_2_1_2_2_1_1"/>
    <protectedRange sqref="I54" name="Range2_2_12_1_4_2_1_1_1_4_1_2_1_1_1_2_2_1_1_2_1_1"/>
    <protectedRange sqref="F55:H55" name="Range2_2_12_1_3_1_1_1_1_1_4_1_2_1_2_1_2_2_1_2_2_1_1"/>
    <protectedRange sqref="D55:E55" name="Range2_2_12_1_3_1_2_1_1_1_2_1_2_3_2_2_1_1_1_1_1"/>
    <protectedRange sqref="F56" name="Range2_2_12_1_3_1_1_1_1_1_4_1_2_1_2_1_2_2_1_1_1_1_1"/>
    <protectedRange sqref="R58" name="Range2_12_1_4_1_1_1_1_1_1_1_1_1_1_1_1_1_1_1_2_1"/>
    <protectedRange sqref="R57" name="Range2_12_1_6_1_1_1_2_3_1_1_3_1_1_1_1_1_1_2_1_1"/>
    <protectedRange sqref="R56" name="Range2_12_1_6_1_1_1_2_3_1_1_3_1_1_1_1_1_1_1_1_1_1"/>
    <protectedRange sqref="N58:Q58" name="Range2_12_1_6_1_1_1_1_1_1"/>
    <protectedRange sqref="J58:M58" name="Range2_2_12_1_7_1_1_2_1_1_1"/>
    <protectedRange sqref="N57:Q57" name="Range2_12_1_6_1_1_4_1_1_1_1_1_1_1_1_1_1_1_1_1_1"/>
    <protectedRange sqref="J57:M57" name="Range2_2_12_1_7_1_1_6_1_1_1_1_1_1_1_1_1_1_1_1_1"/>
    <protectedRange sqref="I58" name="Range2_2_12_1_4_3_1_1_1_5_1_1_1_1_1_1_1_1_1_1_1_1_1_1"/>
    <protectedRange sqref="Q56" name="Range2_12_1_4_1_1_1_1_1_1_1_1_1_1_1_1_1_1_1_1_1_1"/>
    <protectedRange sqref="N56:P56" name="Range2_12_1_2_1_1_1_1_1_1_1_1_1_1_1_1_1_1_1_1_1_1"/>
    <protectedRange sqref="J56:M56" name="Range2_2_12_1_4_1_1_1_1_1_1_1_1_1_1_1_1_1_1_1_1_1_1"/>
    <protectedRange sqref="I57" name="Range2_2_12_1_4_3_1_1_1_3_3_1_1_3_1_1_1_1_1_1_2_1_1"/>
    <protectedRange sqref="I56" name="Range2_2_12_1_7_1_1_5_2_1_1_1_1_1_1_1_1_1_1_1_1_1_1"/>
    <protectedRange sqref="D57:E57 G58:H58" name="Range2_2_12_1_3_3_1_1_1_2_1_1_1_1_1_1_1_1_1_1_1_1_1_1"/>
    <protectedRange sqref="F58" name="Range2_2_12_1_3_1_2_1_1_1_2_1_3_1_1_3_1_1_1_1_1_1_2_1_1"/>
    <protectedRange sqref="F57:H57" name="Range2_2_12_1_3_1_2_1_1_1_2_1_3_1_1_3_1_1_1_1_1_1_1_1_1_1"/>
    <protectedRange sqref="D56:E56" name="Range2_2_12_1_3_1_1_1_1_1_4_1_2_1_3_1_1_1_1_1_1_1_1_1_1_1_1"/>
    <protectedRange sqref="B56" name="Range2_12_5_1_1_2_2_1_3_1_1_1_1_1_1_1_1_1_1_1_1_1_1_1_1"/>
    <protectedRange sqref="B54:B55" name="Range2_12_5_1_1_2_3_2_1"/>
    <protectedRange sqref="B52" name="Range2_12_5_1_1_2_2_1_3_1_1_1_1_1_1_1_1_1_1_1_1_2"/>
    <protectedRange sqref="B53" name="Range2_12_5_1_1_2_1_4_1_1_1_2_1_1_1_1_1_1_1_1_1_1"/>
    <protectedRange sqref="T48" name="Range2_12_5_1_1_2_1_1_1"/>
    <protectedRange sqref="T43:T44" name="Range2_12_5_1_1_3_1_1_1_1_1_1"/>
    <protectedRange sqref="T45:T46" name="Range2_12_5_1_1_2_1_1_1_1_1_1_1_1"/>
    <protectedRange sqref="T47" name="Range2_12_5_1_1_6_1_1_1_1_1_1_1_1"/>
    <protectedRange sqref="S43:S44" name="Range2_12_5_1_1_2_3_1_1_1_1_1_1_1_1_1_1"/>
    <protectedRange sqref="Q43:R44" name="Range2_12_1_6_1_1_1_1_2_1_1_1_1_1_1_1_1_1"/>
    <protectedRange sqref="N43:P44" name="Range2_12_1_2_3_1_1_1_1_2_1_1_1_1_1_1_1_1_1"/>
    <protectedRange sqref="I44:I45 J43:M44" name="Range2_2_12_1_4_3_1_1_1_1_2_1_1_1_1_1_1_1_1_1"/>
    <protectedRange sqref="E43:E44 F44:H45" name="Range2_2_12_1_3_1_2_1_1_1_1_2_1_1_1_1_1_1_1_1_1"/>
    <protectedRange sqref="D43:D44" name="Range2_2_12_1_3_1_2_1_1_1_2_1_2_3_1_1_1_1_1_1_1"/>
    <protectedRange sqref="S45:S46" name="Range2_12_4_1_1_1_4_2_1_1_1_1_1_1_1_1_1"/>
    <protectedRange sqref="Q45:R46" name="Range2_12_1_6_1_1_1_2_3_2_1_1_1_1_1_1_1_1_1"/>
    <protectedRange sqref="N45:P46" name="Range2_12_1_2_3_1_1_1_2_3_2_1_1_1_1_1_1_1_1_1"/>
    <protectedRange sqref="J45:M46" name="Range2_2_12_1_4_3_1_1_1_3_3_2_1_1_1_1_1_1_1_1_1"/>
    <protectedRange sqref="I43 I46" name="Range2_2_12_1_4_3_1_1_1_2_1_2_2_1_1_1_1_1_1_1_1"/>
    <protectedRange sqref="G43:H43 D42:E42 D45:E45 G46:H46" name="Range2_2_12_1_3_1_2_1_1_1_2_1_3_2_1_1_1_1_1_1_1_1"/>
    <protectedRange sqref="F43 F46" name="Range2_2_12_1_3_1_2_1_1_1_1_1_2_2_1_1_1_1_1_1_1_1"/>
    <protectedRange sqref="S47" name="Range2_12_5_1_1_5_3_1_1_1_1_1_1_1_1_1_1"/>
    <protectedRange sqref="Q47:R47" name="Range2_12_1_6_1_1_1_2_3_2_1_1_2_1_1_1_1_1_1_1_1"/>
    <protectedRange sqref="N47:P47" name="Range2_12_1_2_3_1_1_1_2_3_2_1_1_2_1_1_1_1_1_1_1_1"/>
    <protectedRange sqref="J47:M47" name="Range2_2_12_1_4_3_1_1_1_3_3_2_1_1_2_1_1_1_1_1_1_1_1"/>
    <protectedRange sqref="I47" name="Range2_2_12_1_4_3_1_1_1_2_1_2_2_1_2_1_1_1_1_1_1_1_1"/>
    <protectedRange sqref="G47:H47 D46:E46" name="Range2_2_12_1_3_1_2_1_1_1_2_1_3_2_1_2_1_1_1_1_1_1_1_1"/>
    <protectedRange sqref="F47" name="Range2_2_12_1_3_1_2_1_1_1_1_1_2_2_1_2_1_1_1_1_1_1_1_1"/>
    <protectedRange sqref="S48" name="Range2_12_4_1_1_1_4_2_2_1_1_1_1_1"/>
    <protectedRange sqref="Q48:R48" name="Range2_12_1_6_1_1_1_2_3_2_1_1_1_1_1_1_1"/>
    <protectedRange sqref="N48:P48" name="Range2_12_1_2_3_1_1_1_2_3_2_1_1_1_1_1_1_1"/>
    <protectedRange sqref="K48:M48" name="Range2_2_12_1_4_3_1_1_1_3_3_2_1_1_1_1_1_1_1"/>
    <protectedRange sqref="J48" name="Range2_2_12_1_4_3_1_1_1_3_2_1_2_1_1_1_1_1"/>
    <protectedRange sqref="D47:E47" name="Range2_2_12_1_3_1_2_1_1_1_2_1_2_3_2_1_1_1_1_1"/>
    <protectedRange sqref="I48" name="Range2_2_12_1_4_2_1_1_1_4_1_2_1_1_1_2_1_1_1_1_1"/>
    <protectedRange sqref="F48:H48" name="Range2_2_12_1_3_1_1_1_1_1_4_1_2_1_2_1_2_1_1_1_1_1"/>
    <protectedRange sqref="B42:B44" name="Range2_12_5_1_1_1_2_2_1_1_1_1_1_1_1_1_1_1_1_1"/>
    <protectedRange sqref="B45" name="Range2_12_5_1_1_1_3_1_1_1_1_1_1_1_1_1_1_1_1_1"/>
    <protectedRange sqref="D48:E49" name="Range2_2_12_1_3_1_2_1_1_1_2_1_2_3_2_1_1_1_1_2"/>
    <protectedRange sqref="I49:I50" name="Range2_2_12_1_4_2_1_1_1_4_1_2_1_1_1_2_1_1_1_1_2"/>
    <protectedRange sqref="F49:H50" name="Range2_2_12_1_3_1_1_1_1_1_4_1_2_1_2_1_2_1_1_1_1_2"/>
    <protectedRange sqref="I52" name="Range2_2_12_1_4_2_1_1_1_4_1_2_1_1_1_2_2_1_1_1"/>
    <protectedRange sqref="D50:E50" name="Range2_2_12_1_3_1_2_1_1_1_2_1_2_3_2_1_1_1_2_1"/>
    <protectedRange sqref="I51" name="Range2_2_12_1_4_2_1_1_1_4_1_2_1_1_1_2_1_1_1_2_1"/>
    <protectedRange sqref="F51:H51" name="Range2_2_12_1_3_1_1_1_1_1_4_1_2_1_2_1_2_1_1_1_2_1"/>
    <protectedRange sqref="E51 F52:H52" name="Range2_2_12_1_3_1_2_1_1_1_1_2_1_1_1_1_1_1_2_1_1_1"/>
    <protectedRange sqref="D51" name="Range2_2_12_1_3_1_2_1_1_1_2_1_2_3_1_1_1_1_2_1_1_1"/>
    <protectedRange sqref="B48" name="Range2_12_5_1_1_1_2_2_1_1_1_1_1_1_1_1_1_1_2_1"/>
    <protectedRange sqref="B49" name="Range2_12_5_1_1_2_2_2_1_1_1_1_1_1_1_1_1_1"/>
    <protectedRange sqref="B51" name="Range2_12_5_1_1_1_2_1_1_1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206" priority="5" operator="containsText" text="N/A">
      <formula>NOT(ISERROR(SEARCH("N/A",X11)))</formula>
    </cfRule>
    <cfRule type="cellIs" dxfId="205" priority="23" operator="equal">
      <formula>0</formula>
    </cfRule>
  </conditionalFormatting>
  <conditionalFormatting sqref="X11:AE34">
    <cfRule type="cellIs" dxfId="204" priority="22" operator="greaterThanOrEqual">
      <formula>1185</formula>
    </cfRule>
  </conditionalFormatting>
  <conditionalFormatting sqref="X11:AE34">
    <cfRule type="cellIs" dxfId="203" priority="21" operator="between">
      <formula>0.1</formula>
      <formula>1184</formula>
    </cfRule>
  </conditionalFormatting>
  <conditionalFormatting sqref="X8">
    <cfRule type="cellIs" dxfId="202" priority="20" operator="equal">
      <formula>0</formula>
    </cfRule>
  </conditionalFormatting>
  <conditionalFormatting sqref="X8">
    <cfRule type="cellIs" dxfId="201" priority="19" operator="greaterThan">
      <formula>1179</formula>
    </cfRule>
  </conditionalFormatting>
  <conditionalFormatting sqref="X8">
    <cfRule type="cellIs" dxfId="200" priority="18" operator="greaterThan">
      <formula>99</formula>
    </cfRule>
  </conditionalFormatting>
  <conditionalFormatting sqref="X8">
    <cfRule type="cellIs" dxfId="199" priority="17" operator="greaterThan">
      <formula>0.99</formula>
    </cfRule>
  </conditionalFormatting>
  <conditionalFormatting sqref="AB8">
    <cfRule type="cellIs" dxfId="198" priority="16" operator="equal">
      <formula>0</formula>
    </cfRule>
  </conditionalFormatting>
  <conditionalFormatting sqref="AB8">
    <cfRule type="cellIs" dxfId="197" priority="15" operator="greaterThan">
      <formula>1179</formula>
    </cfRule>
  </conditionalFormatting>
  <conditionalFormatting sqref="AB8">
    <cfRule type="cellIs" dxfId="196" priority="14" operator="greaterThan">
      <formula>99</formula>
    </cfRule>
  </conditionalFormatting>
  <conditionalFormatting sqref="AB8">
    <cfRule type="cellIs" dxfId="195" priority="13" operator="greaterThan">
      <formula>0.99</formula>
    </cfRule>
  </conditionalFormatting>
  <conditionalFormatting sqref="AQ11:AQ34 AJ11:AO34">
    <cfRule type="cellIs" dxfId="194" priority="12" operator="equal">
      <formula>0</formula>
    </cfRule>
  </conditionalFormatting>
  <conditionalFormatting sqref="AQ11:AQ34 AJ11:AO34">
    <cfRule type="cellIs" dxfId="193" priority="11" operator="greaterThan">
      <formula>1179</formula>
    </cfRule>
  </conditionalFormatting>
  <conditionalFormatting sqref="AQ11:AQ34 AJ11:AO34">
    <cfRule type="cellIs" dxfId="192" priority="10" operator="greaterThan">
      <formula>99</formula>
    </cfRule>
  </conditionalFormatting>
  <conditionalFormatting sqref="AQ11:AQ34 AJ11:AO34">
    <cfRule type="cellIs" dxfId="191" priority="9" operator="greaterThan">
      <formula>0.99</formula>
    </cfRule>
  </conditionalFormatting>
  <conditionalFormatting sqref="AI11:AI34">
    <cfRule type="cellIs" dxfId="190" priority="8" operator="greaterThan">
      <formula>$AI$8</formula>
    </cfRule>
  </conditionalFormatting>
  <conditionalFormatting sqref="AH11:AH34">
    <cfRule type="cellIs" dxfId="189" priority="6" operator="greaterThan">
      <formula>$AH$8</formula>
    </cfRule>
    <cfRule type="cellIs" dxfId="188" priority="7" operator="greaterThan">
      <formula>$AH$8</formula>
    </cfRule>
  </conditionalFormatting>
  <conditionalFormatting sqref="AP11:AP34">
    <cfRule type="cellIs" dxfId="187" priority="4" operator="equal">
      <formula>0</formula>
    </cfRule>
  </conditionalFormatting>
  <conditionalFormatting sqref="AP11:AP34">
    <cfRule type="cellIs" dxfId="186" priority="3" operator="greaterThan">
      <formula>1179</formula>
    </cfRule>
  </conditionalFormatting>
  <conditionalFormatting sqref="AP11:AP34">
    <cfRule type="cellIs" dxfId="185" priority="2" operator="greaterThan">
      <formula>99</formula>
    </cfRule>
  </conditionalFormatting>
  <conditionalFormatting sqref="AP11:AP34">
    <cfRule type="cellIs" dxfId="184" priority="1" operator="greaterThan">
      <formula>0.99</formula>
    </cfRule>
  </conditionalFormatting>
  <dataValidations count="4">
    <dataValidation type="list" allowBlank="1" showInputMessage="1" showErrorMessage="1" sqref="AV31:AW31" xr:uid="{00000000-0002-0000-1600-000000000000}">
      <formula1>$AV$24:$AV$28</formula1>
    </dataValidation>
    <dataValidation type="list" allowBlank="1" showInputMessage="1" showErrorMessage="1" sqref="H11:H34" xr:uid="{00000000-0002-0000-1600-000001000000}">
      <formula1>$AV$10:$AV$19</formula1>
    </dataValidation>
    <dataValidation type="list" allowBlank="1" showInputMessage="1" showErrorMessage="1" sqref="AP8:AQ8 N10 L10 D8 O8:T8" xr:uid="{00000000-0002-0000-1600-000002000000}">
      <formula1>#REF!</formula1>
    </dataValidation>
    <dataValidation type="list" allowBlank="1" showInputMessage="1" showErrorMessage="1" sqref="P3:P5" xr:uid="{00000000-0002-0000-1600-000003000000}">
      <formula1>$AY$10:$AY$40</formula1>
    </dataValidation>
  </dataValidations>
  <hyperlinks>
    <hyperlink ref="H9:H10" location="'1'!AH8" display="Plant Status" xr:uid="{00000000-0004-0000-16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00FF"/>
  </sheetPr>
  <dimension ref="A2:AY119"/>
  <sheetViews>
    <sheetView showGridLines="0" topLeftCell="A36" zoomScaleNormal="100" workbookViewId="0">
      <selection activeCell="B58" sqref="B58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/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/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55" t="s">
        <v>11</v>
      </c>
      <c r="I7" s="356" t="s">
        <v>12</v>
      </c>
      <c r="J7" s="356" t="s">
        <v>13</v>
      </c>
      <c r="K7" s="356" t="s">
        <v>14</v>
      </c>
      <c r="L7" s="191"/>
      <c r="M7" s="191"/>
      <c r="N7" s="191"/>
      <c r="O7" s="355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56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56" t="s">
        <v>23</v>
      </c>
      <c r="AG7" s="356" t="s">
        <v>24</v>
      </c>
      <c r="AH7" s="356" t="s">
        <v>25</v>
      </c>
      <c r="AI7" s="356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56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41936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24492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56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57" t="s">
        <v>52</v>
      </c>
      <c r="V9" s="357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59" t="s">
        <v>56</v>
      </c>
      <c r="AG9" s="359" t="s">
        <v>57</v>
      </c>
      <c r="AH9" s="373" t="s">
        <v>58</v>
      </c>
      <c r="AI9" s="388" t="s">
        <v>59</v>
      </c>
      <c r="AJ9" s="357" t="s">
        <v>60</v>
      </c>
      <c r="AK9" s="357" t="s">
        <v>61</v>
      </c>
      <c r="AL9" s="357" t="s">
        <v>62</v>
      </c>
      <c r="AM9" s="357" t="s">
        <v>63</v>
      </c>
      <c r="AN9" s="357" t="s">
        <v>64</v>
      </c>
      <c r="AO9" s="357" t="s">
        <v>65</v>
      </c>
      <c r="AP9" s="357" t="s">
        <v>66</v>
      </c>
      <c r="AQ9" s="390" t="s">
        <v>67</v>
      </c>
      <c r="AR9" s="357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57" t="s">
        <v>73</v>
      </c>
      <c r="C10" s="357" t="s">
        <v>74</v>
      </c>
      <c r="D10" s="357" t="s">
        <v>75</v>
      </c>
      <c r="E10" s="357" t="s">
        <v>76</v>
      </c>
      <c r="F10" s="357" t="s">
        <v>75</v>
      </c>
      <c r="G10" s="357" t="s">
        <v>76</v>
      </c>
      <c r="H10" s="399"/>
      <c r="I10" s="357" t="s">
        <v>76</v>
      </c>
      <c r="J10" s="357" t="s">
        <v>76</v>
      </c>
      <c r="K10" s="357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23'!Q34</f>
        <v>11454031</v>
      </c>
      <c r="R10" s="381"/>
      <c r="S10" s="382"/>
      <c r="T10" s="383"/>
      <c r="U10" s="357" t="s">
        <v>76</v>
      </c>
      <c r="V10" s="357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23'!AG34</f>
        <v>31854154</v>
      </c>
      <c r="AH10" s="373"/>
      <c r="AI10" s="389"/>
      <c r="AJ10" s="357" t="s">
        <v>85</v>
      </c>
      <c r="AK10" s="357" t="s">
        <v>85</v>
      </c>
      <c r="AL10" s="357" t="s">
        <v>85</v>
      </c>
      <c r="AM10" s="357" t="s">
        <v>85</v>
      </c>
      <c r="AN10" s="357" t="s">
        <v>85</v>
      </c>
      <c r="AO10" s="357" t="s">
        <v>85</v>
      </c>
      <c r="AP10" s="179">
        <v>6994084</v>
      </c>
      <c r="AQ10" s="391"/>
      <c r="AR10" s="358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20</v>
      </c>
      <c r="E11" s="222">
        <f>D11/1.42</f>
        <v>14.084507042253522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91</v>
      </c>
      <c r="P11" s="227">
        <v>86</v>
      </c>
      <c r="Q11" s="227">
        <v>11457597</v>
      </c>
      <c r="R11" s="228">
        <f>Q11-Q10</f>
        <v>3566</v>
      </c>
      <c r="S11" s="229">
        <f>R11*24/1000</f>
        <v>85.584000000000003</v>
      </c>
      <c r="T11" s="229">
        <f>R11/1000</f>
        <v>3.5659999999999998</v>
      </c>
      <c r="U11" s="230">
        <v>6.5</v>
      </c>
      <c r="V11" s="230">
        <f t="shared" ref="V11:V34" si="0">U11</f>
        <v>6.5</v>
      </c>
      <c r="W11" s="292" t="s">
        <v>132</v>
      </c>
      <c r="X11" s="286">
        <v>0</v>
      </c>
      <c r="Y11" s="286">
        <v>0</v>
      </c>
      <c r="Z11" s="286">
        <v>1011</v>
      </c>
      <c r="AA11" s="286">
        <v>0</v>
      </c>
      <c r="AB11" s="286">
        <v>1018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31854745</v>
      </c>
      <c r="AH11" s="233">
        <f>IF(ISBLANK(AG11),"-",AG11-AG10)</f>
        <v>591</v>
      </c>
      <c r="AI11" s="234">
        <f>AH11/T11</f>
        <v>165.73191250701066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6994829</v>
      </c>
      <c r="AQ11" s="286">
        <f t="shared" ref="AQ11:AQ34" si="1">AP11-AP10</f>
        <v>745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21</v>
      </c>
      <c r="E12" s="222">
        <f t="shared" ref="E12:E34" si="2">D12/1.42</f>
        <v>14.788732394366198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96</v>
      </c>
      <c r="P12" s="227">
        <v>84</v>
      </c>
      <c r="Q12" s="227">
        <v>11461114</v>
      </c>
      <c r="R12" s="228">
        <f t="shared" ref="R12:R34" si="5">Q12-Q11</f>
        <v>3517</v>
      </c>
      <c r="S12" s="229">
        <f t="shared" ref="S12:S34" si="6">R12*24/1000</f>
        <v>84.408000000000001</v>
      </c>
      <c r="T12" s="229">
        <f t="shared" ref="T12:T34" si="7">R12/1000</f>
        <v>3.5169999999999999</v>
      </c>
      <c r="U12" s="230">
        <v>7.6</v>
      </c>
      <c r="V12" s="230">
        <f t="shared" si="0"/>
        <v>7.6</v>
      </c>
      <c r="W12" s="292" t="s">
        <v>132</v>
      </c>
      <c r="X12" s="286">
        <v>0</v>
      </c>
      <c r="Y12" s="286">
        <v>0</v>
      </c>
      <c r="Z12" s="286">
        <v>1009</v>
      </c>
      <c r="AA12" s="286">
        <v>0</v>
      </c>
      <c r="AB12" s="286">
        <v>1018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31855308</v>
      </c>
      <c r="AH12" s="233">
        <f>IF(ISBLANK(AG12),"-",AG12-AG11)</f>
        <v>563</v>
      </c>
      <c r="AI12" s="234">
        <f t="shared" ref="AI12:AI34" si="8">AH12/T12</f>
        <v>160.07961330679558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6996024</v>
      </c>
      <c r="AQ12" s="286">
        <f t="shared" si="1"/>
        <v>1195</v>
      </c>
      <c r="AR12" s="238">
        <v>0.94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27</v>
      </c>
      <c r="E13" s="222">
        <f t="shared" si="2"/>
        <v>19.014084507042256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92</v>
      </c>
      <c r="P13" s="227">
        <v>81</v>
      </c>
      <c r="Q13" s="227">
        <v>11464572</v>
      </c>
      <c r="R13" s="228">
        <f t="shared" si="5"/>
        <v>3458</v>
      </c>
      <c r="S13" s="229">
        <f t="shared" si="6"/>
        <v>82.992000000000004</v>
      </c>
      <c r="T13" s="229">
        <f t="shared" si="7"/>
        <v>3.4580000000000002</v>
      </c>
      <c r="U13" s="230">
        <v>8.3000000000000007</v>
      </c>
      <c r="V13" s="230">
        <f t="shared" si="0"/>
        <v>8.3000000000000007</v>
      </c>
      <c r="W13" s="292" t="s">
        <v>132</v>
      </c>
      <c r="X13" s="286">
        <v>0</v>
      </c>
      <c r="Y13" s="286">
        <v>0</v>
      </c>
      <c r="Z13" s="286">
        <v>985</v>
      </c>
      <c r="AA13" s="286">
        <v>0</v>
      </c>
      <c r="AB13" s="286">
        <v>989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31855820</v>
      </c>
      <c r="AH13" s="233">
        <f>IF(ISBLANK(AG13),"-",AG13-AG12)</f>
        <v>512</v>
      </c>
      <c r="AI13" s="234">
        <f t="shared" si="8"/>
        <v>148.06246385193754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6997280</v>
      </c>
      <c r="AQ13" s="286">
        <f t="shared" si="1"/>
        <v>1256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31</v>
      </c>
      <c r="E14" s="222">
        <f t="shared" si="2"/>
        <v>21.83098591549296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87</v>
      </c>
      <c r="P14" s="227">
        <v>80</v>
      </c>
      <c r="Q14" s="227">
        <v>11467864</v>
      </c>
      <c r="R14" s="228">
        <f t="shared" si="5"/>
        <v>3292</v>
      </c>
      <c r="S14" s="229">
        <f t="shared" si="6"/>
        <v>79.007999999999996</v>
      </c>
      <c r="T14" s="229">
        <f t="shared" si="7"/>
        <v>3.2919999999999998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917</v>
      </c>
      <c r="AA14" s="286">
        <v>0</v>
      </c>
      <c r="AB14" s="286">
        <v>918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31856202</v>
      </c>
      <c r="AH14" s="233">
        <f t="shared" ref="AH14:AH34" si="9">IF(ISBLANK(AG14),"-",AG14-AG13)</f>
        <v>382</v>
      </c>
      <c r="AI14" s="234">
        <f t="shared" si="8"/>
        <v>116.03888213851762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6998034</v>
      </c>
      <c r="AQ14" s="286">
        <f t="shared" si="1"/>
        <v>754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29</v>
      </c>
      <c r="E15" s="222">
        <f t="shared" si="2"/>
        <v>20.422535211267608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97</v>
      </c>
      <c r="P15" s="227">
        <v>92</v>
      </c>
      <c r="Q15" s="227">
        <v>11471524</v>
      </c>
      <c r="R15" s="228">
        <f t="shared" si="5"/>
        <v>3660</v>
      </c>
      <c r="S15" s="229">
        <f t="shared" si="6"/>
        <v>87.84</v>
      </c>
      <c r="T15" s="229">
        <f t="shared" si="7"/>
        <v>3.66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947</v>
      </c>
      <c r="AA15" s="286">
        <v>0</v>
      </c>
      <c r="AB15" s="286">
        <v>958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31856658</v>
      </c>
      <c r="AH15" s="233">
        <f t="shared" si="9"/>
        <v>456</v>
      </c>
      <c r="AI15" s="234">
        <f t="shared" si="8"/>
        <v>124.59016393442623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6998034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19</v>
      </c>
      <c r="E16" s="222">
        <f t="shared" si="2"/>
        <v>13.380281690140846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122</v>
      </c>
      <c r="P16" s="227">
        <v>113</v>
      </c>
      <c r="Q16" s="227">
        <v>11475748</v>
      </c>
      <c r="R16" s="228">
        <f t="shared" si="5"/>
        <v>4224</v>
      </c>
      <c r="S16" s="229">
        <f t="shared" si="6"/>
        <v>101.376</v>
      </c>
      <c r="T16" s="229">
        <f t="shared" si="7"/>
        <v>4.2240000000000002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1103</v>
      </c>
      <c r="AA16" s="286">
        <v>0</v>
      </c>
      <c r="AB16" s="286">
        <v>1109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31857288</v>
      </c>
      <c r="AH16" s="233">
        <f t="shared" si="9"/>
        <v>630</v>
      </c>
      <c r="AI16" s="234">
        <f t="shared" si="8"/>
        <v>149.14772727272725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6998034</v>
      </c>
      <c r="AQ16" s="286">
        <f t="shared" si="1"/>
        <v>0</v>
      </c>
      <c r="AR16" s="238">
        <v>0.99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10</v>
      </c>
      <c r="E17" s="222">
        <f t="shared" si="2"/>
        <v>7.042253521126761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148</v>
      </c>
      <c r="P17" s="227">
        <v>143</v>
      </c>
      <c r="Q17" s="227">
        <v>11481750</v>
      </c>
      <c r="R17" s="228">
        <f t="shared" si="5"/>
        <v>6002</v>
      </c>
      <c r="S17" s="229">
        <f t="shared" si="6"/>
        <v>144.048</v>
      </c>
      <c r="T17" s="229">
        <f t="shared" si="7"/>
        <v>6.0019999999999998</v>
      </c>
      <c r="U17" s="230">
        <v>9.5</v>
      </c>
      <c r="V17" s="230">
        <f t="shared" si="0"/>
        <v>9.5</v>
      </c>
      <c r="W17" s="292" t="s">
        <v>178</v>
      </c>
      <c r="X17" s="286">
        <v>0</v>
      </c>
      <c r="Y17" s="286">
        <v>0</v>
      </c>
      <c r="Z17" s="286">
        <v>1196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31858556</v>
      </c>
      <c r="AH17" s="233">
        <f t="shared" si="9"/>
        <v>1268</v>
      </c>
      <c r="AI17" s="234">
        <f t="shared" si="8"/>
        <v>211.26291236254582</v>
      </c>
      <c r="AJ17" s="235">
        <v>0</v>
      </c>
      <c r="AK17" s="235">
        <v>0</v>
      </c>
      <c r="AL17" s="235">
        <v>1</v>
      </c>
      <c r="AM17" s="235">
        <v>1</v>
      </c>
      <c r="AN17" s="235">
        <v>1</v>
      </c>
      <c r="AO17" s="235">
        <v>0</v>
      </c>
      <c r="AP17" s="286">
        <v>6998034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8</v>
      </c>
      <c r="E18" s="222">
        <f t="shared" si="2"/>
        <v>5.6338028169014089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135</v>
      </c>
      <c r="P18" s="227">
        <v>147</v>
      </c>
      <c r="Q18" s="227">
        <v>11487808</v>
      </c>
      <c r="R18" s="228">
        <f t="shared" si="5"/>
        <v>6058</v>
      </c>
      <c r="S18" s="229">
        <f t="shared" si="6"/>
        <v>145.392</v>
      </c>
      <c r="T18" s="229">
        <f t="shared" si="7"/>
        <v>6.0579999999999998</v>
      </c>
      <c r="U18" s="230">
        <v>9</v>
      </c>
      <c r="V18" s="230">
        <f t="shared" si="0"/>
        <v>9</v>
      </c>
      <c r="W18" s="292" t="s">
        <v>148</v>
      </c>
      <c r="X18" s="286">
        <v>0</v>
      </c>
      <c r="Y18" s="286">
        <v>1060</v>
      </c>
      <c r="Z18" s="286">
        <v>1196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31859945</v>
      </c>
      <c r="AH18" s="233">
        <f t="shared" si="9"/>
        <v>1389</v>
      </c>
      <c r="AI18" s="234">
        <f t="shared" si="8"/>
        <v>229.28359194453617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6998034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14</v>
      </c>
      <c r="E19" s="222">
        <f t="shared" si="2"/>
        <v>9.8591549295774659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136</v>
      </c>
      <c r="P19" s="227">
        <v>149</v>
      </c>
      <c r="Q19" s="227">
        <v>11493991</v>
      </c>
      <c r="R19" s="228">
        <f t="shared" si="5"/>
        <v>6183</v>
      </c>
      <c r="S19" s="229">
        <f t="shared" si="6"/>
        <v>148.392</v>
      </c>
      <c r="T19" s="229">
        <f t="shared" si="7"/>
        <v>6.1829999999999998</v>
      </c>
      <c r="U19" s="230">
        <v>8.3000000000000007</v>
      </c>
      <c r="V19" s="230">
        <f t="shared" si="0"/>
        <v>8.3000000000000007</v>
      </c>
      <c r="W19" s="292" t="s">
        <v>148</v>
      </c>
      <c r="X19" s="286">
        <v>0</v>
      </c>
      <c r="Y19" s="286">
        <v>1076</v>
      </c>
      <c r="Z19" s="286">
        <v>1196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31861335</v>
      </c>
      <c r="AH19" s="233">
        <f t="shared" si="9"/>
        <v>1390</v>
      </c>
      <c r="AI19" s="234">
        <f t="shared" si="8"/>
        <v>224.80996280122918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6998034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13</v>
      </c>
      <c r="E20" s="222">
        <f t="shared" si="2"/>
        <v>9.1549295774647899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136</v>
      </c>
      <c r="P20" s="227">
        <v>147</v>
      </c>
      <c r="Q20" s="227">
        <v>11500365</v>
      </c>
      <c r="R20" s="228">
        <f t="shared" si="5"/>
        <v>6374</v>
      </c>
      <c r="S20" s="229">
        <f t="shared" si="6"/>
        <v>152.976</v>
      </c>
      <c r="T20" s="229">
        <f t="shared" si="7"/>
        <v>6.3739999999999997</v>
      </c>
      <c r="U20" s="230">
        <v>7.7</v>
      </c>
      <c r="V20" s="230">
        <f t="shared" si="0"/>
        <v>7.7</v>
      </c>
      <c r="W20" s="292" t="s">
        <v>148</v>
      </c>
      <c r="X20" s="286">
        <v>0</v>
      </c>
      <c r="Y20" s="286">
        <v>1070</v>
      </c>
      <c r="Z20" s="286">
        <v>1196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31862724</v>
      </c>
      <c r="AH20" s="233">
        <f t="shared" si="9"/>
        <v>1389</v>
      </c>
      <c r="AI20" s="234">
        <f t="shared" si="8"/>
        <v>217.91653592720428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6998034</v>
      </c>
      <c r="AQ20" s="286">
        <f t="shared" si="1"/>
        <v>0</v>
      </c>
      <c r="AR20" s="238">
        <v>1.01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15</v>
      </c>
      <c r="E21" s="222">
        <f t="shared" si="2"/>
        <v>10.563380281690142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136</v>
      </c>
      <c r="P21" s="227">
        <v>145</v>
      </c>
      <c r="Q21" s="227">
        <v>11506463</v>
      </c>
      <c r="R21" s="228">
        <f>Q21-Q20</f>
        <v>6098</v>
      </c>
      <c r="S21" s="229">
        <f t="shared" si="6"/>
        <v>146.352</v>
      </c>
      <c r="T21" s="229">
        <f t="shared" si="7"/>
        <v>6.0979999999999999</v>
      </c>
      <c r="U21" s="230">
        <v>7.1</v>
      </c>
      <c r="V21" s="230">
        <f t="shared" si="0"/>
        <v>7.1</v>
      </c>
      <c r="W21" s="292" t="s">
        <v>148</v>
      </c>
      <c r="X21" s="286">
        <v>0</v>
      </c>
      <c r="Y21" s="286">
        <v>1041</v>
      </c>
      <c r="Z21" s="286">
        <v>1196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31864089</v>
      </c>
      <c r="AH21" s="233">
        <f t="shared" si="9"/>
        <v>1365</v>
      </c>
      <c r="AI21" s="234">
        <f t="shared" si="8"/>
        <v>223.84388324040668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6998034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16</v>
      </c>
      <c r="E22" s="222">
        <f t="shared" si="2"/>
        <v>11.267605633802818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137</v>
      </c>
      <c r="P22" s="227">
        <v>145</v>
      </c>
      <c r="Q22" s="227">
        <v>11512513</v>
      </c>
      <c r="R22" s="228">
        <f t="shared" si="5"/>
        <v>6050</v>
      </c>
      <c r="S22" s="229">
        <f t="shared" si="6"/>
        <v>145.19999999999999</v>
      </c>
      <c r="T22" s="229">
        <f t="shared" si="7"/>
        <v>6.05</v>
      </c>
      <c r="U22" s="230">
        <v>6.7</v>
      </c>
      <c r="V22" s="230">
        <f t="shared" si="0"/>
        <v>6.7</v>
      </c>
      <c r="W22" s="292" t="s">
        <v>148</v>
      </c>
      <c r="X22" s="286">
        <v>0</v>
      </c>
      <c r="Y22" s="286">
        <v>1069</v>
      </c>
      <c r="Z22" s="286">
        <v>1196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31865454</v>
      </c>
      <c r="AH22" s="233">
        <f t="shared" si="9"/>
        <v>1365</v>
      </c>
      <c r="AI22" s="234">
        <f t="shared" si="8"/>
        <v>225.61983471074382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6998034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15</v>
      </c>
      <c r="E23" s="222">
        <f t="shared" si="2"/>
        <v>10.563380281690142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138</v>
      </c>
      <c r="P23" s="227">
        <v>142</v>
      </c>
      <c r="Q23" s="227">
        <v>11518105</v>
      </c>
      <c r="R23" s="228">
        <f t="shared" si="5"/>
        <v>5592</v>
      </c>
      <c r="S23" s="229">
        <f t="shared" si="6"/>
        <v>134.208</v>
      </c>
      <c r="T23" s="229">
        <f t="shared" si="7"/>
        <v>5.5919999999999996</v>
      </c>
      <c r="U23" s="230">
        <v>6.6</v>
      </c>
      <c r="V23" s="230">
        <f t="shared" si="0"/>
        <v>6.6</v>
      </c>
      <c r="W23" s="292" t="s">
        <v>148</v>
      </c>
      <c r="X23" s="286">
        <v>0</v>
      </c>
      <c r="Y23" s="286">
        <v>1019</v>
      </c>
      <c r="Z23" s="286">
        <v>1196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31866764</v>
      </c>
      <c r="AH23" s="233">
        <f t="shared" si="9"/>
        <v>1310</v>
      </c>
      <c r="AI23" s="234">
        <f t="shared" si="8"/>
        <v>234.26323319027182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6998034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6</v>
      </c>
      <c r="E24" s="222">
        <f t="shared" si="2"/>
        <v>4.2253521126760569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132</v>
      </c>
      <c r="P24" s="227">
        <v>138</v>
      </c>
      <c r="Q24" s="227">
        <v>11523471</v>
      </c>
      <c r="R24" s="228">
        <f t="shared" si="5"/>
        <v>5366</v>
      </c>
      <c r="S24" s="229">
        <f t="shared" si="6"/>
        <v>128.78399999999999</v>
      </c>
      <c r="T24" s="229">
        <f t="shared" si="7"/>
        <v>5.3659999999999997</v>
      </c>
      <c r="U24" s="230">
        <v>6.1</v>
      </c>
      <c r="V24" s="230">
        <f t="shared" si="0"/>
        <v>6.1</v>
      </c>
      <c r="W24" s="292" t="s">
        <v>148</v>
      </c>
      <c r="X24" s="286">
        <v>0</v>
      </c>
      <c r="Y24" s="286">
        <v>990</v>
      </c>
      <c r="Z24" s="286">
        <v>1195</v>
      </c>
      <c r="AA24" s="286">
        <v>1185</v>
      </c>
      <c r="AB24" s="286">
        <v>1198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31867947</v>
      </c>
      <c r="AH24" s="233">
        <f t="shared" si="9"/>
        <v>1183</v>
      </c>
      <c r="AI24" s="234">
        <f t="shared" si="8"/>
        <v>220.46216921356691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6998034</v>
      </c>
      <c r="AQ24" s="286">
        <f t="shared" si="1"/>
        <v>0</v>
      </c>
      <c r="AR24" s="238">
        <v>0.9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8</v>
      </c>
      <c r="E25" s="222">
        <f t="shared" si="2"/>
        <v>5.6338028169014089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126</v>
      </c>
      <c r="P25" s="227">
        <v>136</v>
      </c>
      <c r="Q25" s="227">
        <v>11528837</v>
      </c>
      <c r="R25" s="228">
        <f t="shared" si="5"/>
        <v>5366</v>
      </c>
      <c r="S25" s="229">
        <f t="shared" si="6"/>
        <v>128.78399999999999</v>
      </c>
      <c r="T25" s="229">
        <f t="shared" si="7"/>
        <v>5.3659999999999997</v>
      </c>
      <c r="U25" s="230">
        <v>5.9</v>
      </c>
      <c r="V25" s="230">
        <f t="shared" si="0"/>
        <v>5.9</v>
      </c>
      <c r="W25" s="292" t="s">
        <v>148</v>
      </c>
      <c r="X25" s="286">
        <v>0</v>
      </c>
      <c r="Y25" s="286">
        <v>1042</v>
      </c>
      <c r="Z25" s="286">
        <v>1164</v>
      </c>
      <c r="AA25" s="286">
        <v>1185</v>
      </c>
      <c r="AB25" s="286">
        <v>1140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31869130</v>
      </c>
      <c r="AH25" s="233">
        <f t="shared" si="9"/>
        <v>1183</v>
      </c>
      <c r="AI25" s="234">
        <f t="shared" si="8"/>
        <v>220.46216921356691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6998034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16</v>
      </c>
      <c r="E26" s="222">
        <f t="shared" si="2"/>
        <v>11.267605633802818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127</v>
      </c>
      <c r="P26" s="227">
        <v>134</v>
      </c>
      <c r="Q26" s="227">
        <v>11534497</v>
      </c>
      <c r="R26" s="228">
        <f t="shared" si="5"/>
        <v>5660</v>
      </c>
      <c r="S26" s="229">
        <f t="shared" si="6"/>
        <v>135.84</v>
      </c>
      <c r="T26" s="229">
        <f t="shared" si="7"/>
        <v>5.66</v>
      </c>
      <c r="U26" s="230">
        <v>5.4</v>
      </c>
      <c r="V26" s="230">
        <f t="shared" si="0"/>
        <v>5.4</v>
      </c>
      <c r="W26" s="292" t="s">
        <v>148</v>
      </c>
      <c r="X26" s="286">
        <v>0</v>
      </c>
      <c r="Y26" s="286">
        <v>1046</v>
      </c>
      <c r="Z26" s="286">
        <v>1165</v>
      </c>
      <c r="AA26" s="286">
        <v>1185</v>
      </c>
      <c r="AB26" s="286">
        <v>1138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31870386</v>
      </c>
      <c r="AH26" s="233">
        <f t="shared" si="9"/>
        <v>1256</v>
      </c>
      <c r="AI26" s="234">
        <f t="shared" si="8"/>
        <v>221.90812720848055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6998034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11</v>
      </c>
      <c r="E27" s="222">
        <f t="shared" si="2"/>
        <v>7.746478873239437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126</v>
      </c>
      <c r="P27" s="227">
        <v>137</v>
      </c>
      <c r="Q27" s="227">
        <v>11540100</v>
      </c>
      <c r="R27" s="228">
        <f t="shared" si="5"/>
        <v>5603</v>
      </c>
      <c r="S27" s="229">
        <f t="shared" si="6"/>
        <v>134.47200000000001</v>
      </c>
      <c r="T27" s="229">
        <f t="shared" si="7"/>
        <v>5.6029999999999998</v>
      </c>
      <c r="U27" s="230">
        <v>4.9000000000000004</v>
      </c>
      <c r="V27" s="230">
        <f t="shared" si="0"/>
        <v>4.9000000000000004</v>
      </c>
      <c r="W27" s="292" t="s">
        <v>148</v>
      </c>
      <c r="X27" s="286">
        <v>0</v>
      </c>
      <c r="Y27" s="286">
        <v>1070</v>
      </c>
      <c r="Z27" s="286">
        <v>1164</v>
      </c>
      <c r="AA27" s="286">
        <v>1185</v>
      </c>
      <c r="AB27" s="286">
        <v>1170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31871666</v>
      </c>
      <c r="AH27" s="233">
        <f t="shared" si="9"/>
        <v>1280</v>
      </c>
      <c r="AI27" s="234">
        <f t="shared" si="8"/>
        <v>228.44904515438159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6998034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6</v>
      </c>
      <c r="E28" s="222">
        <f t="shared" si="2"/>
        <v>4.2253521126760569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128</v>
      </c>
      <c r="P28" s="227">
        <v>134</v>
      </c>
      <c r="Q28" s="227">
        <v>11545680</v>
      </c>
      <c r="R28" s="228">
        <f t="shared" si="5"/>
        <v>5580</v>
      </c>
      <c r="S28" s="229">
        <f t="shared" si="6"/>
        <v>133.91999999999999</v>
      </c>
      <c r="T28" s="229">
        <f t="shared" si="7"/>
        <v>5.58</v>
      </c>
      <c r="U28" s="230">
        <v>4.5</v>
      </c>
      <c r="V28" s="230">
        <f t="shared" si="0"/>
        <v>4.5</v>
      </c>
      <c r="W28" s="292" t="s">
        <v>148</v>
      </c>
      <c r="X28" s="286">
        <v>0</v>
      </c>
      <c r="Y28" s="286">
        <v>1023</v>
      </c>
      <c r="Z28" s="286">
        <v>1165</v>
      </c>
      <c r="AA28" s="286">
        <v>1185</v>
      </c>
      <c r="AB28" s="286">
        <v>1169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31872938</v>
      </c>
      <c r="AH28" s="233">
        <f t="shared" si="9"/>
        <v>1272</v>
      </c>
      <c r="AI28" s="234">
        <f t="shared" si="8"/>
        <v>227.95698924731184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6998034</v>
      </c>
      <c r="AQ28" s="286">
        <f t="shared" si="1"/>
        <v>0</v>
      </c>
      <c r="AR28" s="238">
        <v>0.85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10</v>
      </c>
      <c r="E29" s="222">
        <f t="shared" si="2"/>
        <v>7.042253521126761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130</v>
      </c>
      <c r="P29" s="227">
        <v>128</v>
      </c>
      <c r="Q29" s="227">
        <v>11551261</v>
      </c>
      <c r="R29" s="228">
        <f t="shared" si="5"/>
        <v>5581</v>
      </c>
      <c r="S29" s="229">
        <f t="shared" si="6"/>
        <v>133.94399999999999</v>
      </c>
      <c r="T29" s="229">
        <f t="shared" si="7"/>
        <v>5.5810000000000004</v>
      </c>
      <c r="U29" s="230">
        <v>4.0999999999999996</v>
      </c>
      <c r="V29" s="230">
        <f t="shared" si="0"/>
        <v>4.0999999999999996</v>
      </c>
      <c r="W29" s="292" t="s">
        <v>148</v>
      </c>
      <c r="X29" s="286">
        <v>0</v>
      </c>
      <c r="Y29" s="286">
        <v>999</v>
      </c>
      <c r="Z29" s="286">
        <v>1164</v>
      </c>
      <c r="AA29" s="286">
        <v>1185</v>
      </c>
      <c r="AB29" s="286">
        <v>1169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31874214</v>
      </c>
      <c r="AH29" s="233">
        <f t="shared" si="9"/>
        <v>1276</v>
      </c>
      <c r="AI29" s="234">
        <f t="shared" si="8"/>
        <v>228.63286149435584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6998034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10</v>
      </c>
      <c r="E30" s="222">
        <f t="shared" si="2"/>
        <v>7.042253521126761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114</v>
      </c>
      <c r="P30" s="227">
        <v>124</v>
      </c>
      <c r="Q30" s="227">
        <v>11556432</v>
      </c>
      <c r="R30" s="228">
        <f t="shared" si="5"/>
        <v>5171</v>
      </c>
      <c r="S30" s="229">
        <f t="shared" si="6"/>
        <v>124.104</v>
      </c>
      <c r="T30" s="229">
        <f t="shared" si="7"/>
        <v>5.1710000000000003</v>
      </c>
      <c r="U30" s="230">
        <v>3.5</v>
      </c>
      <c r="V30" s="230">
        <f t="shared" si="0"/>
        <v>3.5</v>
      </c>
      <c r="W30" s="292" t="s">
        <v>151</v>
      </c>
      <c r="X30" s="286">
        <v>0</v>
      </c>
      <c r="Y30" s="286">
        <v>1054</v>
      </c>
      <c r="Z30" s="286">
        <v>1196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31875284</v>
      </c>
      <c r="AH30" s="233">
        <f t="shared" si="9"/>
        <v>1070</v>
      </c>
      <c r="AI30" s="234">
        <f t="shared" si="8"/>
        <v>206.92322568168632</v>
      </c>
      <c r="AJ30" s="235">
        <v>0</v>
      </c>
      <c r="AK30" s="235">
        <v>1</v>
      </c>
      <c r="AL30" s="235">
        <v>1</v>
      </c>
      <c r="AM30" s="235"/>
      <c r="AN30" s="235">
        <v>1</v>
      </c>
      <c r="AO30" s="235">
        <v>0</v>
      </c>
      <c r="AP30" s="286">
        <v>6998034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16</v>
      </c>
      <c r="E31" s="222">
        <f>D31/1.42</f>
        <v>11.267605633802818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120</v>
      </c>
      <c r="P31" s="227">
        <v>121</v>
      </c>
      <c r="Q31" s="227">
        <v>11561554</v>
      </c>
      <c r="R31" s="228">
        <f t="shared" si="5"/>
        <v>5122</v>
      </c>
      <c r="S31" s="229">
        <f t="shared" si="6"/>
        <v>122.928</v>
      </c>
      <c r="T31" s="229">
        <f t="shared" si="7"/>
        <v>5.1219999999999999</v>
      </c>
      <c r="U31" s="230">
        <v>3.1</v>
      </c>
      <c r="V31" s="230">
        <f t="shared" si="0"/>
        <v>3.1</v>
      </c>
      <c r="W31" s="292" t="s">
        <v>151</v>
      </c>
      <c r="X31" s="286">
        <v>0</v>
      </c>
      <c r="Y31" s="286">
        <v>996</v>
      </c>
      <c r="Z31" s="286">
        <v>1196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31876306</v>
      </c>
      <c r="AH31" s="233">
        <f t="shared" si="9"/>
        <v>1022</v>
      </c>
      <c r="AI31" s="234">
        <f t="shared" si="8"/>
        <v>199.5314330339711</v>
      </c>
      <c r="AJ31" s="235">
        <v>0</v>
      </c>
      <c r="AK31" s="235">
        <v>1</v>
      </c>
      <c r="AL31" s="235">
        <v>1</v>
      </c>
      <c r="AM31" s="235"/>
      <c r="AN31" s="235">
        <v>1</v>
      </c>
      <c r="AO31" s="235">
        <v>0</v>
      </c>
      <c r="AP31" s="286">
        <v>6998034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15</v>
      </c>
      <c r="E32" s="222">
        <f t="shared" si="2"/>
        <v>10.563380281690142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117</v>
      </c>
      <c r="P32" s="227">
        <v>115</v>
      </c>
      <c r="Q32" s="227">
        <v>11566530</v>
      </c>
      <c r="R32" s="228">
        <f t="shared" si="5"/>
        <v>4976</v>
      </c>
      <c r="S32" s="229">
        <f t="shared" si="6"/>
        <v>119.42400000000001</v>
      </c>
      <c r="T32" s="229">
        <f t="shared" si="7"/>
        <v>4.976</v>
      </c>
      <c r="U32" s="230">
        <v>3.1</v>
      </c>
      <c r="V32" s="230">
        <f t="shared" si="0"/>
        <v>3.1</v>
      </c>
      <c r="W32" s="292" t="s">
        <v>151</v>
      </c>
      <c r="X32" s="286">
        <v>0</v>
      </c>
      <c r="Y32" s="286">
        <v>0</v>
      </c>
      <c r="Z32" s="286">
        <v>1196</v>
      </c>
      <c r="AA32" s="286">
        <v>0</v>
      </c>
      <c r="AB32" s="286">
        <v>1199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31877276</v>
      </c>
      <c r="AH32" s="233">
        <f t="shared" si="9"/>
        <v>970</v>
      </c>
      <c r="AI32" s="234">
        <f t="shared" si="8"/>
        <v>194.93569131832797</v>
      </c>
      <c r="AJ32" s="235">
        <v>0</v>
      </c>
      <c r="AK32" s="235"/>
      <c r="AL32" s="235">
        <v>1</v>
      </c>
      <c r="AM32" s="235"/>
      <c r="AN32" s="235">
        <v>1</v>
      </c>
      <c r="AO32" s="235">
        <v>0</v>
      </c>
      <c r="AP32" s="286">
        <v>6998034</v>
      </c>
      <c r="AQ32" s="286">
        <f t="shared" si="1"/>
        <v>0</v>
      </c>
      <c r="AR32" s="238">
        <v>0.97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11</v>
      </c>
      <c r="E33" s="222">
        <f t="shared" si="2"/>
        <v>7.746478873239437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113</v>
      </c>
      <c r="P33" s="227">
        <v>97</v>
      </c>
      <c r="Q33" s="227">
        <v>11570758</v>
      </c>
      <c r="R33" s="228">
        <f t="shared" si="5"/>
        <v>4228</v>
      </c>
      <c r="S33" s="229">
        <f t="shared" si="6"/>
        <v>101.47199999999999</v>
      </c>
      <c r="T33" s="229">
        <f t="shared" si="7"/>
        <v>4.2279999999999998</v>
      </c>
      <c r="U33" s="230">
        <v>3.6</v>
      </c>
      <c r="V33" s="230">
        <f t="shared" si="0"/>
        <v>3.6</v>
      </c>
      <c r="W33" s="292" t="s">
        <v>132</v>
      </c>
      <c r="X33" s="286">
        <v>0</v>
      </c>
      <c r="Y33" s="286">
        <v>0</v>
      </c>
      <c r="Z33" s="286">
        <v>1071</v>
      </c>
      <c r="AA33" s="286">
        <v>0</v>
      </c>
      <c r="AB33" s="286">
        <v>1079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31878008</v>
      </c>
      <c r="AH33" s="233">
        <f t="shared" si="9"/>
        <v>732</v>
      </c>
      <c r="AI33" s="234">
        <f t="shared" si="8"/>
        <v>173.13150425733207</v>
      </c>
      <c r="AJ33" s="235">
        <v>0</v>
      </c>
      <c r="AK33" s="235"/>
      <c r="AL33" s="235">
        <v>1</v>
      </c>
      <c r="AM33" s="235"/>
      <c r="AN33" s="235">
        <v>1</v>
      </c>
      <c r="AO33" s="235">
        <v>0.25</v>
      </c>
      <c r="AP33" s="286">
        <v>6998532</v>
      </c>
      <c r="AQ33" s="286">
        <f t="shared" si="1"/>
        <v>498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17</v>
      </c>
      <c r="E34" s="222">
        <f t="shared" si="2"/>
        <v>11.971830985915494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118</v>
      </c>
      <c r="P34" s="227">
        <v>90</v>
      </c>
      <c r="Q34" s="227">
        <v>11574705</v>
      </c>
      <c r="R34" s="228">
        <f t="shared" si="5"/>
        <v>3947</v>
      </c>
      <c r="S34" s="229">
        <f t="shared" si="6"/>
        <v>94.727999999999994</v>
      </c>
      <c r="T34" s="229">
        <f t="shared" si="7"/>
        <v>3.9470000000000001</v>
      </c>
      <c r="U34" s="230">
        <v>4.4000000000000004</v>
      </c>
      <c r="V34" s="230">
        <f t="shared" si="0"/>
        <v>4.4000000000000004</v>
      </c>
      <c r="W34" s="292" t="s">
        <v>132</v>
      </c>
      <c r="X34" s="286">
        <v>0</v>
      </c>
      <c r="Y34" s="286">
        <v>0</v>
      </c>
      <c r="Z34" s="286">
        <v>1035</v>
      </c>
      <c r="AA34" s="286">
        <v>0</v>
      </c>
      <c r="AB34" s="286">
        <v>1038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31878646</v>
      </c>
      <c r="AH34" s="233">
        <f t="shared" si="9"/>
        <v>638</v>
      </c>
      <c r="AI34" s="234">
        <f t="shared" si="8"/>
        <v>161.6417532303015</v>
      </c>
      <c r="AJ34" s="235">
        <v>0</v>
      </c>
      <c r="AK34" s="235"/>
      <c r="AL34" s="235">
        <v>1</v>
      </c>
      <c r="AM34" s="235"/>
      <c r="AN34" s="235">
        <v>1</v>
      </c>
      <c r="AO34" s="235">
        <v>0.25</v>
      </c>
      <c r="AP34" s="286">
        <v>6999152</v>
      </c>
      <c r="AQ34" s="286">
        <f t="shared" si="1"/>
        <v>620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121.16666666666667</v>
      </c>
      <c r="Q35" s="255">
        <f>Q34-Q10</f>
        <v>120674</v>
      </c>
      <c r="R35" s="256">
        <f>SUM(R11:R34)</f>
        <v>120674</v>
      </c>
      <c r="S35" s="257">
        <f>AVERAGE(S11:S34)</f>
        <v>120.67400000000002</v>
      </c>
      <c r="T35" s="257">
        <f>SUM(T11:T34)</f>
        <v>120.67399999999999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24492</v>
      </c>
      <c r="AH35" s="263">
        <f>SUM(AH11:AH34)</f>
        <v>24492</v>
      </c>
      <c r="AI35" s="264">
        <f>$AH$35/$T35</f>
        <v>202.96004110247443</v>
      </c>
      <c r="AJ35" s="261"/>
      <c r="AK35" s="265"/>
      <c r="AL35" s="265"/>
      <c r="AM35" s="265"/>
      <c r="AN35" s="266"/>
      <c r="AO35" s="267"/>
      <c r="AP35" s="268">
        <f>AP34-AP10</f>
        <v>5068</v>
      </c>
      <c r="AQ35" s="269">
        <f>SUM(AQ11:AQ34)</f>
        <v>5068</v>
      </c>
      <c r="AR35" s="270">
        <f>AVERAGE(AR11:AR34)</f>
        <v>0.94333333333333325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8" t="s">
        <v>266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311" t="s">
        <v>126</v>
      </c>
      <c r="C41" s="294"/>
      <c r="D41" s="294"/>
      <c r="E41" s="30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00" t="s">
        <v>162</v>
      </c>
      <c r="C42" s="294"/>
      <c r="D42" s="294"/>
      <c r="E42" s="29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208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11" t="s">
        <v>279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137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291" t="s">
        <v>267</v>
      </c>
      <c r="C48" s="278"/>
      <c r="D48" s="278"/>
      <c r="E48" s="278"/>
      <c r="F48" s="278"/>
      <c r="G48" s="278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295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291" t="s">
        <v>268</v>
      </c>
      <c r="C49" s="278"/>
      <c r="D49" s="278"/>
      <c r="E49" s="278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0" t="s">
        <v>253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2" t="s">
        <v>138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11" t="s">
        <v>139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0" t="s">
        <v>269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297" t="s">
        <v>199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301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02" t="s">
        <v>280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65" t="s">
        <v>140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270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301"/>
      <c r="V57" s="301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297" t="s">
        <v>259</v>
      </c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323" t="s">
        <v>130</v>
      </c>
      <c r="C59" s="294"/>
      <c r="D59" s="294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311"/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29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311"/>
      <c r="D62" s="278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2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311"/>
      <c r="D63" s="294"/>
      <c r="E63" s="278"/>
      <c r="F63" s="294"/>
      <c r="G63" s="294"/>
      <c r="H63" s="294"/>
      <c r="I63" s="278"/>
      <c r="J63" s="295"/>
      <c r="K63" s="295"/>
      <c r="L63" s="295"/>
      <c r="M63" s="295"/>
      <c r="N63" s="295"/>
      <c r="O63" s="295"/>
      <c r="P63" s="295"/>
      <c r="Q63" s="295"/>
      <c r="R63" s="295"/>
      <c r="S63" s="282"/>
      <c r="T63" s="282"/>
      <c r="U63" s="282"/>
      <c r="V63" s="282"/>
      <c r="W63" s="282"/>
      <c r="X63" s="282"/>
      <c r="Y63" s="282"/>
      <c r="Z63" s="281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7"/>
      <c r="AW63" s="177"/>
      <c r="AX63" s="177"/>
      <c r="AY63" s="177"/>
    </row>
    <row r="64" spans="2:51" x14ac:dyDescent="0.35">
      <c r="B64" s="279"/>
      <c r="C64" s="297"/>
      <c r="D64" s="294"/>
      <c r="E64" s="278"/>
      <c r="F64" s="294"/>
      <c r="G64" s="278"/>
      <c r="H64" s="278"/>
      <c r="I64" s="278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1"/>
      <c r="X64" s="281"/>
      <c r="Y64" s="281"/>
      <c r="Z64" s="288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7"/>
      <c r="AW64" s="177"/>
      <c r="AX64" s="177"/>
      <c r="AY64" s="177"/>
    </row>
    <row r="65" spans="1:51" x14ac:dyDescent="0.35">
      <c r="B65" s="282"/>
      <c r="C65" s="297"/>
      <c r="D65" s="294"/>
      <c r="E65" s="294"/>
      <c r="F65" s="278"/>
      <c r="G65" s="278"/>
      <c r="H65" s="278"/>
      <c r="I65" s="294"/>
      <c r="J65" s="282"/>
      <c r="K65" s="282"/>
      <c r="L65" s="282"/>
      <c r="M65" s="282"/>
      <c r="N65" s="282"/>
      <c r="O65" s="282"/>
      <c r="P65" s="282"/>
      <c r="Q65" s="282"/>
      <c r="R65" s="282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B66" s="282"/>
      <c r="C66" s="282"/>
      <c r="D66" s="294"/>
      <c r="E66" s="294"/>
      <c r="F66" s="278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79"/>
      <c r="C67" s="311"/>
      <c r="D67" s="282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297"/>
      <c r="D68" s="282"/>
      <c r="E68" s="294"/>
      <c r="F68" s="294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11"/>
      <c r="D69" s="294"/>
      <c r="E69" s="282"/>
      <c r="F69" s="294"/>
      <c r="G69" s="294"/>
      <c r="H69" s="294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300"/>
      <c r="D70" s="294"/>
      <c r="E70" s="282"/>
      <c r="F70" s="294"/>
      <c r="G70" s="282"/>
      <c r="H70" s="282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F71" s="282"/>
      <c r="G71" s="282"/>
      <c r="H71" s="282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7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1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284"/>
      <c r="Q104" s="284"/>
      <c r="R104" s="284"/>
      <c r="S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19" spans="45:51" x14ac:dyDescent="0.35">
      <c r="AS119" s="177"/>
      <c r="AT119" s="177"/>
      <c r="AU119" s="177"/>
      <c r="AV119" s="177"/>
      <c r="AW119" s="177"/>
      <c r="AX119" s="177"/>
      <c r="AY119" s="177"/>
    </row>
  </sheetData>
  <protectedRanges>
    <protectedRange sqref="N63:R63 B67 S65:T71 B61:B64 S61:T62 N66:R71 T60 T42" name="Range2_12_5_1_1"/>
    <protectedRange sqref="N10 L10 L6 D6 D8 AD8 AF8 O8:U8 AJ8:AR8 AF10 AR11:AR34 L24:N31 E23:E34 G23:G34 N12:N23 N32:N34 N11:AG11 E11:G22 O12:AG34" name="Range1_16_3_1_1"/>
    <protectedRange sqref="I68 J66:M71 J63:M63 I71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:H69 F70 E68" name="Range2_2_2_9_2_1_1"/>
    <protectedRange sqref="D66 D69:D70" name="Range2_1_1_1_1_1_9_2_1_1"/>
    <protectedRange sqref="Q10" name="Range1_17_1_1_1"/>
    <protectedRange sqref="AG10" name="Range1_18_1_1_1"/>
    <protectedRange sqref="C67 C69" name="Range2_4_1_1_1"/>
    <protectedRange sqref="AS16:AS34" name="Range1_1_1_1"/>
    <protectedRange sqref="P3:U5" name="Range1_16_1_1_1_1"/>
    <protectedRange sqref="C70 C68 C65" name="Range2_1_3_1_1"/>
    <protectedRange sqref="H11:H34" name="Range1_1_1_1_1_1_1"/>
    <protectedRange sqref="B65:B66 J64:R65 D67:D68 I69:I70 Z62:Z63 S63:Y64 AA63:AU64 E69:E70 G70:H71 F71" name="Range2_2_1_10_1_1_1_2"/>
    <protectedRange sqref="C66" name="Range2_2_1_10_2_1_1_1"/>
    <protectedRange sqref="N62:R62 G66:H66 D63 F67 E65" name="Range2_12_1_6_1_1"/>
    <protectedRange sqref="I65:I67 G67:H68 E66:E67 F68:F69 F62:F63 E61 G62:M62" name="Range2_2_12_1_7_1_1"/>
    <protectedRange sqref="D64:D65" name="Range2_1_1_1_1_11_1_2_1_1"/>
    <protectedRange sqref="E62 G63:H63 F64" name="Range2_2_2_9_1_1_1_1"/>
    <protectedRange sqref="C64" name="Range2_1_1_2_1_1"/>
    <protectedRange sqref="C63" name="Range2_1_2_2_1_1"/>
    <protectedRange sqref="C62" name="Range2_3_2_1_1"/>
    <protectedRange sqref="C61" name="Range2_5_1_1_1"/>
    <protectedRange sqref="E63:E64 F65:F66 G64:H65 I63:I64" name="Range2_2_1_1_1_1"/>
    <protectedRange sqref="D61:D62" name="Range2_1_1_1_1_1_1_1_1"/>
    <protectedRange sqref="AS11:AS15" name="Range1_4_1_1_1_1"/>
    <protectedRange sqref="J11:J15 J26:J34" name="Range1_1_2_1_10_1_1_1_1"/>
    <protectedRange sqref="R78" name="Range2_2_1_10_1_1_1_1_1"/>
    <protectedRange sqref="T41" name="Range2_12_5_1_1_4"/>
    <protectedRange sqref="B40:B41" name="Range2_12_5_1_1_1"/>
    <protectedRange sqref="E40 F41:H41" name="Range2_2_12_1_7_1_1_1"/>
    <protectedRange sqref="D40" name="Range2_3_2_1_3_1_1_2_10_1_1_1_1_1"/>
    <protectedRange sqref="C40" name="Range2_1_1_1_1_11_1_2_1_1_1"/>
    <protectedRange sqref="S39:S40" name="Range2_12_3_1_1_1_1"/>
    <protectedRange sqref="D38:E38 N39:R40 F39:H39" name="Range2_12_1_3_1_1_1_1"/>
    <protectedRange sqref="I39:M39 E39 F40:M40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1 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1" name="Range2_2_12_1_3_1_2_1_1_1_2_1_2_1"/>
    <protectedRange sqref="N61:R61" name="Range2_12_1_6_1_1_1"/>
    <protectedRange sqref="J61:M61" name="Range2_2_12_1_7_1_1_2"/>
    <protectedRange sqref="B60" name="Range2_12_5_1_1_2_2_1_3_1_1_1_1_1_1_1_1_1_1_1_1_1"/>
    <protectedRange sqref="D60 I61" name="Range2_2_12_1_7_1_1_2_1"/>
    <protectedRange sqref="E60 F61:H61" name="Range2_2_12_1_1_1_1_1_1"/>
    <protectedRange sqref="C60" name="Range2_1_4_2_1_1_1_1"/>
    <protectedRange sqref="S60" name="Range2_12_5_1_1_5"/>
    <protectedRange sqref="R60" name="Range2_12_1_6_1_1_4_1_1_1_1_1_1_1_1_1_1_1_2"/>
    <protectedRange sqref="N60:Q60" name="Range2_12_1_6_1_1_1_1_1"/>
    <protectedRange sqref="I60:M60" name="Range2_2_12_1_7_1_1_2_1_1"/>
    <protectedRange sqref="G60:H60" name="Range2_2_12_1_3_1_2_1_1_1_2_1_1_1_1_1_1_2_1_1_1_1_1_1"/>
    <protectedRange sqref="D59:E59" name="Range2_2_12_1_3_1_2_1_1_1_2_1_1_1_1_3_1_1_1_1_1_1_1_1"/>
    <protectedRange sqref="F60" name="Range2_2_12_1_3_1_2_1_1_1_3_1_1_1_1_1_3_1_1_1_1_1_1_1_1"/>
    <protectedRange sqref="B59" name="Range2_12_5_1_1_2_4"/>
    <protectedRange sqref="T50" name="Range2_12_5_1_1_2_1_1"/>
    <protectedRange sqref="S50" name="Range2_12_4_1_1_1_4_2_2_1_1_1_1"/>
    <protectedRange sqref="Q50:R50" name="Range2_12_1_6_1_1_1_2_3_2_1_1_1_1_1_1"/>
    <protectedRange sqref="N50:P50" name="Range2_12_1_2_3_1_1_1_2_3_2_1_1_1_1_1_1"/>
    <protectedRange sqref="K50:M50" name="Range2_2_12_1_4_3_1_1_1_3_3_2_1_1_1_1_1_1"/>
    <protectedRange sqref="J50" name="Range2_2_12_1_4_3_1_1_1_3_2_1_2_1_1_1_1"/>
    <protectedRange sqref="T57:T59" name="Range2_12_5_1_1_2"/>
    <protectedRange sqref="T51" name="Range2_12_5_1_1_2_1_2"/>
    <protectedRange sqref="T53:T56" name="Range2_12_5_1_1_3_1"/>
    <protectedRange sqref="T52" name="Range2_12_5_1_1_2_2_1"/>
    <protectedRange sqref="S59" name="Range2_12_5_1_1_5_1"/>
    <protectedRange sqref="S58" name="Range2_12_5_1_1_5_1_1_1_1"/>
    <protectedRange sqref="S57" name="Range2_12_2_1_1_1_2_1_1_2_1"/>
    <protectedRange sqref="S52:S54" name="Range2_12_4_1_1_1_4_2_2_2_1_1"/>
    <protectedRange sqref="Q52:R54" name="Range2_12_1_6_1_1_1_2_3_2_1_1_3_1_1"/>
    <protectedRange sqref="N52:P54" name="Range2_12_1_2_3_1_1_1_2_3_2_1_1_3_1_1"/>
    <protectedRange sqref="K52:M54" name="Range2_2_12_1_4_3_1_1_1_3_3_2_1_1_3_1_1"/>
    <protectedRange sqref="J52:J54" name="Range2_2_12_1_4_3_1_1_1_3_2_1_2_2_1_1"/>
    <protectedRange sqref="S55" name="Range2_12_2_1_1_1_2_1_2_1"/>
    <protectedRange sqref="S56" name="Range2_12_2_1_1_1_2_1_1_1_1_1"/>
    <protectedRange sqref="N55:R55" name="Range2_12_1_6_1_1_4_1_1_1_1_1_1_1_1_1_1"/>
    <protectedRange sqref="K55:M55" name="Range2_2_12_1_7_1_1_6_1_1_1_1_1_1_1_1_1_1"/>
    <protectedRange sqref="Q56:R56" name="Range2_12_1_6_1_1_1_2_3_1_1_3_1_1_1_1_1_1_1_2_1"/>
    <protectedRange sqref="N56:P56" name="Range2_12_1_2_3_1_1_1_2_3_1_1_3_1_1_1_1_1_1_1_1_1"/>
    <protectedRange sqref="J56:M56" name="Range2_2_12_1_4_3_1_1_1_3_3_1_1_3_1_1_1_1_1_1_1_1_1"/>
    <protectedRange sqref="I56" name="Range2_2_12_1_4_3_1_1_1_2_1_2_1_1_3_1_1_1_1_1_1_1_1"/>
    <protectedRange sqref="G57:H57" name="Range2_2_12_1_3_1_2_1_1_1_2_1_3_1_1_3_1_1_1_1_1_1_1_2_1"/>
    <protectedRange sqref="S51" name="Range2_12_4_1_1_1_4_2_2_1_1_1_2"/>
    <protectedRange sqref="Q51:R51" name="Range2_12_1_6_1_1_1_2_3_2_1_1_1_1_1_2"/>
    <protectedRange sqref="N51:P51" name="Range2_12_1_2_3_1_1_1_2_3_2_1_1_1_1_1_2"/>
    <protectedRange sqref="K51:M51" name="Range2_2_12_1_4_3_1_1_1_3_3_2_1_1_1_1_1_2"/>
    <protectedRange sqref="J51" name="Range2_2_12_1_4_3_1_1_1_3_2_1_2_1_1_1_2"/>
    <protectedRange sqref="D53:E53" name="Range2_2_12_1_3_1_2_1_1_1_2_1_2_3_2_1_1_1_2"/>
    <protectedRange sqref="F54:H54" name="Range2_2_12_1_3_1_1_1_1_1_4_1_2_1_2_1_2_1_1_1_2"/>
    <protectedRange sqref="I54" name="Range2_2_12_1_4_2_1_1_1_4_1_2_1_1_1_2_2_2_1_1"/>
    <protectedRange sqref="D54:E54" name="Range2_2_12_1_3_1_2_1_1_1_2_1_2_3_2_2_1_1_2_1"/>
    <protectedRange sqref="F55:H55" name="Range2_2_12_1_3_1_1_1_1_1_4_1_2_1_2_1_2_2_1_1_2_1"/>
    <protectedRange sqref="J55" name="Range2_2_12_1_4_3_1_1_1_3_2_1_2_2_2_1_1"/>
    <protectedRange sqref="D55:E55" name="Range2_2_12_1_3_1_2_1_1_1_2_1_2_3_2_2_1_2_2_1_1"/>
    <protectedRange sqref="I55" name="Range2_2_12_1_4_2_1_1_1_4_1_2_1_1_1_2_2_1_1_2_1_1"/>
    <protectedRange sqref="F56:H56" name="Range2_2_12_1_3_1_1_1_1_1_4_1_2_1_2_1_2_2_1_2_2_1_1"/>
    <protectedRange sqref="D56:E56" name="Range2_2_12_1_3_1_2_1_1_1_2_1_2_3_2_2_1_1_1_1_1"/>
    <protectedRange sqref="F57" name="Range2_2_12_1_3_1_1_1_1_1_4_1_2_1_2_1_2_2_1_1_1_1_1"/>
    <protectedRange sqref="R59" name="Range2_12_1_4_1_1_1_1_1_1_1_1_1_1_1_1_1_1_1_2_1"/>
    <protectedRange sqref="R58" name="Range2_12_1_6_1_1_1_2_3_1_1_3_1_1_1_1_1_1_2_1_1"/>
    <protectedRange sqref="R57" name="Range2_12_1_6_1_1_1_2_3_1_1_3_1_1_1_1_1_1_1_1_1_1"/>
    <protectedRange sqref="N59:Q59" name="Range2_12_1_6_1_1_1_1_1_1"/>
    <protectedRange sqref="J59:M59" name="Range2_2_12_1_7_1_1_2_1_1_1"/>
    <protectedRange sqref="N58:Q58" name="Range2_12_1_6_1_1_4_1_1_1_1_1_1_1_1_1_1_1_1_1_1"/>
    <protectedRange sqref="J58:M58" name="Range2_2_12_1_7_1_1_6_1_1_1_1_1_1_1_1_1_1_1_1_1"/>
    <protectedRange sqref="I59" name="Range2_2_12_1_4_3_1_1_1_5_1_1_1_1_1_1_1_1_1_1_1_1_1_1"/>
    <protectedRange sqref="Q57" name="Range2_12_1_4_1_1_1_1_1_1_1_1_1_1_1_1_1_1_1_1_1_1"/>
    <protectedRange sqref="N57:P57" name="Range2_12_1_2_1_1_1_1_1_1_1_1_1_1_1_1_1_1_1_1_1_1"/>
    <protectedRange sqref="J57:M57" name="Range2_2_12_1_4_1_1_1_1_1_1_1_1_1_1_1_1_1_1_1_1_1_1"/>
    <protectedRange sqref="I58" name="Range2_2_12_1_4_3_1_1_1_3_3_1_1_3_1_1_1_1_1_1_2_1_1"/>
    <protectedRange sqref="I57" name="Range2_2_12_1_7_1_1_5_2_1_1_1_1_1_1_1_1_1_1_1_1_1_1"/>
    <protectedRange sqref="D58:E58 G59:H59" name="Range2_2_12_1_3_3_1_1_1_2_1_1_1_1_1_1_1_1_1_1_1_1_1_1"/>
    <protectedRange sqref="F59" name="Range2_2_12_1_3_1_2_1_1_1_2_1_3_1_1_3_1_1_1_1_1_1_2_1_1"/>
    <protectedRange sqref="F58:H58" name="Range2_2_12_1_3_1_2_1_1_1_2_1_3_1_1_3_1_1_1_1_1_1_1_1_1_1"/>
    <protectedRange sqref="D57:E57" name="Range2_2_12_1_3_1_1_1_1_1_4_1_2_1_3_1_1_1_1_1_1_1_1_1_1_1_1"/>
    <protectedRange sqref="B58" name="Range2_12_5_1_1_2_2_1_3_1_1_1_1_1_1_1_1_1_1_1_1_1_1_1_1"/>
    <protectedRange sqref="B56:B57" name="Range2_12_5_1_1_2_3_2_1"/>
    <protectedRange sqref="B54" name="Range2_12_5_1_1_2_2_1_3_1_1_1_1_1_1_1_1_1_1_1_1_2"/>
    <protectedRange sqref="B55" name="Range2_12_5_1_1_2_1_4_1_1_1_2_1_1_1_1_1_1_1_1_1_1"/>
    <protectedRange sqref="T49" name="Range2_12_5_1_1_2_1_1_1"/>
    <protectedRange sqref="T43:T44" name="Range2_12_5_1_1_3_1_1_1_1_1_1"/>
    <protectedRange sqref="T45:T46" name="Range2_12_5_1_1_2_1_1_1_1_1_1_1_1"/>
    <protectedRange sqref="T47:T48" name="Range2_12_5_1_1_6_1_1_1_1_1_1_1_1"/>
    <protectedRange sqref="S43:S44" name="Range2_12_5_1_1_2_3_1_1_1_1_1_1_1_1_1_1"/>
    <protectedRange sqref="Q43:R44" name="Range2_12_1_6_1_1_1_1_2_1_1_1_1_1_1_1_1_1"/>
    <protectedRange sqref="N43:P44" name="Range2_12_1_2_3_1_1_1_1_2_1_1_1_1_1_1_1_1_1"/>
    <protectedRange sqref="I44:I45 J43:M44" name="Range2_2_12_1_4_3_1_1_1_1_2_1_1_1_1_1_1_1_1_1"/>
    <protectedRange sqref="E43:E44 F44:H45" name="Range2_2_12_1_3_1_2_1_1_1_1_2_1_1_1_1_1_1_1_1_1"/>
    <protectedRange sqref="D43:D44" name="Range2_2_12_1_3_1_2_1_1_1_2_1_2_3_1_1_1_1_1_1_1"/>
    <protectedRange sqref="S45:S46" name="Range2_12_4_1_1_1_4_2_1_1_1_1_1_1_1_1_1"/>
    <protectedRange sqref="Q45:R46" name="Range2_12_1_6_1_1_1_2_3_2_1_1_1_1_1_1_1_1_1"/>
    <protectedRange sqref="N45:P46" name="Range2_12_1_2_3_1_1_1_2_3_2_1_1_1_1_1_1_1_1_1"/>
    <protectedRange sqref="J45:M46" name="Range2_2_12_1_4_3_1_1_1_3_3_2_1_1_1_1_1_1_1_1_1"/>
    <protectedRange sqref="I43 I46" name="Range2_2_12_1_4_3_1_1_1_2_1_2_2_1_1_1_1_1_1_1_1"/>
    <protectedRange sqref="G43:H43 D42:E42 D45:E45 G46:H46" name="Range2_2_12_1_3_1_2_1_1_1_2_1_3_2_1_1_1_1_1_1_1_1"/>
    <protectedRange sqref="F43 F46" name="Range2_2_12_1_3_1_2_1_1_1_1_1_2_2_1_1_1_1_1_1_1_1"/>
    <protectedRange sqref="S47:S48" name="Range2_12_5_1_1_5_3_1_1_1_1_1_1_1_1_1_1"/>
    <protectedRange sqref="Q47:R48" name="Range2_12_1_6_1_1_1_2_3_2_1_1_2_1_1_1_1_1_1_1_1"/>
    <protectedRange sqref="N47:P48" name="Range2_12_1_2_3_1_1_1_2_3_2_1_1_2_1_1_1_1_1_1_1_1"/>
    <protectedRange sqref="J47:M48" name="Range2_2_12_1_4_3_1_1_1_3_3_2_1_1_2_1_1_1_1_1_1_1_1"/>
    <protectedRange sqref="I47:I48" name="Range2_2_12_1_4_3_1_1_1_2_1_2_2_1_2_1_1_1_1_1_1_1_1"/>
    <protectedRange sqref="G47:H48 D46:E46" name="Range2_2_12_1_3_1_2_1_1_1_2_1_3_2_1_2_1_1_1_1_1_1_1_1"/>
    <protectedRange sqref="F47:F48" name="Range2_2_12_1_3_1_2_1_1_1_1_1_2_2_1_2_1_1_1_1_1_1_1_1"/>
    <protectedRange sqref="S49" name="Range2_12_4_1_1_1_4_2_2_1_1_1_1_1"/>
    <protectedRange sqref="Q49:R49" name="Range2_12_1_6_1_1_1_2_3_2_1_1_1_1_1_1_1"/>
    <protectedRange sqref="N49:P49" name="Range2_12_1_2_3_1_1_1_2_3_2_1_1_1_1_1_1_1"/>
    <protectedRange sqref="K49:M49" name="Range2_2_12_1_4_3_1_1_1_3_3_2_1_1_1_1_1_1_1"/>
    <protectedRange sqref="J49" name="Range2_2_12_1_4_3_1_1_1_3_2_1_2_1_1_1_1_1"/>
    <protectedRange sqref="D47:E48" name="Range2_2_12_1_3_1_2_1_1_1_2_1_2_3_2_1_1_1_1_1"/>
    <protectedRange sqref="I49" name="Range2_2_12_1_4_2_1_1_1_4_1_2_1_1_1_2_1_1_1_1_1"/>
    <protectedRange sqref="F49:H49" name="Range2_2_12_1_3_1_1_1_1_1_4_1_2_1_2_1_2_1_1_1_1_1"/>
    <protectedRange sqref="B42:B44" name="Range2_12_5_1_1_1_2_2_1_1_1_1_1_1_1_1_1_1_1_1"/>
    <protectedRange sqref="B45" name="Range2_12_5_1_1_1_3_1_1_1_1_1_1_1_1_1_1_1_1_1"/>
    <protectedRange sqref="D49:E50" name="Range2_2_12_1_3_1_2_1_1_1_2_1_2_3_2_1_1_1_1_2"/>
    <protectedRange sqref="I50:I51" name="Range2_2_12_1_4_2_1_1_1_4_1_2_1_1_1_2_1_1_1_1_2"/>
    <protectedRange sqref="F50:H51" name="Range2_2_12_1_3_1_1_1_1_1_4_1_2_1_2_1_2_1_1_1_1_2"/>
    <protectedRange sqref="I53" name="Range2_2_12_1_4_2_1_1_1_4_1_2_1_1_1_2_2_1_1_1"/>
    <protectedRange sqref="D51:E51" name="Range2_2_12_1_3_1_2_1_1_1_2_1_2_3_2_1_1_1_2_1"/>
    <protectedRange sqref="I52" name="Range2_2_12_1_4_2_1_1_1_4_1_2_1_1_1_2_1_1_1_2_1"/>
    <protectedRange sqref="F52:H52" name="Range2_2_12_1_3_1_1_1_1_1_4_1_2_1_2_1_2_1_1_1_2_1"/>
    <protectedRange sqref="E52 F53:H53" name="Range2_2_12_1_3_1_2_1_1_1_1_2_1_1_1_1_1_1_2_1_1_1"/>
    <protectedRange sqref="D52" name="Range2_2_12_1_3_1_2_1_1_1_2_1_2_3_1_1_1_1_2_1_1_1"/>
    <protectedRange sqref="B50" name="Range2_12_5_1_1_1_2_2_1_1_1_1_1_1_1_1_1_1_2_1"/>
    <protectedRange sqref="B51" name="Range2_12_5_1_1_2_2_2_1_1_1_1_1_1_1_1_1_1"/>
    <protectedRange sqref="B53" name="Range2_12_5_1_1_1_2_1_1_1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183" priority="5" operator="containsText" text="N/A">
      <formula>NOT(ISERROR(SEARCH("N/A",X11)))</formula>
    </cfRule>
    <cfRule type="cellIs" dxfId="182" priority="23" operator="equal">
      <formula>0</formula>
    </cfRule>
  </conditionalFormatting>
  <conditionalFormatting sqref="X11:AE34">
    <cfRule type="cellIs" dxfId="181" priority="22" operator="greaterThanOrEqual">
      <formula>1185</formula>
    </cfRule>
  </conditionalFormatting>
  <conditionalFormatting sqref="X11:AE34">
    <cfRule type="cellIs" dxfId="180" priority="21" operator="between">
      <formula>0.1</formula>
      <formula>1184</formula>
    </cfRule>
  </conditionalFormatting>
  <conditionalFormatting sqref="X8">
    <cfRule type="cellIs" dxfId="179" priority="20" operator="equal">
      <formula>0</formula>
    </cfRule>
  </conditionalFormatting>
  <conditionalFormatting sqref="X8">
    <cfRule type="cellIs" dxfId="178" priority="19" operator="greaterThan">
      <formula>1179</formula>
    </cfRule>
  </conditionalFormatting>
  <conditionalFormatting sqref="X8">
    <cfRule type="cellIs" dxfId="177" priority="18" operator="greaterThan">
      <formula>99</formula>
    </cfRule>
  </conditionalFormatting>
  <conditionalFormatting sqref="X8">
    <cfRule type="cellIs" dxfId="176" priority="17" operator="greaterThan">
      <formula>0.99</formula>
    </cfRule>
  </conditionalFormatting>
  <conditionalFormatting sqref="AB8">
    <cfRule type="cellIs" dxfId="175" priority="16" operator="equal">
      <formula>0</formula>
    </cfRule>
  </conditionalFormatting>
  <conditionalFormatting sqref="AB8">
    <cfRule type="cellIs" dxfId="174" priority="15" operator="greaterThan">
      <formula>1179</formula>
    </cfRule>
  </conditionalFormatting>
  <conditionalFormatting sqref="AB8">
    <cfRule type="cellIs" dxfId="173" priority="14" operator="greaterThan">
      <formula>99</formula>
    </cfRule>
  </conditionalFormatting>
  <conditionalFormatting sqref="AB8">
    <cfRule type="cellIs" dxfId="172" priority="13" operator="greaterThan">
      <formula>0.99</formula>
    </cfRule>
  </conditionalFormatting>
  <conditionalFormatting sqref="AQ11:AQ34 AJ11:AO34">
    <cfRule type="cellIs" dxfId="171" priority="12" operator="equal">
      <formula>0</formula>
    </cfRule>
  </conditionalFormatting>
  <conditionalFormatting sqref="AQ11:AQ34 AJ11:AO34">
    <cfRule type="cellIs" dxfId="170" priority="11" operator="greaterThan">
      <formula>1179</formula>
    </cfRule>
  </conditionalFormatting>
  <conditionalFormatting sqref="AQ11:AQ34 AJ11:AO34">
    <cfRule type="cellIs" dxfId="169" priority="10" operator="greaterThan">
      <formula>99</formula>
    </cfRule>
  </conditionalFormatting>
  <conditionalFormatting sqref="AQ11:AQ34 AJ11:AO34">
    <cfRule type="cellIs" dxfId="168" priority="9" operator="greaterThan">
      <formula>0.99</formula>
    </cfRule>
  </conditionalFormatting>
  <conditionalFormatting sqref="AI11:AI34">
    <cfRule type="cellIs" dxfId="167" priority="8" operator="greaterThan">
      <formula>$AI$8</formula>
    </cfRule>
  </conditionalFormatting>
  <conditionalFormatting sqref="AH11:AH34">
    <cfRule type="cellIs" dxfId="166" priority="6" operator="greaterThan">
      <formula>$AH$8</formula>
    </cfRule>
    <cfRule type="cellIs" dxfId="165" priority="7" operator="greaterThan">
      <formula>$AH$8</formula>
    </cfRule>
  </conditionalFormatting>
  <conditionalFormatting sqref="AP11:AP34">
    <cfRule type="cellIs" dxfId="164" priority="4" operator="equal">
      <formula>0</formula>
    </cfRule>
  </conditionalFormatting>
  <conditionalFormatting sqref="AP11:AP34">
    <cfRule type="cellIs" dxfId="163" priority="3" operator="greaterThan">
      <formula>1179</formula>
    </cfRule>
  </conditionalFormatting>
  <conditionalFormatting sqref="AP11:AP34">
    <cfRule type="cellIs" dxfId="162" priority="2" operator="greaterThan">
      <formula>99</formula>
    </cfRule>
  </conditionalFormatting>
  <conditionalFormatting sqref="AP11:AP34">
    <cfRule type="cellIs" dxfId="161" priority="1" operator="greaterThan">
      <formula>0.99</formula>
    </cfRule>
  </conditionalFormatting>
  <dataValidations count="4">
    <dataValidation type="list" allowBlank="1" showInputMessage="1" showErrorMessage="1" sqref="P3:P5" xr:uid="{00000000-0002-0000-1700-000000000000}">
      <formula1>$AY$10:$AY$40</formula1>
    </dataValidation>
    <dataValidation type="list" allowBlank="1" showInputMessage="1" showErrorMessage="1" sqref="AP8:AQ8 N10 L10 D8 O8:T8" xr:uid="{00000000-0002-0000-1700-000001000000}">
      <formula1>#REF!</formula1>
    </dataValidation>
    <dataValidation type="list" allowBlank="1" showInputMessage="1" showErrorMessage="1" sqref="H11:H34" xr:uid="{00000000-0002-0000-1700-000002000000}">
      <formula1>$AV$10:$AV$19</formula1>
    </dataValidation>
    <dataValidation type="list" allowBlank="1" showInputMessage="1" showErrorMessage="1" sqref="AV31:AW31" xr:uid="{00000000-0002-0000-1700-000003000000}">
      <formula1>$AV$24:$AV$28</formula1>
    </dataValidation>
  </dataValidations>
  <hyperlinks>
    <hyperlink ref="H9:H10" location="'1'!AH8" display="Plant Status" xr:uid="{00000000-0004-0000-17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00FF"/>
  </sheetPr>
  <dimension ref="A2:AY118"/>
  <sheetViews>
    <sheetView showGridLines="0" topLeftCell="A40" zoomScaleNormal="100" workbookViewId="0">
      <selection activeCell="A63" sqref="A63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133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134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55" t="s">
        <v>11</v>
      </c>
      <c r="I7" s="356" t="s">
        <v>12</v>
      </c>
      <c r="J7" s="356" t="s">
        <v>13</v>
      </c>
      <c r="K7" s="356" t="s">
        <v>14</v>
      </c>
      <c r="L7" s="191"/>
      <c r="M7" s="191"/>
      <c r="N7" s="191"/>
      <c r="O7" s="355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56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56" t="s">
        <v>23</v>
      </c>
      <c r="AG7" s="356" t="s">
        <v>24</v>
      </c>
      <c r="AH7" s="356" t="s">
        <v>25</v>
      </c>
      <c r="AI7" s="356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56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41937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25220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56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57" t="s">
        <v>52</v>
      </c>
      <c r="V9" s="357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59" t="s">
        <v>56</v>
      </c>
      <c r="AG9" s="359" t="s">
        <v>57</v>
      </c>
      <c r="AH9" s="373" t="s">
        <v>58</v>
      </c>
      <c r="AI9" s="388" t="s">
        <v>59</v>
      </c>
      <c r="AJ9" s="357" t="s">
        <v>60</v>
      </c>
      <c r="AK9" s="357" t="s">
        <v>61</v>
      </c>
      <c r="AL9" s="357" t="s">
        <v>62</v>
      </c>
      <c r="AM9" s="357" t="s">
        <v>63</v>
      </c>
      <c r="AN9" s="357" t="s">
        <v>64</v>
      </c>
      <c r="AO9" s="357" t="s">
        <v>65</v>
      </c>
      <c r="AP9" s="357" t="s">
        <v>66</v>
      </c>
      <c r="AQ9" s="390" t="s">
        <v>67</v>
      </c>
      <c r="AR9" s="357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57" t="s">
        <v>73</v>
      </c>
      <c r="C10" s="357" t="s">
        <v>74</v>
      </c>
      <c r="D10" s="357" t="s">
        <v>75</v>
      </c>
      <c r="E10" s="357" t="s">
        <v>76</v>
      </c>
      <c r="F10" s="357" t="s">
        <v>75</v>
      </c>
      <c r="G10" s="357" t="s">
        <v>76</v>
      </c>
      <c r="H10" s="399"/>
      <c r="I10" s="357" t="s">
        <v>76</v>
      </c>
      <c r="J10" s="357" t="s">
        <v>76</v>
      </c>
      <c r="K10" s="357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24'!Q34</f>
        <v>11574705</v>
      </c>
      <c r="R10" s="381"/>
      <c r="S10" s="382"/>
      <c r="T10" s="383"/>
      <c r="U10" s="357" t="s">
        <v>76</v>
      </c>
      <c r="V10" s="357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24'!AG34</f>
        <v>31878646</v>
      </c>
      <c r="AH10" s="373"/>
      <c r="AI10" s="389"/>
      <c r="AJ10" s="357" t="s">
        <v>85</v>
      </c>
      <c r="AK10" s="357" t="s">
        <v>85</v>
      </c>
      <c r="AL10" s="357" t="s">
        <v>85</v>
      </c>
      <c r="AM10" s="357" t="s">
        <v>85</v>
      </c>
      <c r="AN10" s="357" t="s">
        <v>85</v>
      </c>
      <c r="AO10" s="357" t="s">
        <v>85</v>
      </c>
      <c r="AP10" s="179">
        <v>6999152</v>
      </c>
      <c r="AQ10" s="391"/>
      <c r="AR10" s="358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18</v>
      </c>
      <c r="E11" s="222">
        <f>D11/1.42</f>
        <v>12.67605633802817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112</v>
      </c>
      <c r="P11" s="227">
        <v>87</v>
      </c>
      <c r="Q11" s="227">
        <v>11578427</v>
      </c>
      <c r="R11" s="228">
        <f>Q11-Q10</f>
        <v>3722</v>
      </c>
      <c r="S11" s="229">
        <f>R11*24/1000</f>
        <v>89.328000000000003</v>
      </c>
      <c r="T11" s="229">
        <f>R11/1000</f>
        <v>3.722</v>
      </c>
      <c r="U11" s="230">
        <v>5.5</v>
      </c>
      <c r="V11" s="230">
        <f t="shared" ref="V11:V34" si="0">U11</f>
        <v>5.5</v>
      </c>
      <c r="W11" s="292" t="s">
        <v>132</v>
      </c>
      <c r="X11" s="286">
        <v>0</v>
      </c>
      <c r="Y11" s="286">
        <v>0</v>
      </c>
      <c r="Z11" s="286">
        <v>1002</v>
      </c>
      <c r="AA11" s="286">
        <v>0</v>
      </c>
      <c r="AB11" s="286">
        <v>998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31879242</v>
      </c>
      <c r="AH11" s="233">
        <f>IF(ISBLANK(AG11),"-",AG11-AG10)</f>
        <v>596</v>
      </c>
      <c r="AI11" s="234">
        <f>AH11/T11</f>
        <v>160.12896292315961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7000103</v>
      </c>
      <c r="AQ11" s="286">
        <f t="shared" ref="AQ11:AQ34" si="1">AP11-AP10</f>
        <v>951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18</v>
      </c>
      <c r="E12" s="222">
        <f t="shared" ref="E12:E34" si="2">D12/1.42</f>
        <v>12.67605633802817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109</v>
      </c>
      <c r="P12" s="227">
        <v>85</v>
      </c>
      <c r="Q12" s="227">
        <v>11582017</v>
      </c>
      <c r="R12" s="228">
        <f t="shared" ref="R12:R34" si="5">Q12-Q11</f>
        <v>3590</v>
      </c>
      <c r="S12" s="229">
        <f t="shared" ref="S12:S34" si="6">R12*24/1000</f>
        <v>86.16</v>
      </c>
      <c r="T12" s="229">
        <f t="shared" ref="T12:T34" si="7">R12/1000</f>
        <v>3.59</v>
      </c>
      <c r="U12" s="230">
        <v>6.7</v>
      </c>
      <c r="V12" s="230">
        <f t="shared" si="0"/>
        <v>6.7</v>
      </c>
      <c r="W12" s="292" t="s">
        <v>132</v>
      </c>
      <c r="X12" s="286">
        <v>0</v>
      </c>
      <c r="Y12" s="286">
        <v>0</v>
      </c>
      <c r="Z12" s="286">
        <v>996</v>
      </c>
      <c r="AA12" s="286">
        <v>0</v>
      </c>
      <c r="AB12" s="286">
        <v>998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31879804</v>
      </c>
      <c r="AH12" s="233">
        <f>IF(ISBLANK(AG12),"-",AG12-AG11)</f>
        <v>562</v>
      </c>
      <c r="AI12" s="234">
        <f t="shared" ref="AI12:AI34" si="8">AH12/T12</f>
        <v>156.54596100278553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7001218</v>
      </c>
      <c r="AQ12" s="286">
        <f t="shared" si="1"/>
        <v>1115</v>
      </c>
      <c r="AR12" s="238">
        <v>1.06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23</v>
      </c>
      <c r="E13" s="222">
        <f t="shared" si="2"/>
        <v>16.197183098591552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107</v>
      </c>
      <c r="P13" s="227">
        <v>82</v>
      </c>
      <c r="Q13" s="227">
        <v>11585598</v>
      </c>
      <c r="R13" s="228">
        <f t="shared" si="5"/>
        <v>3581</v>
      </c>
      <c r="S13" s="229">
        <f t="shared" si="6"/>
        <v>85.944000000000003</v>
      </c>
      <c r="T13" s="229">
        <f t="shared" si="7"/>
        <v>3.581</v>
      </c>
      <c r="U13" s="230">
        <v>7.9</v>
      </c>
      <c r="V13" s="230">
        <f t="shared" si="0"/>
        <v>7.9</v>
      </c>
      <c r="W13" s="292" t="s">
        <v>132</v>
      </c>
      <c r="X13" s="286">
        <v>0</v>
      </c>
      <c r="Y13" s="286">
        <v>0</v>
      </c>
      <c r="Z13" s="286">
        <v>965</v>
      </c>
      <c r="AA13" s="286">
        <v>0</v>
      </c>
      <c r="AB13" s="286">
        <v>979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31880350</v>
      </c>
      <c r="AH13" s="233">
        <f>IF(ISBLANK(AG13),"-",AG13-AG12)</f>
        <v>546</v>
      </c>
      <c r="AI13" s="234">
        <f t="shared" si="8"/>
        <v>152.47137671041608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7002540</v>
      </c>
      <c r="AQ13" s="286">
        <f t="shared" si="1"/>
        <v>1322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25</v>
      </c>
      <c r="E14" s="222">
        <f t="shared" si="2"/>
        <v>17.605633802816904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118</v>
      </c>
      <c r="P14" s="227">
        <v>85</v>
      </c>
      <c r="Q14" s="227">
        <v>11589031</v>
      </c>
      <c r="R14" s="228">
        <f t="shared" si="5"/>
        <v>3433</v>
      </c>
      <c r="S14" s="229">
        <f t="shared" si="6"/>
        <v>82.391999999999996</v>
      </c>
      <c r="T14" s="229">
        <f t="shared" si="7"/>
        <v>3.4329999999999998</v>
      </c>
      <c r="U14" s="230">
        <v>9.1</v>
      </c>
      <c r="V14" s="230">
        <f t="shared" si="0"/>
        <v>9.1</v>
      </c>
      <c r="W14" s="292" t="s">
        <v>132</v>
      </c>
      <c r="X14" s="286">
        <v>0</v>
      </c>
      <c r="Y14" s="286">
        <v>0</v>
      </c>
      <c r="Z14" s="286">
        <v>980</v>
      </c>
      <c r="AA14" s="286">
        <v>0</v>
      </c>
      <c r="AB14" s="286">
        <v>978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31880830</v>
      </c>
      <c r="AH14" s="233">
        <f t="shared" ref="AH14:AH34" si="9">IF(ISBLANK(AG14),"-",AG14-AG13)</f>
        <v>480</v>
      </c>
      <c r="AI14" s="234">
        <f t="shared" si="8"/>
        <v>139.81939994174192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7003817</v>
      </c>
      <c r="AQ14" s="286">
        <f t="shared" si="1"/>
        <v>1277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29</v>
      </c>
      <c r="E15" s="222">
        <f t="shared" si="2"/>
        <v>20.422535211267608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94</v>
      </c>
      <c r="P15" s="227">
        <v>92</v>
      </c>
      <c r="Q15" s="227">
        <v>11592670</v>
      </c>
      <c r="R15" s="228">
        <f t="shared" si="5"/>
        <v>3639</v>
      </c>
      <c r="S15" s="229">
        <f t="shared" si="6"/>
        <v>87.335999999999999</v>
      </c>
      <c r="T15" s="229">
        <f t="shared" si="7"/>
        <v>3.6389999999999998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954</v>
      </c>
      <c r="AA15" s="286">
        <v>0</v>
      </c>
      <c r="AB15" s="286">
        <v>959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31881308</v>
      </c>
      <c r="AH15" s="233">
        <f t="shared" si="9"/>
        <v>478</v>
      </c>
      <c r="AI15" s="234">
        <f t="shared" si="8"/>
        <v>131.35476779334982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0.35</v>
      </c>
      <c r="AP15" s="286">
        <v>7004077</v>
      </c>
      <c r="AQ15" s="286">
        <f t="shared" si="1"/>
        <v>260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21</v>
      </c>
      <c r="E16" s="222">
        <f t="shared" si="2"/>
        <v>14.788732394366198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115</v>
      </c>
      <c r="P16" s="227">
        <v>108</v>
      </c>
      <c r="Q16" s="227">
        <v>11596973</v>
      </c>
      <c r="R16" s="228">
        <f t="shared" si="5"/>
        <v>4303</v>
      </c>
      <c r="S16" s="229">
        <f t="shared" si="6"/>
        <v>103.27200000000001</v>
      </c>
      <c r="T16" s="229">
        <f t="shared" si="7"/>
        <v>4.3029999999999999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1112</v>
      </c>
      <c r="AA16" s="286">
        <v>0</v>
      </c>
      <c r="AB16" s="286">
        <v>1118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31881894</v>
      </c>
      <c r="AH16" s="233">
        <f t="shared" si="9"/>
        <v>586</v>
      </c>
      <c r="AI16" s="234">
        <f t="shared" si="8"/>
        <v>136.1840576342087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7004077</v>
      </c>
      <c r="AQ16" s="286">
        <f t="shared" si="1"/>
        <v>0</v>
      </c>
      <c r="AR16" s="238">
        <v>0.9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9</v>
      </c>
      <c r="E17" s="222">
        <f t="shared" si="2"/>
        <v>6.3380281690140849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145</v>
      </c>
      <c r="P17" s="227">
        <v>141</v>
      </c>
      <c r="Q17" s="227">
        <v>11602769</v>
      </c>
      <c r="R17" s="228">
        <f t="shared" si="5"/>
        <v>5796</v>
      </c>
      <c r="S17" s="229">
        <f t="shared" si="6"/>
        <v>139.10400000000001</v>
      </c>
      <c r="T17" s="229">
        <f t="shared" si="7"/>
        <v>5.7960000000000003</v>
      </c>
      <c r="U17" s="230">
        <v>9.5</v>
      </c>
      <c r="V17" s="230">
        <f t="shared" si="0"/>
        <v>9.5</v>
      </c>
      <c r="W17" s="292" t="s">
        <v>178</v>
      </c>
      <c r="X17" s="286">
        <v>0</v>
      </c>
      <c r="Y17" s="286">
        <v>0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31883110</v>
      </c>
      <c r="AH17" s="233">
        <f t="shared" si="9"/>
        <v>1216</v>
      </c>
      <c r="AI17" s="234">
        <f t="shared" si="8"/>
        <v>209.79986197377499</v>
      </c>
      <c r="AJ17" s="235">
        <v>0</v>
      </c>
      <c r="AK17" s="235">
        <v>0</v>
      </c>
      <c r="AL17" s="235">
        <v>1</v>
      </c>
      <c r="AM17" s="235">
        <v>1</v>
      </c>
      <c r="AN17" s="235">
        <v>1</v>
      </c>
      <c r="AO17" s="235">
        <v>0</v>
      </c>
      <c r="AP17" s="286">
        <v>7004077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19</v>
      </c>
      <c r="E18" s="222">
        <f t="shared" si="2"/>
        <v>13.380281690140846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139</v>
      </c>
      <c r="P18" s="227">
        <v>147</v>
      </c>
      <c r="Q18" s="227">
        <v>11608689</v>
      </c>
      <c r="R18" s="228">
        <f t="shared" si="5"/>
        <v>5920</v>
      </c>
      <c r="S18" s="229">
        <f t="shared" si="6"/>
        <v>142.08000000000001</v>
      </c>
      <c r="T18" s="229">
        <f t="shared" si="7"/>
        <v>5.92</v>
      </c>
      <c r="U18" s="230">
        <v>9.1</v>
      </c>
      <c r="V18" s="230">
        <f t="shared" si="0"/>
        <v>9.1</v>
      </c>
      <c r="W18" s="292" t="s">
        <v>148</v>
      </c>
      <c r="X18" s="286">
        <v>0</v>
      </c>
      <c r="Y18" s="286">
        <v>1020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31884414</v>
      </c>
      <c r="AH18" s="233">
        <f t="shared" si="9"/>
        <v>1304</v>
      </c>
      <c r="AI18" s="234">
        <f t="shared" si="8"/>
        <v>220.27027027027026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7004077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14</v>
      </c>
      <c r="E19" s="222">
        <f t="shared" si="2"/>
        <v>9.8591549295774659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135</v>
      </c>
      <c r="P19" s="227">
        <v>149</v>
      </c>
      <c r="Q19" s="227">
        <v>11614913</v>
      </c>
      <c r="R19" s="228">
        <f t="shared" si="5"/>
        <v>6224</v>
      </c>
      <c r="S19" s="229">
        <f t="shared" si="6"/>
        <v>149.376</v>
      </c>
      <c r="T19" s="229">
        <f t="shared" si="7"/>
        <v>6.2240000000000002</v>
      </c>
      <c r="U19" s="230">
        <v>8.6</v>
      </c>
      <c r="V19" s="230">
        <f t="shared" si="0"/>
        <v>8.6</v>
      </c>
      <c r="W19" s="292" t="s">
        <v>148</v>
      </c>
      <c r="X19" s="286">
        <v>0</v>
      </c>
      <c r="Y19" s="286">
        <v>1060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31885788</v>
      </c>
      <c r="AH19" s="233">
        <f t="shared" si="9"/>
        <v>1374</v>
      </c>
      <c r="AI19" s="234">
        <f t="shared" si="8"/>
        <v>220.75835475578407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7004077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12</v>
      </c>
      <c r="E20" s="222">
        <f t="shared" si="2"/>
        <v>8.4507042253521139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134</v>
      </c>
      <c r="P20" s="227">
        <v>148</v>
      </c>
      <c r="Q20" s="227">
        <v>11621074</v>
      </c>
      <c r="R20" s="228">
        <f t="shared" si="5"/>
        <v>6161</v>
      </c>
      <c r="S20" s="229">
        <f t="shared" si="6"/>
        <v>147.864</v>
      </c>
      <c r="T20" s="229">
        <f t="shared" si="7"/>
        <v>6.1609999999999996</v>
      </c>
      <c r="U20" s="230">
        <v>7.9</v>
      </c>
      <c r="V20" s="230">
        <f t="shared" si="0"/>
        <v>7.9</v>
      </c>
      <c r="W20" s="292" t="s">
        <v>148</v>
      </c>
      <c r="X20" s="286">
        <v>0</v>
      </c>
      <c r="Y20" s="286">
        <v>1081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31887162</v>
      </c>
      <c r="AH20" s="233">
        <f t="shared" si="9"/>
        <v>1374</v>
      </c>
      <c r="AI20" s="234">
        <f t="shared" si="8"/>
        <v>223.01574419737057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7004077</v>
      </c>
      <c r="AQ20" s="286">
        <f t="shared" si="1"/>
        <v>0</v>
      </c>
      <c r="AR20" s="238">
        <v>0.98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12</v>
      </c>
      <c r="E21" s="222">
        <f t="shared" si="2"/>
        <v>8.4507042253521139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136</v>
      </c>
      <c r="P21" s="227">
        <v>151</v>
      </c>
      <c r="Q21" s="227">
        <v>11627324</v>
      </c>
      <c r="R21" s="228">
        <f>Q21-Q20</f>
        <v>6250</v>
      </c>
      <c r="S21" s="229">
        <f t="shared" si="6"/>
        <v>150</v>
      </c>
      <c r="T21" s="229">
        <f t="shared" si="7"/>
        <v>6.25</v>
      </c>
      <c r="U21" s="230">
        <v>7.3</v>
      </c>
      <c r="V21" s="230">
        <f t="shared" si="0"/>
        <v>7.3</v>
      </c>
      <c r="W21" s="292" t="s">
        <v>148</v>
      </c>
      <c r="X21" s="286">
        <v>0</v>
      </c>
      <c r="Y21" s="286">
        <v>1080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31888558</v>
      </c>
      <c r="AH21" s="233">
        <f t="shared" si="9"/>
        <v>1396</v>
      </c>
      <c r="AI21" s="234">
        <f t="shared" si="8"/>
        <v>223.36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7004077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9</v>
      </c>
      <c r="E22" s="222">
        <f t="shared" si="2"/>
        <v>6.3380281690140849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135</v>
      </c>
      <c r="P22" s="227">
        <v>150</v>
      </c>
      <c r="Q22" s="227">
        <v>11633474</v>
      </c>
      <c r="R22" s="228">
        <f t="shared" si="5"/>
        <v>6150</v>
      </c>
      <c r="S22" s="229">
        <f t="shared" si="6"/>
        <v>147.6</v>
      </c>
      <c r="T22" s="229">
        <f t="shared" si="7"/>
        <v>6.15</v>
      </c>
      <c r="U22" s="230">
        <v>6.6</v>
      </c>
      <c r="V22" s="230">
        <f t="shared" si="0"/>
        <v>6.6</v>
      </c>
      <c r="W22" s="292" t="s">
        <v>148</v>
      </c>
      <c r="X22" s="286">
        <v>0</v>
      </c>
      <c r="Y22" s="286">
        <v>1080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31889954</v>
      </c>
      <c r="AH22" s="233">
        <f t="shared" si="9"/>
        <v>1396</v>
      </c>
      <c r="AI22" s="234">
        <f t="shared" si="8"/>
        <v>226.99186991869917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7004077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7</v>
      </c>
      <c r="E23" s="222">
        <f t="shared" si="2"/>
        <v>4.9295774647887329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134</v>
      </c>
      <c r="P23" s="227">
        <v>138</v>
      </c>
      <c r="Q23" s="227">
        <v>11639572</v>
      </c>
      <c r="R23" s="228">
        <f t="shared" si="5"/>
        <v>6098</v>
      </c>
      <c r="S23" s="229">
        <f t="shared" si="6"/>
        <v>146.352</v>
      </c>
      <c r="T23" s="229">
        <f t="shared" si="7"/>
        <v>6.0979999999999999</v>
      </c>
      <c r="U23" s="230">
        <v>6.2</v>
      </c>
      <c r="V23" s="230">
        <f t="shared" si="0"/>
        <v>6.2</v>
      </c>
      <c r="W23" s="292" t="s">
        <v>148</v>
      </c>
      <c r="X23" s="286">
        <v>0</v>
      </c>
      <c r="Y23" s="286">
        <v>1000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31891302</v>
      </c>
      <c r="AH23" s="233">
        <f t="shared" si="9"/>
        <v>1348</v>
      </c>
      <c r="AI23" s="234">
        <f t="shared" si="8"/>
        <v>221.05608396195476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7004077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14</v>
      </c>
      <c r="E24" s="222">
        <f t="shared" si="2"/>
        <v>9.8591549295774659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135</v>
      </c>
      <c r="P24" s="227">
        <v>139</v>
      </c>
      <c r="Q24" s="227">
        <v>11645324</v>
      </c>
      <c r="R24" s="228">
        <f t="shared" si="5"/>
        <v>5752</v>
      </c>
      <c r="S24" s="229">
        <f t="shared" si="6"/>
        <v>138.048</v>
      </c>
      <c r="T24" s="229">
        <f t="shared" si="7"/>
        <v>5.7519999999999998</v>
      </c>
      <c r="U24" s="230">
        <v>5.9</v>
      </c>
      <c r="V24" s="230">
        <f t="shared" si="0"/>
        <v>5.9</v>
      </c>
      <c r="W24" s="292" t="s">
        <v>148</v>
      </c>
      <c r="X24" s="286">
        <v>0</v>
      </c>
      <c r="Y24" s="286">
        <v>1020</v>
      </c>
      <c r="Z24" s="286">
        <v>1195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31892666</v>
      </c>
      <c r="AH24" s="233">
        <f t="shared" si="9"/>
        <v>1364</v>
      </c>
      <c r="AI24" s="234">
        <f t="shared" si="8"/>
        <v>237.13490959666203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7004077</v>
      </c>
      <c r="AQ24" s="286">
        <f t="shared" si="1"/>
        <v>0</v>
      </c>
      <c r="AR24" s="238">
        <v>1.1200000000000001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13</v>
      </c>
      <c r="E25" s="222">
        <f t="shared" si="2"/>
        <v>9.1549295774647899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136</v>
      </c>
      <c r="P25" s="227">
        <v>141</v>
      </c>
      <c r="Q25" s="227">
        <v>11651144</v>
      </c>
      <c r="R25" s="228">
        <f t="shared" si="5"/>
        <v>5820</v>
      </c>
      <c r="S25" s="229">
        <f t="shared" si="6"/>
        <v>139.68</v>
      </c>
      <c r="T25" s="229">
        <f t="shared" si="7"/>
        <v>5.82</v>
      </c>
      <c r="U25" s="230">
        <v>5.6</v>
      </c>
      <c r="V25" s="230">
        <f t="shared" si="0"/>
        <v>5.6</v>
      </c>
      <c r="W25" s="292" t="s">
        <v>148</v>
      </c>
      <c r="X25" s="286">
        <v>0</v>
      </c>
      <c r="Y25" s="286">
        <v>1020</v>
      </c>
      <c r="Z25" s="286">
        <v>1195</v>
      </c>
      <c r="AA25" s="286">
        <v>1185</v>
      </c>
      <c r="AB25" s="286">
        <v>1199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31893998</v>
      </c>
      <c r="AH25" s="233">
        <f t="shared" si="9"/>
        <v>1332</v>
      </c>
      <c r="AI25" s="234">
        <f t="shared" si="8"/>
        <v>228.86597938144328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7004077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13</v>
      </c>
      <c r="E26" s="222">
        <f t="shared" si="2"/>
        <v>9.1549295774647899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138</v>
      </c>
      <c r="P26" s="227">
        <v>143</v>
      </c>
      <c r="Q26" s="227">
        <v>11656783</v>
      </c>
      <c r="R26" s="228">
        <f t="shared" si="5"/>
        <v>5639</v>
      </c>
      <c r="S26" s="229">
        <f t="shared" si="6"/>
        <v>135.33600000000001</v>
      </c>
      <c r="T26" s="229">
        <f t="shared" si="7"/>
        <v>5.6390000000000002</v>
      </c>
      <c r="U26" s="230">
        <v>5.4</v>
      </c>
      <c r="V26" s="230">
        <f t="shared" si="0"/>
        <v>5.4</v>
      </c>
      <c r="W26" s="292" t="s">
        <v>148</v>
      </c>
      <c r="X26" s="286">
        <v>0</v>
      </c>
      <c r="Y26" s="286">
        <v>1040</v>
      </c>
      <c r="Z26" s="286">
        <v>1195</v>
      </c>
      <c r="AA26" s="286">
        <v>1185</v>
      </c>
      <c r="AB26" s="286">
        <v>1199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31895294</v>
      </c>
      <c r="AH26" s="233">
        <f t="shared" si="9"/>
        <v>1296</v>
      </c>
      <c r="AI26" s="234">
        <f t="shared" si="8"/>
        <v>229.82798368505053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7004077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10</v>
      </c>
      <c r="E27" s="222">
        <f t="shared" si="2"/>
        <v>7.042253521126761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131</v>
      </c>
      <c r="P27" s="227">
        <v>137</v>
      </c>
      <c r="Q27" s="227">
        <v>11662628</v>
      </c>
      <c r="R27" s="228">
        <f t="shared" si="5"/>
        <v>5845</v>
      </c>
      <c r="S27" s="229">
        <f t="shared" si="6"/>
        <v>140.28</v>
      </c>
      <c r="T27" s="229">
        <f t="shared" si="7"/>
        <v>5.8449999999999998</v>
      </c>
      <c r="U27" s="230">
        <v>5</v>
      </c>
      <c r="V27" s="230">
        <f t="shared" si="0"/>
        <v>5</v>
      </c>
      <c r="W27" s="292" t="s">
        <v>148</v>
      </c>
      <c r="X27" s="286">
        <v>0</v>
      </c>
      <c r="Y27" s="286">
        <v>980</v>
      </c>
      <c r="Z27" s="286">
        <v>1195</v>
      </c>
      <c r="AA27" s="286">
        <v>1185</v>
      </c>
      <c r="AB27" s="286">
        <v>1199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31896646</v>
      </c>
      <c r="AH27" s="233">
        <f t="shared" si="9"/>
        <v>1352</v>
      </c>
      <c r="AI27" s="234">
        <f t="shared" si="8"/>
        <v>231.30881094952952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7004077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8</v>
      </c>
      <c r="E28" s="222">
        <f t="shared" si="2"/>
        <v>5.6338028169014089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132</v>
      </c>
      <c r="P28" s="227">
        <v>142</v>
      </c>
      <c r="Q28" s="227">
        <v>11668370</v>
      </c>
      <c r="R28" s="228">
        <f t="shared" si="5"/>
        <v>5742</v>
      </c>
      <c r="S28" s="229">
        <f t="shared" si="6"/>
        <v>137.80799999999999</v>
      </c>
      <c r="T28" s="229">
        <f t="shared" si="7"/>
        <v>5.742</v>
      </c>
      <c r="U28" s="230">
        <v>4.8</v>
      </c>
      <c r="V28" s="230">
        <f t="shared" si="0"/>
        <v>4.8</v>
      </c>
      <c r="W28" s="292" t="s">
        <v>148</v>
      </c>
      <c r="X28" s="286">
        <v>0</v>
      </c>
      <c r="Y28" s="286">
        <v>999</v>
      </c>
      <c r="Z28" s="286">
        <v>1195</v>
      </c>
      <c r="AA28" s="286">
        <v>1185</v>
      </c>
      <c r="AB28" s="286">
        <v>1199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31897966</v>
      </c>
      <c r="AH28" s="233">
        <f t="shared" si="9"/>
        <v>1320</v>
      </c>
      <c r="AI28" s="234">
        <f t="shared" si="8"/>
        <v>229.88505747126436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7004077</v>
      </c>
      <c r="AQ28" s="286">
        <f t="shared" si="1"/>
        <v>0</v>
      </c>
      <c r="AR28" s="238">
        <v>1.05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11</v>
      </c>
      <c r="E29" s="222">
        <f t="shared" si="2"/>
        <v>7.746478873239437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136</v>
      </c>
      <c r="P29" s="227">
        <v>144</v>
      </c>
      <c r="Q29" s="227">
        <v>11674047</v>
      </c>
      <c r="R29" s="228">
        <f t="shared" si="5"/>
        <v>5677</v>
      </c>
      <c r="S29" s="229">
        <f t="shared" si="6"/>
        <v>136.24799999999999</v>
      </c>
      <c r="T29" s="229">
        <f t="shared" si="7"/>
        <v>5.6769999999999996</v>
      </c>
      <c r="U29" s="230">
        <v>4.7</v>
      </c>
      <c r="V29" s="230">
        <f t="shared" si="0"/>
        <v>4.7</v>
      </c>
      <c r="W29" s="292" t="s">
        <v>148</v>
      </c>
      <c r="X29" s="286">
        <v>0</v>
      </c>
      <c r="Y29" s="286">
        <v>980</v>
      </c>
      <c r="Z29" s="286">
        <v>1177</v>
      </c>
      <c r="AA29" s="286">
        <v>1185</v>
      </c>
      <c r="AB29" s="286">
        <v>1199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31899286</v>
      </c>
      <c r="AH29" s="233">
        <f t="shared" si="9"/>
        <v>1320</v>
      </c>
      <c r="AI29" s="234">
        <f t="shared" si="8"/>
        <v>232.51717456403031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7004077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8</v>
      </c>
      <c r="E30" s="222">
        <f t="shared" si="2"/>
        <v>5.6338028169014089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131</v>
      </c>
      <c r="P30" s="227">
        <v>135</v>
      </c>
      <c r="Q30" s="227">
        <v>11679437</v>
      </c>
      <c r="R30" s="228">
        <f t="shared" si="5"/>
        <v>5390</v>
      </c>
      <c r="S30" s="229">
        <f t="shared" si="6"/>
        <v>129.36000000000001</v>
      </c>
      <c r="T30" s="229">
        <f t="shared" si="7"/>
        <v>5.39</v>
      </c>
      <c r="U30" s="230">
        <v>4.5999999999999996</v>
      </c>
      <c r="V30" s="230">
        <f t="shared" si="0"/>
        <v>4.5999999999999996</v>
      </c>
      <c r="W30" s="292" t="s">
        <v>148</v>
      </c>
      <c r="X30" s="286">
        <v>0</v>
      </c>
      <c r="Y30" s="286">
        <v>940</v>
      </c>
      <c r="Z30" s="286">
        <v>1153</v>
      </c>
      <c r="AA30" s="286">
        <v>1185</v>
      </c>
      <c r="AB30" s="286">
        <v>1150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31900494</v>
      </c>
      <c r="AH30" s="233">
        <f t="shared" si="9"/>
        <v>1208</v>
      </c>
      <c r="AI30" s="234">
        <f t="shared" si="8"/>
        <v>224.1187384044527</v>
      </c>
      <c r="AJ30" s="235">
        <v>0</v>
      </c>
      <c r="AK30" s="235">
        <v>1</v>
      </c>
      <c r="AL30" s="235">
        <v>1</v>
      </c>
      <c r="AM30" s="235">
        <v>1</v>
      </c>
      <c r="AN30" s="235">
        <v>1</v>
      </c>
      <c r="AO30" s="235">
        <v>0</v>
      </c>
      <c r="AP30" s="286">
        <v>7004077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14</v>
      </c>
      <c r="E31" s="222">
        <f>D31/1.42</f>
        <v>9.8591549295774659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110</v>
      </c>
      <c r="P31" s="227">
        <v>119</v>
      </c>
      <c r="Q31" s="227">
        <v>11684640</v>
      </c>
      <c r="R31" s="228">
        <f t="shared" si="5"/>
        <v>5203</v>
      </c>
      <c r="S31" s="229">
        <f t="shared" si="6"/>
        <v>124.872</v>
      </c>
      <c r="T31" s="229">
        <f t="shared" si="7"/>
        <v>5.2030000000000003</v>
      </c>
      <c r="U31" s="230">
        <v>4.0999999999999996</v>
      </c>
      <c r="V31" s="230">
        <f t="shared" si="0"/>
        <v>4.0999999999999996</v>
      </c>
      <c r="W31" s="292" t="s">
        <v>151</v>
      </c>
      <c r="X31" s="286">
        <v>0</v>
      </c>
      <c r="Y31" s="286">
        <v>1050</v>
      </c>
      <c r="Z31" s="286">
        <v>1156</v>
      </c>
      <c r="AA31" s="286">
        <v>0</v>
      </c>
      <c r="AB31" s="286">
        <v>1170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31901550</v>
      </c>
      <c r="AH31" s="233">
        <f t="shared" si="9"/>
        <v>1056</v>
      </c>
      <c r="AI31" s="234">
        <f t="shared" si="8"/>
        <v>202.95983086680761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7004077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18</v>
      </c>
      <c r="E32" s="222">
        <f t="shared" si="2"/>
        <v>12.67605633802817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121</v>
      </c>
      <c r="P32" s="227">
        <v>121</v>
      </c>
      <c r="Q32" s="227">
        <v>11689552</v>
      </c>
      <c r="R32" s="228">
        <f t="shared" si="5"/>
        <v>4912</v>
      </c>
      <c r="S32" s="229">
        <f t="shared" si="6"/>
        <v>117.88800000000001</v>
      </c>
      <c r="T32" s="229">
        <f t="shared" si="7"/>
        <v>4.9119999999999999</v>
      </c>
      <c r="U32" s="230">
        <v>3.5</v>
      </c>
      <c r="V32" s="230">
        <f t="shared" si="0"/>
        <v>3.5</v>
      </c>
      <c r="W32" s="292" t="s">
        <v>151</v>
      </c>
      <c r="X32" s="286">
        <v>0</v>
      </c>
      <c r="Y32" s="286">
        <v>1050</v>
      </c>
      <c r="Z32" s="286">
        <v>1131</v>
      </c>
      <c r="AA32" s="286">
        <v>0</v>
      </c>
      <c r="AB32" s="286">
        <v>1129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31902484</v>
      </c>
      <c r="AH32" s="233">
        <f t="shared" si="9"/>
        <v>934</v>
      </c>
      <c r="AI32" s="234">
        <f t="shared" si="8"/>
        <v>190.14657980456028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7004077</v>
      </c>
      <c r="AQ32" s="286">
        <f t="shared" si="1"/>
        <v>0</v>
      </c>
      <c r="AR32" s="238">
        <v>0.99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16</v>
      </c>
      <c r="E33" s="222">
        <f t="shared" si="2"/>
        <v>11.267605633802818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115</v>
      </c>
      <c r="P33" s="227">
        <v>92</v>
      </c>
      <c r="Q33" s="227">
        <v>11693969</v>
      </c>
      <c r="R33" s="228">
        <f t="shared" si="5"/>
        <v>4417</v>
      </c>
      <c r="S33" s="229">
        <f t="shared" si="6"/>
        <v>106.008</v>
      </c>
      <c r="T33" s="229">
        <f t="shared" si="7"/>
        <v>4.4169999999999998</v>
      </c>
      <c r="U33" s="230">
        <v>3.9</v>
      </c>
      <c r="V33" s="230">
        <f t="shared" si="0"/>
        <v>3.9</v>
      </c>
      <c r="W33" s="292" t="s">
        <v>132</v>
      </c>
      <c r="X33" s="286">
        <v>0</v>
      </c>
      <c r="Y33" s="286">
        <v>0</v>
      </c>
      <c r="Z33" s="286">
        <v>1059</v>
      </c>
      <c r="AA33" s="286">
        <v>0</v>
      </c>
      <c r="AB33" s="286">
        <v>1110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31903216</v>
      </c>
      <c r="AH33" s="233">
        <f t="shared" si="9"/>
        <v>732</v>
      </c>
      <c r="AI33" s="234">
        <f t="shared" si="8"/>
        <v>165.72334163459362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7004573</v>
      </c>
      <c r="AQ33" s="286">
        <f t="shared" si="1"/>
        <v>496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19</v>
      </c>
      <c r="E34" s="222">
        <f t="shared" si="2"/>
        <v>13.380281690140846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117</v>
      </c>
      <c r="P34" s="227">
        <v>89</v>
      </c>
      <c r="Q34" s="227">
        <v>11697812</v>
      </c>
      <c r="R34" s="228">
        <f t="shared" si="5"/>
        <v>3843</v>
      </c>
      <c r="S34" s="229">
        <f t="shared" si="6"/>
        <v>92.231999999999999</v>
      </c>
      <c r="T34" s="229">
        <f t="shared" si="7"/>
        <v>3.843</v>
      </c>
      <c r="U34" s="230">
        <v>4.5999999999999996</v>
      </c>
      <c r="V34" s="230">
        <f t="shared" si="0"/>
        <v>4.5999999999999996</v>
      </c>
      <c r="W34" s="292" t="s">
        <v>132</v>
      </c>
      <c r="X34" s="286">
        <v>0</v>
      </c>
      <c r="Y34" s="286">
        <v>0</v>
      </c>
      <c r="Z34" s="286">
        <v>1024</v>
      </c>
      <c r="AA34" s="286">
        <v>0</v>
      </c>
      <c r="AB34" s="286">
        <v>1028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31903866</v>
      </c>
      <c r="AH34" s="233">
        <f t="shared" si="9"/>
        <v>650</v>
      </c>
      <c r="AI34" s="234">
        <f t="shared" si="8"/>
        <v>169.13869372885767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7005161</v>
      </c>
      <c r="AQ34" s="286">
        <f t="shared" si="1"/>
        <v>588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123.54166666666667</v>
      </c>
      <c r="Q35" s="255">
        <f>Q34-Q10</f>
        <v>123107</v>
      </c>
      <c r="R35" s="256">
        <f>SUM(R11:R34)</f>
        <v>123107</v>
      </c>
      <c r="S35" s="257">
        <f>AVERAGE(S11:S34)</f>
        <v>123.10699999999999</v>
      </c>
      <c r="T35" s="257">
        <f>SUM(T11:T34)</f>
        <v>123.107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25220</v>
      </c>
      <c r="AH35" s="263">
        <f>SUM(AH11:AH34)</f>
        <v>25220</v>
      </c>
      <c r="AI35" s="264">
        <f>$AH$35/$T35</f>
        <v>204.86243674202117</v>
      </c>
      <c r="AJ35" s="261"/>
      <c r="AK35" s="265"/>
      <c r="AL35" s="265"/>
      <c r="AM35" s="265"/>
      <c r="AN35" s="266"/>
      <c r="AO35" s="267"/>
      <c r="AP35" s="268">
        <f>AP34-AP10</f>
        <v>6009</v>
      </c>
      <c r="AQ35" s="269">
        <f>SUM(AQ11:AQ34)</f>
        <v>6009</v>
      </c>
      <c r="AR35" s="270">
        <f>AVERAGE(AR11:AR34)</f>
        <v>1.0166666666666668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8" t="s">
        <v>274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311" t="s">
        <v>126</v>
      </c>
      <c r="C41" s="294"/>
      <c r="D41" s="294"/>
      <c r="E41" s="30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00" t="s">
        <v>162</v>
      </c>
      <c r="C42" s="294"/>
      <c r="D42" s="294"/>
      <c r="E42" s="29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208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11" t="s">
        <v>281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137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00" t="s">
        <v>223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2" t="s">
        <v>138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1" t="s">
        <v>139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0" t="s">
        <v>210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297" t="s">
        <v>205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2" t="s">
        <v>280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65" t="s">
        <v>140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23" t="s">
        <v>129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297" t="s">
        <v>259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130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311"/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79"/>
      <c r="C59" s="297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291"/>
      <c r="D60" s="278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31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311"/>
      <c r="D62" s="294"/>
      <c r="E62" s="278"/>
      <c r="F62" s="294"/>
      <c r="G62" s="294"/>
      <c r="H62" s="294"/>
      <c r="I62" s="278"/>
      <c r="J62" s="295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2:51" x14ac:dyDescent="0.35">
      <c r="B63" s="282"/>
      <c r="C63" s="297"/>
      <c r="D63" s="294"/>
      <c r="E63" s="278"/>
      <c r="F63" s="294"/>
      <c r="G63" s="278"/>
      <c r="H63" s="278"/>
      <c r="I63" s="278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2:51" x14ac:dyDescent="0.35">
      <c r="B64" s="282"/>
      <c r="C64" s="297"/>
      <c r="D64" s="294"/>
      <c r="E64" s="294"/>
      <c r="F64" s="278"/>
      <c r="G64" s="278"/>
      <c r="H64" s="278"/>
      <c r="I64" s="294"/>
      <c r="J64" s="282"/>
      <c r="K64" s="282"/>
      <c r="L64" s="282"/>
      <c r="M64" s="282"/>
      <c r="N64" s="282"/>
      <c r="O64" s="282"/>
      <c r="P64" s="282"/>
      <c r="Q64" s="282"/>
      <c r="R64" s="282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79"/>
      <c r="C65" s="282"/>
      <c r="D65" s="294"/>
      <c r="E65" s="294"/>
      <c r="F65" s="278"/>
      <c r="G65" s="294"/>
      <c r="H65" s="294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C66" s="311"/>
      <c r="D66" s="282"/>
      <c r="E66" s="294"/>
      <c r="F66" s="294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297"/>
      <c r="D67" s="282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311"/>
      <c r="D68" s="294"/>
      <c r="E68" s="282"/>
      <c r="F68" s="294"/>
      <c r="G68" s="294"/>
      <c r="H68" s="294"/>
      <c r="I68" s="282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00"/>
      <c r="D69" s="294"/>
      <c r="E69" s="282"/>
      <c r="F69" s="294"/>
      <c r="G69" s="282"/>
      <c r="H69" s="282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F70" s="282"/>
      <c r="G70" s="282"/>
      <c r="H70" s="282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A71" s="288"/>
      <c r="I71" s="289"/>
      <c r="J71" s="289"/>
      <c r="K71" s="289"/>
      <c r="L71" s="289"/>
      <c r="M71" s="289"/>
      <c r="N71" s="289"/>
      <c r="O71" s="290"/>
      <c r="P71" s="284"/>
      <c r="R71" s="287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1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284"/>
      <c r="Q103" s="284"/>
      <c r="R103" s="284"/>
      <c r="S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18" spans="45:51" x14ac:dyDescent="0.35">
      <c r="AS118" s="177"/>
      <c r="AT118" s="177"/>
      <c r="AU118" s="177"/>
      <c r="AV118" s="177"/>
      <c r="AW118" s="177"/>
      <c r="AX118" s="177"/>
      <c r="AY118" s="177"/>
    </row>
  </sheetData>
  <protectedRanges>
    <protectedRange sqref="N62:R62 B65 S64:T70 B59:B62 S60:T61 N65:R70 T59 T42" name="Range2_12_5_1_1"/>
    <protectedRange sqref="N10 L10 L6 D6 D8 AD8 AF8 O8:U8 AJ8:AR8 AF10 AR11:AR34 L24:N31 E23:E34 G23:G34 N12:N23 N32:N34 N11:AG11 E11:G22 O12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8:H68 F69 E67" name="Range2_2_2_9_2_1_1"/>
    <protectedRange sqref="D65 D68:D69" name="Range2_1_1_1_1_1_9_2_1_1"/>
    <protectedRange sqref="Q10" name="Range1_17_1_1_1"/>
    <protectedRange sqref="AG10" name="Range1_18_1_1_1"/>
    <protectedRange sqref="C66 C68" name="Range2_4_1_1_1"/>
    <protectedRange sqref="AS16:AS34" name="Range1_1_1_1"/>
    <protectedRange sqref="P3:U5" name="Range1_16_1_1_1_1"/>
    <protectedRange sqref="C69 C67 C64" name="Range2_1_3_1_1"/>
    <protectedRange sqref="H11:H34" name="Range1_1_1_1_1_1_1"/>
    <protectedRange sqref="B63:B64 J63:R64 D66:D67 I68:I69 Z61:Z62 S62:Y63 AA62:AU63 E68:E69 G69:H70 F70" name="Range2_2_1_10_1_1_1_2"/>
    <protectedRange sqref="C65" name="Range2_2_1_10_2_1_1_1"/>
    <protectedRange sqref="N61:R61 G65:H65 D62 F66 E64" name="Range2_12_1_6_1_1"/>
    <protectedRange sqref="I64:I66 G66:H67 E65:E66 F67:F68 F61:F62 E60 G61:M61" name="Range2_2_12_1_7_1_1"/>
    <protectedRange sqref="D63:D64" name="Range2_1_1_1_1_11_1_2_1_1"/>
    <protectedRange sqref="E61 G62:H62 F63" name="Range2_2_2_9_1_1_1_1"/>
    <protectedRange sqref="C63" name="Range2_1_1_2_1_1"/>
    <protectedRange sqref="C62" name="Range2_1_2_2_1_1"/>
    <protectedRange sqref="C61" name="Range2_3_2_1_1"/>
    <protectedRange sqref="C60" name="Range2_5_1_1_1"/>
    <protectedRange sqref="E62:E63 F64:F65 G63:H64 I62:I63" name="Range2_2_1_1_1_1"/>
    <protectedRange sqref="D60:D61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B40:B41" name="Range2_12_5_1_1_1"/>
    <protectedRange sqref="E40 F41:H41" name="Range2_2_12_1_7_1_1_1"/>
    <protectedRange sqref="D40" name="Range2_3_2_1_3_1_1_2_10_1_1_1_1_1"/>
    <protectedRange sqref="C40" name="Range2_1_1_1_1_11_1_2_1_1_1"/>
    <protectedRange sqref="S39:S40" name="Range2_12_3_1_1_1_1"/>
    <protectedRange sqref="D38:E38 N39:R40 F39:H39" name="Range2_12_1_3_1_1_1_1"/>
    <protectedRange sqref="I39:M39 E39 F40:M40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1 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1" name="Range2_2_12_1_3_1_2_1_1_1_2_1_2_1"/>
    <protectedRange sqref="N60:R60" name="Range2_12_1_6_1_1_1"/>
    <protectedRange sqref="J60:M60" name="Range2_2_12_1_7_1_1_2"/>
    <protectedRange sqref="B58" name="Range2_12_5_1_1_2_2_1_3_1_1_1_1_1_1_1_1_1_1_1_1_1"/>
    <protectedRange sqref="D59 I60" name="Range2_2_12_1_7_1_1_2_1"/>
    <protectedRange sqref="E59 F60:H60" name="Range2_2_12_1_1_1_1_1_1"/>
    <protectedRange sqref="C59" name="Range2_1_4_2_1_1_1_1"/>
    <protectedRange sqref="S59" name="Range2_12_5_1_1_5"/>
    <protectedRange sqref="R59" name="Range2_12_1_6_1_1_4_1_1_1_1_1_1_1_1_1_1_1_2"/>
    <protectedRange sqref="N59:Q59" name="Range2_12_1_6_1_1_1_1_1"/>
    <protectedRange sqref="I59:M59" name="Range2_2_12_1_7_1_1_2_1_1"/>
    <protectedRange sqref="G59:H59" name="Range2_2_12_1_3_1_2_1_1_1_2_1_1_1_1_1_1_2_1_1_1_1_1_1"/>
    <protectedRange sqref="D58:E58" name="Range2_2_12_1_3_1_2_1_1_1_2_1_1_1_1_3_1_1_1_1_1_1_1_1"/>
    <protectedRange sqref="F59" name="Range2_2_12_1_3_1_2_1_1_1_3_1_1_1_1_1_3_1_1_1_1_1_1_1_1"/>
    <protectedRange sqref="B57" name="Range2_12_5_1_1_2_4"/>
    <protectedRange sqref="T49" name="Range2_12_5_1_1_2_1_1"/>
    <protectedRange sqref="S49" name="Range2_12_4_1_1_1_4_2_2_1_1_1_1"/>
    <protectedRange sqref="Q49:R49" name="Range2_12_1_6_1_1_1_2_3_2_1_1_1_1_1_1"/>
    <protectedRange sqref="N49:P49" name="Range2_12_1_2_3_1_1_1_2_3_2_1_1_1_1_1_1"/>
    <protectedRange sqref="K49:M49" name="Range2_2_12_1_4_3_1_1_1_3_3_2_1_1_1_1_1_1"/>
    <protectedRange sqref="J49" name="Range2_2_12_1_4_3_1_1_1_3_2_1_2_1_1_1_1"/>
    <protectedRange sqref="T56:T58" name="Range2_12_5_1_1_2"/>
    <protectedRange sqref="T50" name="Range2_12_5_1_1_2_1_2"/>
    <protectedRange sqref="T52:T55" name="Range2_12_5_1_1_3_1"/>
    <protectedRange sqref="T51" name="Range2_12_5_1_1_2_2_1"/>
    <protectedRange sqref="S58" name="Range2_12_5_1_1_5_1"/>
    <protectedRange sqref="S57" name="Range2_12_5_1_1_5_1_1_1_1"/>
    <protectedRange sqref="S56" name="Range2_12_2_1_1_1_2_1_1_2_1"/>
    <protectedRange sqref="S51:S53" name="Range2_12_4_1_1_1_4_2_2_2_1_1"/>
    <protectedRange sqref="Q51:R53" name="Range2_12_1_6_1_1_1_2_3_2_1_1_3_1_1"/>
    <protectedRange sqref="N51:P53" name="Range2_12_1_2_3_1_1_1_2_3_2_1_1_3_1_1"/>
    <protectedRange sqref="K51:M53" name="Range2_2_12_1_4_3_1_1_1_3_3_2_1_1_3_1_1"/>
    <protectedRange sqref="J51:J53" name="Range2_2_12_1_4_3_1_1_1_3_2_1_2_2_1_1"/>
    <protectedRange sqref="S54" name="Range2_12_2_1_1_1_2_1_2_1"/>
    <protectedRange sqref="S55" name="Range2_12_2_1_1_1_2_1_1_1_1_1"/>
    <protectedRange sqref="N54:R54" name="Range2_12_1_6_1_1_4_1_1_1_1_1_1_1_1_1_1"/>
    <protectedRange sqref="K54:M54" name="Range2_2_12_1_7_1_1_6_1_1_1_1_1_1_1_1_1_1"/>
    <protectedRange sqref="Q55:R55" name="Range2_12_1_6_1_1_1_2_3_1_1_3_1_1_1_1_1_1_1_2_1"/>
    <protectedRange sqref="N55:P55" name="Range2_12_1_2_3_1_1_1_2_3_1_1_3_1_1_1_1_1_1_1_1_1"/>
    <protectedRange sqref="J55:M55" name="Range2_2_12_1_4_3_1_1_1_3_3_1_1_3_1_1_1_1_1_1_1_1_1"/>
    <protectedRange sqref="I55" name="Range2_2_12_1_4_3_1_1_1_2_1_2_1_1_3_1_1_1_1_1_1_1_1"/>
    <protectedRange sqref="G56:H56" name="Range2_2_12_1_3_1_2_1_1_1_2_1_3_1_1_3_1_1_1_1_1_1_1_2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50" name="Range2_2_12_1_4_3_1_1_1_3_2_1_2_1_1_1_2"/>
    <protectedRange sqref="D52:E52" name="Range2_2_12_1_3_1_2_1_1_1_2_1_2_3_2_1_1_1_2"/>
    <protectedRange sqref="F53:H53" name="Range2_2_12_1_3_1_1_1_1_1_4_1_2_1_2_1_2_1_1_1_2"/>
    <protectedRange sqref="I53" name="Range2_2_12_1_4_2_1_1_1_4_1_2_1_1_1_2_2_2_1_1"/>
    <protectedRange sqref="D53:E53" name="Range2_2_12_1_3_1_2_1_1_1_2_1_2_3_2_2_1_1_2_1"/>
    <protectedRange sqref="F54:H54" name="Range2_2_12_1_3_1_1_1_1_1_4_1_2_1_2_1_2_2_1_1_2_1"/>
    <protectedRange sqref="J54" name="Range2_2_12_1_4_3_1_1_1_3_2_1_2_2_2_1_1"/>
    <protectedRange sqref="D54:E54" name="Range2_2_12_1_3_1_2_1_1_1_2_1_2_3_2_2_1_2_2_1_1"/>
    <protectedRange sqref="I54" name="Range2_2_12_1_4_2_1_1_1_4_1_2_1_1_1_2_2_1_1_2_1_1"/>
    <protectedRange sqref="F55:H55" name="Range2_2_12_1_3_1_1_1_1_1_4_1_2_1_2_1_2_2_1_2_2_1_1"/>
    <protectedRange sqref="D55:E55" name="Range2_2_12_1_3_1_2_1_1_1_2_1_2_3_2_2_1_1_1_1_1"/>
    <protectedRange sqref="F56" name="Range2_2_12_1_3_1_1_1_1_1_4_1_2_1_2_1_2_2_1_1_1_1_1"/>
    <protectedRange sqref="R58" name="Range2_12_1_4_1_1_1_1_1_1_1_1_1_1_1_1_1_1_1_2_1"/>
    <protectedRange sqref="R57" name="Range2_12_1_6_1_1_1_2_3_1_1_3_1_1_1_1_1_1_2_1_1"/>
    <protectedRange sqref="R56" name="Range2_12_1_6_1_1_1_2_3_1_1_3_1_1_1_1_1_1_1_1_1_1"/>
    <protectedRange sqref="N58:Q58" name="Range2_12_1_6_1_1_1_1_1_1"/>
    <protectedRange sqref="J58:M58" name="Range2_2_12_1_7_1_1_2_1_1_1"/>
    <protectedRange sqref="N57:Q57" name="Range2_12_1_6_1_1_4_1_1_1_1_1_1_1_1_1_1_1_1_1_1"/>
    <protectedRange sqref="J57:M57" name="Range2_2_12_1_7_1_1_6_1_1_1_1_1_1_1_1_1_1_1_1_1"/>
    <protectedRange sqref="I58" name="Range2_2_12_1_4_3_1_1_1_5_1_1_1_1_1_1_1_1_1_1_1_1_1_1"/>
    <protectedRange sqref="Q56" name="Range2_12_1_4_1_1_1_1_1_1_1_1_1_1_1_1_1_1_1_1_1_1"/>
    <protectedRange sqref="N56:P56" name="Range2_12_1_2_1_1_1_1_1_1_1_1_1_1_1_1_1_1_1_1_1_1"/>
    <protectedRange sqref="J56:M56" name="Range2_2_12_1_4_1_1_1_1_1_1_1_1_1_1_1_1_1_1_1_1_1_1"/>
    <protectedRange sqref="I57" name="Range2_2_12_1_4_3_1_1_1_3_3_1_1_3_1_1_1_1_1_1_2_1_1"/>
    <protectedRange sqref="I56" name="Range2_2_12_1_7_1_1_5_2_1_1_1_1_1_1_1_1_1_1_1_1_1_1"/>
    <protectedRange sqref="D57:E57 G58:H58" name="Range2_2_12_1_3_3_1_1_1_2_1_1_1_1_1_1_1_1_1_1_1_1_1_1"/>
    <protectedRange sqref="F58" name="Range2_2_12_1_3_1_2_1_1_1_2_1_3_1_1_3_1_1_1_1_1_1_2_1_1"/>
    <protectedRange sqref="F57:H57" name="Range2_2_12_1_3_1_2_1_1_1_2_1_3_1_1_3_1_1_1_1_1_1_1_1_1_1"/>
    <protectedRange sqref="D56:E56" name="Range2_2_12_1_3_1_1_1_1_1_4_1_2_1_3_1_1_1_1_1_1_1_1_1_1_1_1"/>
    <protectedRange sqref="B56" name="Range2_12_5_1_1_2_2_1_3_1_1_1_1_1_1_1_1_1_1_1_1_1_1_1_1"/>
    <protectedRange sqref="B54:B55" name="Range2_12_5_1_1_2_3_2_1"/>
    <protectedRange sqref="B52" name="Range2_12_5_1_1_2_2_1_3_1_1_1_1_1_1_1_1_1_1_1_1_2"/>
    <protectedRange sqref="B53" name="Range2_12_5_1_1_2_1_4_1_1_1_2_1_1_1_1_1_1_1_1_1_1"/>
    <protectedRange sqref="T48" name="Range2_12_5_1_1_2_1_1_1"/>
    <protectedRange sqref="T43:T44" name="Range2_12_5_1_1_3_1_1_1_1_1_1"/>
    <protectedRange sqref="T45:T46" name="Range2_12_5_1_1_2_1_1_1_1_1_1_1_1"/>
    <protectedRange sqref="T47" name="Range2_12_5_1_1_6_1_1_1_1_1_1_1_1"/>
    <protectedRange sqref="S43:S44" name="Range2_12_5_1_1_2_3_1_1_1_1_1_1_1_1_1_1"/>
    <protectedRange sqref="Q43:R44" name="Range2_12_1_6_1_1_1_1_2_1_1_1_1_1_1_1_1_1"/>
    <protectedRange sqref="N43:P44" name="Range2_12_1_2_3_1_1_1_1_2_1_1_1_1_1_1_1_1_1"/>
    <protectedRange sqref="I44:I45 J43:M44" name="Range2_2_12_1_4_3_1_1_1_1_2_1_1_1_1_1_1_1_1_1"/>
    <protectedRange sqref="E43:E44 F44:H45" name="Range2_2_12_1_3_1_2_1_1_1_1_2_1_1_1_1_1_1_1_1_1"/>
    <protectedRange sqref="D43:D44" name="Range2_2_12_1_3_1_2_1_1_1_2_1_2_3_1_1_1_1_1_1_1"/>
    <protectedRange sqref="S45:S46" name="Range2_12_4_1_1_1_4_2_1_1_1_1_1_1_1_1_1"/>
    <protectedRange sqref="Q45:R46" name="Range2_12_1_6_1_1_1_2_3_2_1_1_1_1_1_1_1_1_1"/>
    <protectedRange sqref="N45:P46" name="Range2_12_1_2_3_1_1_1_2_3_2_1_1_1_1_1_1_1_1_1"/>
    <protectedRange sqref="J45:M46" name="Range2_2_12_1_4_3_1_1_1_3_3_2_1_1_1_1_1_1_1_1_1"/>
    <protectedRange sqref="I43 I46" name="Range2_2_12_1_4_3_1_1_1_2_1_2_2_1_1_1_1_1_1_1_1"/>
    <protectedRange sqref="G43:H43 D42:E42 D45:E45 G46:H46" name="Range2_2_12_1_3_1_2_1_1_1_2_1_3_2_1_1_1_1_1_1_1_1"/>
    <protectedRange sqref="F43 F46" name="Range2_2_12_1_3_1_2_1_1_1_1_1_2_2_1_1_1_1_1_1_1_1"/>
    <protectedRange sqref="S47" name="Range2_12_5_1_1_5_3_1_1_1_1_1_1_1_1_1_1"/>
    <protectedRange sqref="Q47:R47" name="Range2_12_1_6_1_1_1_2_3_2_1_1_2_1_1_1_1_1_1_1_1"/>
    <protectedRange sqref="N47:P47" name="Range2_12_1_2_3_1_1_1_2_3_2_1_1_2_1_1_1_1_1_1_1_1"/>
    <protectedRange sqref="J47:M47" name="Range2_2_12_1_4_3_1_1_1_3_3_2_1_1_2_1_1_1_1_1_1_1_1"/>
    <protectedRange sqref="I47" name="Range2_2_12_1_4_3_1_1_1_2_1_2_2_1_2_1_1_1_1_1_1_1_1"/>
    <protectedRange sqref="D46:E46 G47:H47" name="Range2_2_12_1_3_1_2_1_1_1_2_1_3_2_1_2_1_1_1_1_1_1_1_1"/>
    <protectedRange sqref="F47" name="Range2_2_12_1_3_1_2_1_1_1_1_1_2_2_1_2_1_1_1_1_1_1_1_1"/>
    <protectedRange sqref="S48" name="Range2_12_4_1_1_1_4_2_2_1_1_1_1_1"/>
    <protectedRange sqref="Q48:R48" name="Range2_12_1_6_1_1_1_2_3_2_1_1_1_1_1_1_1"/>
    <protectedRange sqref="N48:P48" name="Range2_12_1_2_3_1_1_1_2_3_2_1_1_1_1_1_1_1"/>
    <protectedRange sqref="K48:M48" name="Range2_2_12_1_4_3_1_1_1_3_3_2_1_1_1_1_1_1_1"/>
    <protectedRange sqref="J48" name="Range2_2_12_1_4_3_1_1_1_3_2_1_2_1_1_1_1_1"/>
    <protectedRange sqref="D47:E47" name="Range2_2_12_1_3_1_2_1_1_1_2_1_2_3_2_1_1_1_1_1"/>
    <protectedRange sqref="I48" name="Range2_2_12_1_4_2_1_1_1_4_1_2_1_1_1_2_1_1_1_1_1"/>
    <protectedRange sqref="F48:H48" name="Range2_2_12_1_3_1_1_1_1_1_4_1_2_1_2_1_2_1_1_1_1_1"/>
    <protectedRange sqref="B42:B44" name="Range2_12_5_1_1_1_2_2_1_1_1_1_1_1_1_1_1_1_1_1"/>
    <protectedRange sqref="B45" name="Range2_12_5_1_1_1_3_1_1_1_1_1_1_1_1_1_1_1_1_1"/>
    <protectedRange sqref="D48:E49" name="Range2_2_12_1_3_1_2_1_1_1_2_1_2_3_2_1_1_1_1_2"/>
    <protectedRange sqref="I49:I50" name="Range2_2_12_1_4_2_1_1_1_4_1_2_1_1_1_2_1_1_1_1_2"/>
    <protectedRange sqref="F49:H50" name="Range2_2_12_1_3_1_1_1_1_1_4_1_2_1_2_1_2_1_1_1_1_2"/>
    <protectedRange sqref="I52" name="Range2_2_12_1_4_2_1_1_1_4_1_2_1_1_1_2_2_1_1_1"/>
    <protectedRange sqref="D50:E50" name="Range2_2_12_1_3_1_2_1_1_1_2_1_2_3_2_1_1_1_2_1"/>
    <protectedRange sqref="I51" name="Range2_2_12_1_4_2_1_1_1_4_1_2_1_1_1_2_1_1_1_2_1"/>
    <protectedRange sqref="F51:H51" name="Range2_2_12_1_3_1_1_1_1_1_4_1_2_1_2_1_2_1_1_1_2_1"/>
    <protectedRange sqref="E51 F52:H52" name="Range2_2_12_1_3_1_2_1_1_1_1_2_1_1_1_1_1_1_2_1_1_1"/>
    <protectedRange sqref="D51" name="Range2_2_12_1_3_1_2_1_1_1_2_1_2_3_1_1_1_1_2_1_1_1"/>
    <protectedRange sqref="B48" name="Range2_12_5_1_1_1_2_2_1_1_1_1_1_1_1_1_1_1_2_1"/>
    <protectedRange sqref="B49" name="Range2_12_5_1_1_2_2_2_1_1_1_1_1_1_1_1_1_1"/>
    <protectedRange sqref="B51" name="Range2_12_5_1_1_1_2_1_1_1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160" priority="5" operator="containsText" text="N/A">
      <formula>NOT(ISERROR(SEARCH("N/A",X11)))</formula>
    </cfRule>
    <cfRule type="cellIs" dxfId="159" priority="23" operator="equal">
      <formula>0</formula>
    </cfRule>
  </conditionalFormatting>
  <conditionalFormatting sqref="X11:AE34">
    <cfRule type="cellIs" dxfId="158" priority="22" operator="greaterThanOrEqual">
      <formula>1185</formula>
    </cfRule>
  </conditionalFormatting>
  <conditionalFormatting sqref="X11:AE34">
    <cfRule type="cellIs" dxfId="157" priority="21" operator="between">
      <formula>0.1</formula>
      <formula>1184</formula>
    </cfRule>
  </conditionalFormatting>
  <conditionalFormatting sqref="X8">
    <cfRule type="cellIs" dxfId="156" priority="20" operator="equal">
      <formula>0</formula>
    </cfRule>
  </conditionalFormatting>
  <conditionalFormatting sqref="X8">
    <cfRule type="cellIs" dxfId="155" priority="19" operator="greaterThan">
      <formula>1179</formula>
    </cfRule>
  </conditionalFormatting>
  <conditionalFormatting sqref="X8">
    <cfRule type="cellIs" dxfId="154" priority="18" operator="greaterThan">
      <formula>99</formula>
    </cfRule>
  </conditionalFormatting>
  <conditionalFormatting sqref="X8">
    <cfRule type="cellIs" dxfId="153" priority="17" operator="greaterThan">
      <formula>0.99</formula>
    </cfRule>
  </conditionalFormatting>
  <conditionalFormatting sqref="AB8">
    <cfRule type="cellIs" dxfId="152" priority="16" operator="equal">
      <formula>0</formula>
    </cfRule>
  </conditionalFormatting>
  <conditionalFormatting sqref="AB8">
    <cfRule type="cellIs" dxfId="151" priority="15" operator="greaterThan">
      <formula>1179</formula>
    </cfRule>
  </conditionalFormatting>
  <conditionalFormatting sqref="AB8">
    <cfRule type="cellIs" dxfId="150" priority="14" operator="greaterThan">
      <formula>99</formula>
    </cfRule>
  </conditionalFormatting>
  <conditionalFormatting sqref="AB8">
    <cfRule type="cellIs" dxfId="149" priority="13" operator="greaterThan">
      <formula>0.99</formula>
    </cfRule>
  </conditionalFormatting>
  <conditionalFormatting sqref="AQ11:AQ34 AJ11:AO34">
    <cfRule type="cellIs" dxfId="148" priority="12" operator="equal">
      <formula>0</formula>
    </cfRule>
  </conditionalFormatting>
  <conditionalFormatting sqref="AQ11:AQ34 AJ11:AO34">
    <cfRule type="cellIs" dxfId="147" priority="11" operator="greaterThan">
      <formula>1179</formula>
    </cfRule>
  </conditionalFormatting>
  <conditionalFormatting sqref="AQ11:AQ34 AJ11:AO34">
    <cfRule type="cellIs" dxfId="146" priority="10" operator="greaterThan">
      <formula>99</formula>
    </cfRule>
  </conditionalFormatting>
  <conditionalFormatting sqref="AQ11:AQ34 AJ11:AO34">
    <cfRule type="cellIs" dxfId="145" priority="9" operator="greaterThan">
      <formula>0.99</formula>
    </cfRule>
  </conditionalFormatting>
  <conditionalFormatting sqref="AI11:AI34">
    <cfRule type="cellIs" dxfId="144" priority="8" operator="greaterThan">
      <formula>$AI$8</formula>
    </cfRule>
  </conditionalFormatting>
  <conditionalFormatting sqref="AH11:AH34">
    <cfRule type="cellIs" dxfId="143" priority="6" operator="greaterThan">
      <formula>$AH$8</formula>
    </cfRule>
    <cfRule type="cellIs" dxfId="142" priority="7" operator="greaterThan">
      <formula>$AH$8</formula>
    </cfRule>
  </conditionalFormatting>
  <conditionalFormatting sqref="AP11:AP34">
    <cfRule type="cellIs" dxfId="141" priority="4" operator="equal">
      <formula>0</formula>
    </cfRule>
  </conditionalFormatting>
  <conditionalFormatting sqref="AP11:AP34">
    <cfRule type="cellIs" dxfId="140" priority="3" operator="greaterThan">
      <formula>1179</formula>
    </cfRule>
  </conditionalFormatting>
  <conditionalFormatting sqref="AP11:AP34">
    <cfRule type="cellIs" dxfId="139" priority="2" operator="greaterThan">
      <formula>99</formula>
    </cfRule>
  </conditionalFormatting>
  <conditionalFormatting sqref="AP11:AP34">
    <cfRule type="cellIs" dxfId="138" priority="1" operator="greaterThan">
      <formula>0.99</formula>
    </cfRule>
  </conditionalFormatting>
  <dataValidations count="4">
    <dataValidation type="list" allowBlank="1" showInputMessage="1" showErrorMessage="1" sqref="AV31:AW31" xr:uid="{00000000-0002-0000-1800-000000000000}">
      <formula1>$AV$24:$AV$28</formula1>
    </dataValidation>
    <dataValidation type="list" allowBlank="1" showInputMessage="1" showErrorMessage="1" sqref="H11:H34" xr:uid="{00000000-0002-0000-1800-000001000000}">
      <formula1>$AV$10:$AV$19</formula1>
    </dataValidation>
    <dataValidation type="list" allowBlank="1" showInputMessage="1" showErrorMessage="1" sqref="AP8:AQ8 N10 L10 D8 O8:T8" xr:uid="{00000000-0002-0000-1800-000002000000}">
      <formula1>#REF!</formula1>
    </dataValidation>
    <dataValidation type="list" allowBlank="1" showInputMessage="1" showErrorMessage="1" sqref="P3:P5" xr:uid="{00000000-0002-0000-1800-000003000000}">
      <formula1>$AY$10:$AY$40</formula1>
    </dataValidation>
  </dataValidations>
  <hyperlinks>
    <hyperlink ref="H9:H10" location="'1'!AH8" display="Plant Status" xr:uid="{00000000-0004-0000-18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00FF"/>
  </sheetPr>
  <dimension ref="A2:AY118"/>
  <sheetViews>
    <sheetView showGridLines="0" topLeftCell="A37" zoomScaleNormal="100" workbookViewId="0">
      <selection activeCell="B52" sqref="B52:R58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134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134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55" t="s">
        <v>11</v>
      </c>
      <c r="I7" s="356" t="s">
        <v>12</v>
      </c>
      <c r="J7" s="356" t="s">
        <v>13</v>
      </c>
      <c r="K7" s="356" t="s">
        <v>14</v>
      </c>
      <c r="L7" s="191"/>
      <c r="M7" s="191"/>
      <c r="N7" s="191"/>
      <c r="O7" s="355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56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56" t="s">
        <v>23</v>
      </c>
      <c r="AG7" s="356" t="s">
        <v>24</v>
      </c>
      <c r="AH7" s="356" t="s">
        <v>25</v>
      </c>
      <c r="AI7" s="356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56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41938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24698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56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57" t="s">
        <v>52</v>
      </c>
      <c r="V9" s="357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59" t="s">
        <v>56</v>
      </c>
      <c r="AG9" s="359" t="s">
        <v>57</v>
      </c>
      <c r="AH9" s="373" t="s">
        <v>58</v>
      </c>
      <c r="AI9" s="388" t="s">
        <v>59</v>
      </c>
      <c r="AJ9" s="357" t="s">
        <v>60</v>
      </c>
      <c r="AK9" s="357" t="s">
        <v>61</v>
      </c>
      <c r="AL9" s="357" t="s">
        <v>62</v>
      </c>
      <c r="AM9" s="357" t="s">
        <v>63</v>
      </c>
      <c r="AN9" s="357" t="s">
        <v>64</v>
      </c>
      <c r="AO9" s="357" t="s">
        <v>65</v>
      </c>
      <c r="AP9" s="357" t="s">
        <v>66</v>
      </c>
      <c r="AQ9" s="390" t="s">
        <v>67</v>
      </c>
      <c r="AR9" s="357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57" t="s">
        <v>73</v>
      </c>
      <c r="C10" s="357" t="s">
        <v>74</v>
      </c>
      <c r="D10" s="357" t="s">
        <v>75</v>
      </c>
      <c r="E10" s="357" t="s">
        <v>76</v>
      </c>
      <c r="F10" s="357" t="s">
        <v>75</v>
      </c>
      <c r="G10" s="357" t="s">
        <v>76</v>
      </c>
      <c r="H10" s="399"/>
      <c r="I10" s="357" t="s">
        <v>76</v>
      </c>
      <c r="J10" s="357" t="s">
        <v>76</v>
      </c>
      <c r="K10" s="357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25'!Q34</f>
        <v>11697812</v>
      </c>
      <c r="R10" s="381"/>
      <c r="S10" s="382"/>
      <c r="T10" s="383"/>
      <c r="U10" s="357" t="s">
        <v>76</v>
      </c>
      <c r="V10" s="357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25'!AG34</f>
        <v>31903866</v>
      </c>
      <c r="AH10" s="373"/>
      <c r="AI10" s="389"/>
      <c r="AJ10" s="357" t="s">
        <v>85</v>
      </c>
      <c r="AK10" s="357" t="s">
        <v>85</v>
      </c>
      <c r="AL10" s="357" t="s">
        <v>85</v>
      </c>
      <c r="AM10" s="357" t="s">
        <v>85</v>
      </c>
      <c r="AN10" s="357" t="s">
        <v>85</v>
      </c>
      <c r="AO10" s="357" t="s">
        <v>85</v>
      </c>
      <c r="AP10" s="179">
        <v>7005161</v>
      </c>
      <c r="AQ10" s="391"/>
      <c r="AR10" s="358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19</v>
      </c>
      <c r="E11" s="222">
        <f>D11/1.42</f>
        <v>13.380281690140846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107</v>
      </c>
      <c r="P11" s="227">
        <v>90</v>
      </c>
      <c r="Q11" s="227">
        <v>11701620</v>
      </c>
      <c r="R11" s="228">
        <f>Q11-Q10</f>
        <v>3808</v>
      </c>
      <c r="S11" s="229">
        <f>R11*24/1000</f>
        <v>91.391999999999996</v>
      </c>
      <c r="T11" s="229">
        <f>R11/1000</f>
        <v>3.8079999999999998</v>
      </c>
      <c r="U11" s="230">
        <v>5.4</v>
      </c>
      <c r="V11" s="230">
        <f t="shared" ref="V11:V34" si="0">U11</f>
        <v>5.4</v>
      </c>
      <c r="W11" s="292" t="s">
        <v>132</v>
      </c>
      <c r="X11" s="286">
        <v>0</v>
      </c>
      <c r="Y11" s="286">
        <v>0</v>
      </c>
      <c r="Z11" s="286">
        <v>1035</v>
      </c>
      <c r="AA11" s="286">
        <v>0</v>
      </c>
      <c r="AB11" s="286">
        <v>1038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31904488</v>
      </c>
      <c r="AH11" s="233">
        <f>IF(ISBLANK(AG11),"-",AG11-AG10)</f>
        <v>622</v>
      </c>
      <c r="AI11" s="234">
        <f>AH11/T11</f>
        <v>163.34033613445379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7006056</v>
      </c>
      <c r="AQ11" s="286">
        <f t="shared" ref="AQ11:AQ34" si="1">AP11-AP10</f>
        <v>895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22</v>
      </c>
      <c r="E12" s="222">
        <f t="shared" ref="E12:E34" si="2">D12/1.42</f>
        <v>15.492957746478874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105</v>
      </c>
      <c r="P12" s="227">
        <v>86</v>
      </c>
      <c r="Q12" s="227">
        <v>11705397</v>
      </c>
      <c r="R12" s="228">
        <f t="shared" ref="R12:R34" si="5">Q12-Q11</f>
        <v>3777</v>
      </c>
      <c r="S12" s="229">
        <f t="shared" ref="S12:S34" si="6">R12*24/1000</f>
        <v>90.647999999999996</v>
      </c>
      <c r="T12" s="229">
        <f t="shared" ref="T12:T34" si="7">R12/1000</f>
        <v>3.7770000000000001</v>
      </c>
      <c r="U12" s="230">
        <v>6.9</v>
      </c>
      <c r="V12" s="230">
        <f t="shared" si="0"/>
        <v>6.9</v>
      </c>
      <c r="W12" s="292" t="s">
        <v>132</v>
      </c>
      <c r="X12" s="286">
        <v>0</v>
      </c>
      <c r="Y12" s="286">
        <v>0</v>
      </c>
      <c r="Z12" s="286">
        <v>1025</v>
      </c>
      <c r="AA12" s="286">
        <v>0</v>
      </c>
      <c r="AB12" s="286">
        <v>1038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31905092</v>
      </c>
      <c r="AH12" s="233">
        <f>IF(ISBLANK(AG12),"-",AG12-AG11)</f>
        <v>604</v>
      </c>
      <c r="AI12" s="234">
        <f t="shared" ref="AI12:AI34" si="8">AH12/T12</f>
        <v>159.91527667460946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7007077</v>
      </c>
      <c r="AQ12" s="286">
        <f t="shared" si="1"/>
        <v>1021</v>
      </c>
      <c r="AR12" s="238">
        <v>1.02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23</v>
      </c>
      <c r="E13" s="222">
        <f t="shared" si="2"/>
        <v>16.197183098591552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112</v>
      </c>
      <c r="P13" s="227">
        <v>87</v>
      </c>
      <c r="Q13" s="227">
        <v>11709149</v>
      </c>
      <c r="R13" s="228">
        <f t="shared" si="5"/>
        <v>3752</v>
      </c>
      <c r="S13" s="229">
        <f t="shared" si="6"/>
        <v>90.048000000000002</v>
      </c>
      <c r="T13" s="229">
        <f t="shared" si="7"/>
        <v>3.7519999999999998</v>
      </c>
      <c r="U13" s="230">
        <v>7.9</v>
      </c>
      <c r="V13" s="230">
        <f t="shared" si="0"/>
        <v>7.9</v>
      </c>
      <c r="W13" s="292" t="s">
        <v>132</v>
      </c>
      <c r="X13" s="286">
        <v>0</v>
      </c>
      <c r="Y13" s="286">
        <v>0</v>
      </c>
      <c r="Z13" s="286">
        <v>979</v>
      </c>
      <c r="AA13" s="286">
        <v>0</v>
      </c>
      <c r="AB13" s="286">
        <v>989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31905663</v>
      </c>
      <c r="AH13" s="233">
        <f>IF(ISBLANK(AG13),"-",AG13-AG12)</f>
        <v>571</v>
      </c>
      <c r="AI13" s="234">
        <f t="shared" si="8"/>
        <v>152.18550106609808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7008366</v>
      </c>
      <c r="AQ13" s="286">
        <f t="shared" si="1"/>
        <v>1289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19</v>
      </c>
      <c r="E14" s="222">
        <f t="shared" si="2"/>
        <v>13.380281690140846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115</v>
      </c>
      <c r="P14" s="227">
        <v>85</v>
      </c>
      <c r="Q14" s="227">
        <v>11712852</v>
      </c>
      <c r="R14" s="228">
        <f t="shared" si="5"/>
        <v>3703</v>
      </c>
      <c r="S14" s="229">
        <f t="shared" si="6"/>
        <v>88.872</v>
      </c>
      <c r="T14" s="229">
        <f t="shared" si="7"/>
        <v>3.7029999999999998</v>
      </c>
      <c r="U14" s="230">
        <v>9.1999999999999993</v>
      </c>
      <c r="V14" s="230">
        <f t="shared" si="0"/>
        <v>9.1999999999999993</v>
      </c>
      <c r="W14" s="292" t="s">
        <v>132</v>
      </c>
      <c r="X14" s="286">
        <v>0</v>
      </c>
      <c r="Y14" s="286">
        <v>0</v>
      </c>
      <c r="Z14" s="286">
        <v>965</v>
      </c>
      <c r="AA14" s="286">
        <v>0</v>
      </c>
      <c r="AB14" s="286">
        <v>978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31906214</v>
      </c>
      <c r="AH14" s="233">
        <f t="shared" ref="AH14:AH34" si="9">IF(ISBLANK(AG14),"-",AG14-AG13)</f>
        <v>551</v>
      </c>
      <c r="AI14" s="234">
        <f t="shared" si="8"/>
        <v>148.79827167161761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7009520</v>
      </c>
      <c r="AQ14" s="286">
        <f t="shared" si="1"/>
        <v>1154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25</v>
      </c>
      <c r="E15" s="222">
        <f t="shared" si="2"/>
        <v>17.605633802816904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92</v>
      </c>
      <c r="P15" s="227">
        <v>89</v>
      </c>
      <c r="Q15" s="227">
        <v>11715864</v>
      </c>
      <c r="R15" s="228">
        <f t="shared" si="5"/>
        <v>3012</v>
      </c>
      <c r="S15" s="229">
        <f t="shared" si="6"/>
        <v>72.287999999999997</v>
      </c>
      <c r="T15" s="229">
        <f t="shared" si="7"/>
        <v>3.012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935</v>
      </c>
      <c r="AA15" s="286">
        <v>0</v>
      </c>
      <c r="AB15" s="286">
        <v>937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31906630</v>
      </c>
      <c r="AH15" s="233">
        <f t="shared" si="9"/>
        <v>416</v>
      </c>
      <c r="AI15" s="234">
        <f t="shared" si="8"/>
        <v>138.11420982735723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0.35</v>
      </c>
      <c r="AP15" s="286">
        <v>7009822</v>
      </c>
      <c r="AQ15" s="286">
        <f t="shared" si="1"/>
        <v>302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21</v>
      </c>
      <c r="E16" s="222">
        <f t="shared" si="2"/>
        <v>14.788732394366198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106</v>
      </c>
      <c r="P16" s="227">
        <v>104</v>
      </c>
      <c r="Q16" s="227">
        <v>11719947</v>
      </c>
      <c r="R16" s="228">
        <f t="shared" si="5"/>
        <v>4083</v>
      </c>
      <c r="S16" s="229">
        <f t="shared" si="6"/>
        <v>97.992000000000004</v>
      </c>
      <c r="T16" s="229">
        <f t="shared" si="7"/>
        <v>4.0830000000000002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1039</v>
      </c>
      <c r="AA16" s="286">
        <v>0</v>
      </c>
      <c r="AB16" s="286">
        <v>1048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31907170</v>
      </c>
      <c r="AH16" s="233">
        <f t="shared" si="9"/>
        <v>540</v>
      </c>
      <c r="AI16" s="234">
        <f t="shared" si="8"/>
        <v>132.25569434239529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7009822</v>
      </c>
      <c r="AQ16" s="286">
        <f t="shared" si="1"/>
        <v>0</v>
      </c>
      <c r="AR16" s="238">
        <v>0.97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12</v>
      </c>
      <c r="E17" s="222">
        <f t="shared" si="2"/>
        <v>8.4507042253521139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135</v>
      </c>
      <c r="P17" s="227">
        <v>132</v>
      </c>
      <c r="Q17" s="227">
        <v>11725446</v>
      </c>
      <c r="R17" s="228">
        <f t="shared" si="5"/>
        <v>5499</v>
      </c>
      <c r="S17" s="229">
        <f t="shared" si="6"/>
        <v>131.976</v>
      </c>
      <c r="T17" s="229">
        <f t="shared" si="7"/>
        <v>5.4989999999999997</v>
      </c>
      <c r="U17" s="230">
        <v>9.5</v>
      </c>
      <c r="V17" s="230">
        <f t="shared" si="0"/>
        <v>9.5</v>
      </c>
      <c r="W17" s="292" t="s">
        <v>178</v>
      </c>
      <c r="X17" s="286">
        <v>0</v>
      </c>
      <c r="Y17" s="286">
        <v>0</v>
      </c>
      <c r="Z17" s="286">
        <v>1140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31908310</v>
      </c>
      <c r="AH17" s="233">
        <f t="shared" si="9"/>
        <v>1140</v>
      </c>
      <c r="AI17" s="234">
        <f t="shared" si="8"/>
        <v>207.31042007637754</v>
      </c>
      <c r="AJ17" s="235">
        <v>0</v>
      </c>
      <c r="AK17" s="235">
        <v>0</v>
      </c>
      <c r="AL17" s="235">
        <v>1</v>
      </c>
      <c r="AM17" s="235">
        <v>1</v>
      </c>
      <c r="AN17" s="235">
        <v>1</v>
      </c>
      <c r="AO17" s="235">
        <v>0</v>
      </c>
      <c r="AP17" s="286">
        <v>7009822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8</v>
      </c>
      <c r="E18" s="222">
        <f t="shared" si="2"/>
        <v>5.6338028169014089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141</v>
      </c>
      <c r="P18" s="227">
        <v>138</v>
      </c>
      <c r="Q18" s="227">
        <v>11731281</v>
      </c>
      <c r="R18" s="228">
        <f t="shared" si="5"/>
        <v>5835</v>
      </c>
      <c r="S18" s="229">
        <f t="shared" si="6"/>
        <v>140.04</v>
      </c>
      <c r="T18" s="229">
        <f t="shared" si="7"/>
        <v>5.835</v>
      </c>
      <c r="U18" s="230">
        <v>9.5</v>
      </c>
      <c r="V18" s="230">
        <f t="shared" si="0"/>
        <v>9.5</v>
      </c>
      <c r="W18" s="292" t="s">
        <v>178</v>
      </c>
      <c r="X18" s="286">
        <v>0</v>
      </c>
      <c r="Y18" s="286">
        <v>0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31909542</v>
      </c>
      <c r="AH18" s="233">
        <f t="shared" si="9"/>
        <v>1232</v>
      </c>
      <c r="AI18" s="234">
        <f t="shared" si="8"/>
        <v>211.13967437874894</v>
      </c>
      <c r="AJ18" s="235">
        <v>0</v>
      </c>
      <c r="AK18" s="235">
        <v>0</v>
      </c>
      <c r="AL18" s="235">
        <v>1</v>
      </c>
      <c r="AM18" s="235">
        <v>1</v>
      </c>
      <c r="AN18" s="235">
        <v>1</v>
      </c>
      <c r="AO18" s="235">
        <v>0</v>
      </c>
      <c r="AP18" s="286">
        <v>7009822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145</v>
      </c>
      <c r="P19" s="227">
        <v>146</v>
      </c>
      <c r="Q19" s="227">
        <v>11737409</v>
      </c>
      <c r="R19" s="228">
        <f t="shared" si="5"/>
        <v>6128</v>
      </c>
      <c r="S19" s="229">
        <f t="shared" si="6"/>
        <v>147.072</v>
      </c>
      <c r="T19" s="229">
        <f t="shared" si="7"/>
        <v>6.1280000000000001</v>
      </c>
      <c r="U19" s="230">
        <v>8.9</v>
      </c>
      <c r="V19" s="230">
        <f t="shared" si="0"/>
        <v>8.9</v>
      </c>
      <c r="W19" s="292" t="s">
        <v>148</v>
      </c>
      <c r="X19" s="286">
        <v>0</v>
      </c>
      <c r="Y19" s="286">
        <v>1112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31910940</v>
      </c>
      <c r="AH19" s="233">
        <f t="shared" si="9"/>
        <v>1398</v>
      </c>
      <c r="AI19" s="234">
        <f t="shared" si="8"/>
        <v>228.13315926892949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7009822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17</v>
      </c>
      <c r="E20" s="222">
        <f t="shared" si="2"/>
        <v>11.971830985915494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134</v>
      </c>
      <c r="P20" s="227">
        <v>154</v>
      </c>
      <c r="Q20" s="227">
        <v>11743677</v>
      </c>
      <c r="R20" s="228">
        <f t="shared" si="5"/>
        <v>6268</v>
      </c>
      <c r="S20" s="229">
        <f t="shared" si="6"/>
        <v>150.43199999999999</v>
      </c>
      <c r="T20" s="229">
        <f t="shared" si="7"/>
        <v>6.2679999999999998</v>
      </c>
      <c r="U20" s="230">
        <v>8.1999999999999993</v>
      </c>
      <c r="V20" s="230">
        <f t="shared" si="0"/>
        <v>8.1999999999999993</v>
      </c>
      <c r="W20" s="292" t="s">
        <v>148</v>
      </c>
      <c r="X20" s="286">
        <v>0</v>
      </c>
      <c r="Y20" s="286">
        <v>1131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31912335</v>
      </c>
      <c r="AH20" s="233">
        <f t="shared" si="9"/>
        <v>1395</v>
      </c>
      <c r="AI20" s="234">
        <f t="shared" si="8"/>
        <v>222.5590299936184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7009822</v>
      </c>
      <c r="AQ20" s="286">
        <f t="shared" si="1"/>
        <v>0</v>
      </c>
      <c r="AR20" s="238">
        <v>0.98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24</v>
      </c>
      <c r="E21" s="222">
        <f t="shared" si="2"/>
        <v>16.901408450704228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138</v>
      </c>
      <c r="P21" s="227">
        <v>151</v>
      </c>
      <c r="Q21" s="227">
        <v>11749906</v>
      </c>
      <c r="R21" s="228">
        <f>Q21-Q20</f>
        <v>6229</v>
      </c>
      <c r="S21" s="229">
        <f t="shared" si="6"/>
        <v>149.49600000000001</v>
      </c>
      <c r="T21" s="229">
        <f t="shared" si="7"/>
        <v>6.2290000000000001</v>
      </c>
      <c r="U21" s="230">
        <v>7.5</v>
      </c>
      <c r="V21" s="230">
        <f t="shared" si="0"/>
        <v>7.5</v>
      </c>
      <c r="W21" s="292" t="s">
        <v>148</v>
      </c>
      <c r="X21" s="286">
        <v>0</v>
      </c>
      <c r="Y21" s="286">
        <v>1060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31913734</v>
      </c>
      <c r="AH21" s="233">
        <f t="shared" si="9"/>
        <v>1399</v>
      </c>
      <c r="AI21" s="234">
        <f t="shared" si="8"/>
        <v>224.59463798362498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7009822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20</v>
      </c>
      <c r="E22" s="222">
        <f t="shared" si="2"/>
        <v>14.084507042253522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135</v>
      </c>
      <c r="P22" s="227">
        <v>145</v>
      </c>
      <c r="Q22" s="227">
        <v>11756062</v>
      </c>
      <c r="R22" s="228">
        <f t="shared" si="5"/>
        <v>6156</v>
      </c>
      <c r="S22" s="229">
        <f t="shared" si="6"/>
        <v>147.744</v>
      </c>
      <c r="T22" s="229">
        <f t="shared" si="7"/>
        <v>6.1559999999999997</v>
      </c>
      <c r="U22" s="230">
        <v>6.9</v>
      </c>
      <c r="V22" s="230">
        <f t="shared" si="0"/>
        <v>6.9</v>
      </c>
      <c r="W22" s="292" t="s">
        <v>148</v>
      </c>
      <c r="X22" s="286">
        <v>0</v>
      </c>
      <c r="Y22" s="286">
        <v>1061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31915150</v>
      </c>
      <c r="AH22" s="233">
        <f t="shared" si="9"/>
        <v>1416</v>
      </c>
      <c r="AI22" s="234">
        <f t="shared" si="8"/>
        <v>230.01949317738791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7009822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11</v>
      </c>
      <c r="E23" s="222">
        <f t="shared" si="2"/>
        <v>7.746478873239437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137</v>
      </c>
      <c r="P23" s="227">
        <v>142</v>
      </c>
      <c r="Q23" s="227">
        <v>11761967</v>
      </c>
      <c r="R23" s="228">
        <f t="shared" si="5"/>
        <v>5905</v>
      </c>
      <c r="S23" s="229">
        <f t="shared" si="6"/>
        <v>141.72</v>
      </c>
      <c r="T23" s="229">
        <f t="shared" si="7"/>
        <v>5.9050000000000002</v>
      </c>
      <c r="U23" s="230">
        <v>6.5</v>
      </c>
      <c r="V23" s="230">
        <f t="shared" si="0"/>
        <v>6.5</v>
      </c>
      <c r="W23" s="292" t="s">
        <v>148</v>
      </c>
      <c r="X23" s="286">
        <v>0</v>
      </c>
      <c r="Y23" s="286">
        <v>1021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31916462</v>
      </c>
      <c r="AH23" s="233">
        <f t="shared" si="9"/>
        <v>1312</v>
      </c>
      <c r="AI23" s="234">
        <f t="shared" si="8"/>
        <v>222.18458933107536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7009822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11</v>
      </c>
      <c r="E24" s="222">
        <f t="shared" si="2"/>
        <v>7.746478873239437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134</v>
      </c>
      <c r="P24" s="227">
        <v>133</v>
      </c>
      <c r="Q24" s="227">
        <v>11767782</v>
      </c>
      <c r="R24" s="228">
        <f t="shared" si="5"/>
        <v>5815</v>
      </c>
      <c r="S24" s="229">
        <f t="shared" si="6"/>
        <v>139.56</v>
      </c>
      <c r="T24" s="229">
        <f t="shared" si="7"/>
        <v>5.8150000000000004</v>
      </c>
      <c r="U24" s="230">
        <v>6.1</v>
      </c>
      <c r="V24" s="230">
        <f t="shared" si="0"/>
        <v>6.1</v>
      </c>
      <c r="W24" s="292" t="s">
        <v>148</v>
      </c>
      <c r="X24" s="286">
        <v>0</v>
      </c>
      <c r="Y24" s="286">
        <v>1020</v>
      </c>
      <c r="Z24" s="286">
        <v>1196</v>
      </c>
      <c r="AA24" s="286">
        <v>1185</v>
      </c>
      <c r="AB24" s="286">
        <v>1198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31917789</v>
      </c>
      <c r="AH24" s="233">
        <f t="shared" si="9"/>
        <v>1327</v>
      </c>
      <c r="AI24" s="234">
        <f t="shared" si="8"/>
        <v>228.20292347377472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7009822</v>
      </c>
      <c r="AQ24" s="286">
        <f t="shared" si="1"/>
        <v>0</v>
      </c>
      <c r="AR24" s="238">
        <v>1.04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11</v>
      </c>
      <c r="E25" s="222">
        <f t="shared" si="2"/>
        <v>7.746478873239437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136</v>
      </c>
      <c r="P25" s="227">
        <v>136</v>
      </c>
      <c r="Q25" s="227">
        <v>11773554</v>
      </c>
      <c r="R25" s="228">
        <f t="shared" si="5"/>
        <v>5772</v>
      </c>
      <c r="S25" s="229">
        <f t="shared" si="6"/>
        <v>138.52799999999999</v>
      </c>
      <c r="T25" s="229">
        <f t="shared" si="7"/>
        <v>5.7720000000000002</v>
      </c>
      <c r="U25" s="230">
        <v>5.9</v>
      </c>
      <c r="V25" s="230">
        <f t="shared" si="0"/>
        <v>5.9</v>
      </c>
      <c r="W25" s="292" t="s">
        <v>148</v>
      </c>
      <c r="X25" s="286">
        <v>0</v>
      </c>
      <c r="Y25" s="286">
        <v>1028</v>
      </c>
      <c r="Z25" s="286">
        <v>1196</v>
      </c>
      <c r="AA25" s="286">
        <v>1185</v>
      </c>
      <c r="AB25" s="286">
        <v>1198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31919120</v>
      </c>
      <c r="AH25" s="233">
        <f t="shared" si="9"/>
        <v>1331</v>
      </c>
      <c r="AI25" s="234">
        <f t="shared" si="8"/>
        <v>230.59598059598059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7009822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10</v>
      </c>
      <c r="E26" s="222">
        <f t="shared" si="2"/>
        <v>7.042253521126761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135</v>
      </c>
      <c r="P26" s="227">
        <v>135</v>
      </c>
      <c r="Q26" s="227">
        <v>11779242</v>
      </c>
      <c r="R26" s="228">
        <f t="shared" si="5"/>
        <v>5688</v>
      </c>
      <c r="S26" s="229">
        <f t="shared" si="6"/>
        <v>136.512</v>
      </c>
      <c r="T26" s="229">
        <f t="shared" si="7"/>
        <v>5.6879999999999997</v>
      </c>
      <c r="U26" s="230">
        <v>5.7</v>
      </c>
      <c r="V26" s="230">
        <f t="shared" si="0"/>
        <v>5.7</v>
      </c>
      <c r="W26" s="292" t="s">
        <v>148</v>
      </c>
      <c r="X26" s="286">
        <v>0</v>
      </c>
      <c r="Y26" s="286">
        <v>1021</v>
      </c>
      <c r="Z26" s="286">
        <v>1196</v>
      </c>
      <c r="AA26" s="286">
        <v>1185</v>
      </c>
      <c r="AB26" s="286">
        <v>1198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31920444</v>
      </c>
      <c r="AH26" s="233">
        <f t="shared" si="9"/>
        <v>1324</v>
      </c>
      <c r="AI26" s="234">
        <f t="shared" si="8"/>
        <v>232.7707454289733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7009822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8</v>
      </c>
      <c r="E27" s="222">
        <f t="shared" si="2"/>
        <v>5.6338028169014089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135</v>
      </c>
      <c r="P27" s="227">
        <v>132</v>
      </c>
      <c r="Q27" s="227">
        <v>11785036</v>
      </c>
      <c r="R27" s="228">
        <f t="shared" si="5"/>
        <v>5794</v>
      </c>
      <c r="S27" s="229">
        <f t="shared" si="6"/>
        <v>139.05600000000001</v>
      </c>
      <c r="T27" s="229">
        <f t="shared" si="7"/>
        <v>5.7939999999999996</v>
      </c>
      <c r="U27" s="230">
        <v>5.4</v>
      </c>
      <c r="V27" s="230">
        <f t="shared" si="0"/>
        <v>5.4</v>
      </c>
      <c r="W27" s="292" t="s">
        <v>148</v>
      </c>
      <c r="X27" s="286">
        <v>0</v>
      </c>
      <c r="Y27" s="286">
        <v>1029</v>
      </c>
      <c r="Z27" s="286">
        <v>1196</v>
      </c>
      <c r="AA27" s="286">
        <v>1185</v>
      </c>
      <c r="AB27" s="286">
        <v>1198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31921804</v>
      </c>
      <c r="AH27" s="233">
        <f t="shared" si="9"/>
        <v>1360</v>
      </c>
      <c r="AI27" s="234">
        <f t="shared" si="8"/>
        <v>234.72557818432864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7009822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9</v>
      </c>
      <c r="E28" s="222">
        <f t="shared" si="2"/>
        <v>6.3380281690140849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136</v>
      </c>
      <c r="P28" s="227">
        <v>131</v>
      </c>
      <c r="Q28" s="227">
        <v>11790574</v>
      </c>
      <c r="R28" s="228">
        <f t="shared" si="5"/>
        <v>5538</v>
      </c>
      <c r="S28" s="229">
        <f t="shared" si="6"/>
        <v>132.91200000000001</v>
      </c>
      <c r="T28" s="229">
        <f t="shared" si="7"/>
        <v>5.5380000000000003</v>
      </c>
      <c r="U28" s="230">
        <v>5.2</v>
      </c>
      <c r="V28" s="230">
        <f t="shared" si="0"/>
        <v>5.2</v>
      </c>
      <c r="W28" s="292" t="s">
        <v>148</v>
      </c>
      <c r="X28" s="286">
        <v>0</v>
      </c>
      <c r="Y28" s="286">
        <v>996</v>
      </c>
      <c r="Z28" s="286">
        <v>1155</v>
      </c>
      <c r="AA28" s="286">
        <v>1185</v>
      </c>
      <c r="AB28" s="286">
        <v>1159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31923052</v>
      </c>
      <c r="AH28" s="233">
        <f t="shared" si="9"/>
        <v>1248</v>
      </c>
      <c r="AI28" s="234">
        <f t="shared" si="8"/>
        <v>225.35211267605632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7009822</v>
      </c>
      <c r="AQ28" s="286">
        <f t="shared" si="1"/>
        <v>0</v>
      </c>
      <c r="AR28" s="238">
        <v>0.97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9</v>
      </c>
      <c r="E29" s="222">
        <f t="shared" si="2"/>
        <v>6.3380281690140849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134</v>
      </c>
      <c r="P29" s="227">
        <v>133</v>
      </c>
      <c r="Q29" s="227">
        <v>11796030</v>
      </c>
      <c r="R29" s="228">
        <f t="shared" si="5"/>
        <v>5456</v>
      </c>
      <c r="S29" s="229">
        <f t="shared" si="6"/>
        <v>130.94399999999999</v>
      </c>
      <c r="T29" s="229">
        <f t="shared" si="7"/>
        <v>5.4560000000000004</v>
      </c>
      <c r="U29" s="230">
        <v>5.0999999999999996</v>
      </c>
      <c r="V29" s="230">
        <f t="shared" si="0"/>
        <v>5.0999999999999996</v>
      </c>
      <c r="W29" s="292" t="s">
        <v>148</v>
      </c>
      <c r="X29" s="286">
        <v>0</v>
      </c>
      <c r="Y29" s="286">
        <v>899</v>
      </c>
      <c r="Z29" s="286">
        <v>1155</v>
      </c>
      <c r="AA29" s="286">
        <v>1185</v>
      </c>
      <c r="AB29" s="286">
        <v>1159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31924266</v>
      </c>
      <c r="AH29" s="233">
        <f t="shared" si="9"/>
        <v>1214</v>
      </c>
      <c r="AI29" s="234">
        <f t="shared" si="8"/>
        <v>222.50733137829911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7009822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13</v>
      </c>
      <c r="E30" s="222">
        <f t="shared" si="2"/>
        <v>9.1549295774647899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117</v>
      </c>
      <c r="P30" s="227">
        <v>127</v>
      </c>
      <c r="Q30" s="227">
        <v>11801332</v>
      </c>
      <c r="R30" s="228">
        <f t="shared" si="5"/>
        <v>5302</v>
      </c>
      <c r="S30" s="229">
        <f t="shared" si="6"/>
        <v>127.248</v>
      </c>
      <c r="T30" s="229">
        <f t="shared" si="7"/>
        <v>5.3019999999999996</v>
      </c>
      <c r="U30" s="230">
        <v>4.7</v>
      </c>
      <c r="V30" s="230">
        <f t="shared" si="0"/>
        <v>4.7</v>
      </c>
      <c r="W30" s="292" t="s">
        <v>151</v>
      </c>
      <c r="X30" s="286">
        <v>0</v>
      </c>
      <c r="Y30" s="286">
        <v>1047</v>
      </c>
      <c r="Z30" s="286">
        <v>1196</v>
      </c>
      <c r="AA30" s="286">
        <v>0</v>
      </c>
      <c r="AB30" s="286">
        <v>1198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31925324</v>
      </c>
      <c r="AH30" s="233">
        <f t="shared" si="9"/>
        <v>1058</v>
      </c>
      <c r="AI30" s="234">
        <f t="shared" si="8"/>
        <v>199.54734062617882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7009822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13</v>
      </c>
      <c r="E31" s="222">
        <f>D31/1.42</f>
        <v>9.1549295774647899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112</v>
      </c>
      <c r="P31" s="227">
        <v>123</v>
      </c>
      <c r="Q31" s="227">
        <v>11806588</v>
      </c>
      <c r="R31" s="228">
        <f t="shared" si="5"/>
        <v>5256</v>
      </c>
      <c r="S31" s="229">
        <f t="shared" si="6"/>
        <v>126.14400000000001</v>
      </c>
      <c r="T31" s="229">
        <f t="shared" si="7"/>
        <v>5.2560000000000002</v>
      </c>
      <c r="U31" s="230">
        <v>4.2</v>
      </c>
      <c r="V31" s="230">
        <f t="shared" si="0"/>
        <v>4.2</v>
      </c>
      <c r="W31" s="292" t="s">
        <v>151</v>
      </c>
      <c r="X31" s="286">
        <v>0</v>
      </c>
      <c r="Y31" s="286">
        <v>1019</v>
      </c>
      <c r="Z31" s="286">
        <v>1155</v>
      </c>
      <c r="AA31" s="286">
        <v>0</v>
      </c>
      <c r="AB31" s="286">
        <v>1159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31926334</v>
      </c>
      <c r="AH31" s="233">
        <f t="shared" si="9"/>
        <v>1010</v>
      </c>
      <c r="AI31" s="234">
        <f t="shared" si="8"/>
        <v>192.16133942161338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7009822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35</v>
      </c>
      <c r="E32" s="222">
        <f t="shared" si="2"/>
        <v>24.647887323943664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101</v>
      </c>
      <c r="P32" s="227">
        <v>109</v>
      </c>
      <c r="Q32" s="227">
        <v>11811495</v>
      </c>
      <c r="R32" s="228">
        <f t="shared" si="5"/>
        <v>4907</v>
      </c>
      <c r="S32" s="229">
        <f t="shared" si="6"/>
        <v>117.768</v>
      </c>
      <c r="T32" s="229">
        <f t="shared" si="7"/>
        <v>4.907</v>
      </c>
      <c r="U32" s="230">
        <v>3.9</v>
      </c>
      <c r="V32" s="230">
        <f t="shared" si="0"/>
        <v>3.9</v>
      </c>
      <c r="W32" s="292" t="s">
        <v>151</v>
      </c>
      <c r="X32" s="286">
        <v>0</v>
      </c>
      <c r="Y32" s="286">
        <v>1021</v>
      </c>
      <c r="Z32" s="286">
        <v>1075</v>
      </c>
      <c r="AA32" s="286">
        <v>0</v>
      </c>
      <c r="AB32" s="286">
        <v>1079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31927258</v>
      </c>
      <c r="AH32" s="233">
        <f t="shared" si="9"/>
        <v>924</v>
      </c>
      <c r="AI32" s="234">
        <f t="shared" si="8"/>
        <v>188.30242510699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7009822</v>
      </c>
      <c r="AQ32" s="286">
        <f t="shared" si="1"/>
        <v>0</v>
      </c>
      <c r="AR32" s="238">
        <v>0.99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24</v>
      </c>
      <c r="E33" s="222">
        <f t="shared" si="2"/>
        <v>16.901408450704228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111</v>
      </c>
      <c r="P33" s="227">
        <v>98</v>
      </c>
      <c r="Q33" s="227">
        <v>11815616</v>
      </c>
      <c r="R33" s="228">
        <f t="shared" si="5"/>
        <v>4121</v>
      </c>
      <c r="S33" s="229">
        <f t="shared" si="6"/>
        <v>98.903999999999996</v>
      </c>
      <c r="T33" s="229">
        <f t="shared" si="7"/>
        <v>4.1210000000000004</v>
      </c>
      <c r="U33" s="230">
        <v>4.4000000000000004</v>
      </c>
      <c r="V33" s="230">
        <f t="shared" si="0"/>
        <v>4.4000000000000004</v>
      </c>
      <c r="W33" s="292" t="s">
        <v>284</v>
      </c>
      <c r="X33" s="286">
        <v>0</v>
      </c>
      <c r="Y33" s="286">
        <v>0</v>
      </c>
      <c r="Z33" s="286">
        <v>1056</v>
      </c>
      <c r="AA33" s="286">
        <v>0</v>
      </c>
      <c r="AB33" s="286">
        <v>1068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31927952</v>
      </c>
      <c r="AH33" s="233">
        <f t="shared" si="9"/>
        <v>694</v>
      </c>
      <c r="AI33" s="234">
        <f t="shared" si="8"/>
        <v>168.40572676534819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7010311</v>
      </c>
      <c r="AQ33" s="286">
        <f t="shared" si="1"/>
        <v>489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15</v>
      </c>
      <c r="E34" s="222">
        <f t="shared" si="2"/>
        <v>10.563380281690142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108</v>
      </c>
      <c r="P34" s="227">
        <v>86</v>
      </c>
      <c r="Q34" s="227">
        <v>11819471</v>
      </c>
      <c r="R34" s="228">
        <f t="shared" si="5"/>
        <v>3855</v>
      </c>
      <c r="S34" s="229">
        <f t="shared" si="6"/>
        <v>92.52</v>
      </c>
      <c r="T34" s="229">
        <f t="shared" si="7"/>
        <v>3.855</v>
      </c>
      <c r="U34" s="230">
        <v>5.0999999999999996</v>
      </c>
      <c r="V34" s="230">
        <f t="shared" si="0"/>
        <v>5.0999999999999996</v>
      </c>
      <c r="W34" s="292" t="s">
        <v>132</v>
      </c>
      <c r="X34" s="286">
        <v>0</v>
      </c>
      <c r="Y34" s="286">
        <v>0</v>
      </c>
      <c r="Z34" s="286">
        <v>1004</v>
      </c>
      <c r="AA34" s="286">
        <v>0</v>
      </c>
      <c r="AB34" s="286">
        <v>1008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31928564</v>
      </c>
      <c r="AH34" s="233">
        <f t="shared" si="9"/>
        <v>612</v>
      </c>
      <c r="AI34" s="234">
        <f t="shared" si="8"/>
        <v>158.75486381322958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7010934</v>
      </c>
      <c r="AQ34" s="286">
        <f t="shared" si="1"/>
        <v>623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120.5</v>
      </c>
      <c r="Q35" s="255">
        <f>Q34-Q10</f>
        <v>121659</v>
      </c>
      <c r="R35" s="256">
        <f>SUM(R11:R34)</f>
        <v>121659</v>
      </c>
      <c r="S35" s="257">
        <f>AVERAGE(S11:S34)</f>
        <v>121.65899999999999</v>
      </c>
      <c r="T35" s="257">
        <f>SUM(T11:T34)</f>
        <v>121.65899999999998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24698</v>
      </c>
      <c r="AH35" s="263">
        <f>SUM(AH11:AH34)</f>
        <v>24698</v>
      </c>
      <c r="AI35" s="264">
        <f>$AH$35/$T35</f>
        <v>203.01005268825162</v>
      </c>
      <c r="AJ35" s="261"/>
      <c r="AK35" s="265"/>
      <c r="AL35" s="265"/>
      <c r="AM35" s="265"/>
      <c r="AN35" s="266"/>
      <c r="AO35" s="267"/>
      <c r="AP35" s="268">
        <f>AP34-AP10</f>
        <v>5773</v>
      </c>
      <c r="AQ35" s="269">
        <f>SUM(AQ11:AQ34)</f>
        <v>5773</v>
      </c>
      <c r="AR35" s="270">
        <f>AVERAGE(AR11:AR34)</f>
        <v>0.995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8" t="s">
        <v>282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311" t="s">
        <v>126</v>
      </c>
      <c r="C41" s="294"/>
      <c r="D41" s="294"/>
      <c r="E41" s="30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00" t="s">
        <v>162</v>
      </c>
      <c r="C42" s="294"/>
      <c r="D42" s="294"/>
      <c r="E42" s="29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172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11" t="s">
        <v>244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137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00" t="s">
        <v>283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2" t="s">
        <v>138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1" t="s">
        <v>139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0" t="s">
        <v>142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297" t="s">
        <v>263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2" t="s">
        <v>251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65" t="s">
        <v>140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23" t="s">
        <v>129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297" t="s">
        <v>259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130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311"/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79"/>
      <c r="C59" s="297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291"/>
      <c r="D60" s="278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31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311"/>
      <c r="D62" s="294"/>
      <c r="E62" s="278"/>
      <c r="F62" s="294"/>
      <c r="G62" s="294"/>
      <c r="H62" s="294"/>
      <c r="I62" s="278"/>
      <c r="J62" s="295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2:51" x14ac:dyDescent="0.35">
      <c r="B63" s="282"/>
      <c r="C63" s="297"/>
      <c r="D63" s="294"/>
      <c r="E63" s="278"/>
      <c r="F63" s="294"/>
      <c r="G63" s="278"/>
      <c r="H63" s="278"/>
      <c r="I63" s="278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2:51" x14ac:dyDescent="0.35">
      <c r="B64" s="282"/>
      <c r="C64" s="297"/>
      <c r="D64" s="294"/>
      <c r="E64" s="294"/>
      <c r="F64" s="278"/>
      <c r="G64" s="278"/>
      <c r="H64" s="278"/>
      <c r="I64" s="294"/>
      <c r="J64" s="282"/>
      <c r="K64" s="282"/>
      <c r="L64" s="282"/>
      <c r="M64" s="282"/>
      <c r="N64" s="282"/>
      <c r="O64" s="282"/>
      <c r="P64" s="282"/>
      <c r="Q64" s="282"/>
      <c r="R64" s="282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79"/>
      <c r="C65" s="282"/>
      <c r="D65" s="294"/>
      <c r="E65" s="294"/>
      <c r="F65" s="278"/>
      <c r="G65" s="294"/>
      <c r="H65" s="294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C66" s="311"/>
      <c r="D66" s="282"/>
      <c r="E66" s="294"/>
      <c r="F66" s="294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297"/>
      <c r="D67" s="282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311"/>
      <c r="D68" s="294"/>
      <c r="E68" s="282"/>
      <c r="F68" s="294"/>
      <c r="G68" s="294"/>
      <c r="H68" s="294"/>
      <c r="I68" s="282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00"/>
      <c r="D69" s="294"/>
      <c r="E69" s="282"/>
      <c r="F69" s="294"/>
      <c r="G69" s="282"/>
      <c r="H69" s="282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F70" s="282"/>
      <c r="G70" s="282"/>
      <c r="H70" s="282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A71" s="288"/>
      <c r="I71" s="289"/>
      <c r="J71" s="289"/>
      <c r="K71" s="289"/>
      <c r="L71" s="289"/>
      <c r="M71" s="289"/>
      <c r="N71" s="289"/>
      <c r="O71" s="290"/>
      <c r="P71" s="284"/>
      <c r="R71" s="287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1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284"/>
      <c r="Q103" s="284"/>
      <c r="R103" s="284"/>
      <c r="S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18" spans="45:51" x14ac:dyDescent="0.35">
      <c r="AS118" s="177"/>
      <c r="AT118" s="177"/>
      <c r="AU118" s="177"/>
      <c r="AV118" s="177"/>
      <c r="AW118" s="177"/>
      <c r="AX118" s="177"/>
      <c r="AY118" s="177"/>
    </row>
  </sheetData>
  <protectedRanges>
    <protectedRange sqref="N62:R62 B65 S64:T70 B59:B62 S60:T61 N65:R70 T59 T42" name="Range2_12_5_1_1"/>
    <protectedRange sqref="N10 L10 L6 D6 D8 AD8 AF8 O8:U8 AJ8:AR8 AF10 AR11:AR34 L24:N31 E23:E34 G23:G34 N12:N23 N32:N34 N11:AG11 E11:G22 O12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8:H68 F69 E67" name="Range2_2_2_9_2_1_1"/>
    <protectedRange sqref="D65 D68:D69" name="Range2_1_1_1_1_1_9_2_1_1"/>
    <protectedRange sqref="Q10" name="Range1_17_1_1_1"/>
    <protectedRange sqref="AG10" name="Range1_18_1_1_1"/>
    <protectedRange sqref="C66 C68" name="Range2_4_1_1_1"/>
    <protectedRange sqref="AS16:AS34" name="Range1_1_1_1"/>
    <protectedRange sqref="P3:U5" name="Range1_16_1_1_1_1"/>
    <protectedRange sqref="C69 C67 C64" name="Range2_1_3_1_1"/>
    <protectedRange sqref="H11:H34" name="Range1_1_1_1_1_1_1"/>
    <protectedRange sqref="B63:B64 J63:R64 D66:D67 I68:I69 Z61:Z62 S62:Y63 AA62:AU63 E68:E69 G69:H70 F70" name="Range2_2_1_10_1_1_1_2"/>
    <protectedRange sqref="C65" name="Range2_2_1_10_2_1_1_1"/>
    <protectedRange sqref="N61:R61 G65:H65 D62 F66 E64" name="Range2_12_1_6_1_1"/>
    <protectedRange sqref="I64:I66 G66:H67 E65:E66 F67:F68 F61:F62 E60 G61:M61" name="Range2_2_12_1_7_1_1"/>
    <protectedRange sqref="D63:D64" name="Range2_1_1_1_1_11_1_2_1_1"/>
    <protectedRange sqref="E61 G62:H62 F63" name="Range2_2_2_9_1_1_1_1"/>
    <protectedRange sqref="C63" name="Range2_1_1_2_1_1"/>
    <protectedRange sqref="C62" name="Range2_1_2_2_1_1"/>
    <protectedRange sqref="C61" name="Range2_3_2_1_1"/>
    <protectedRange sqref="C60" name="Range2_5_1_1_1"/>
    <protectedRange sqref="E62:E63 F64:F65 G63:H64 I62:I63" name="Range2_2_1_1_1_1"/>
    <protectedRange sqref="D60:D61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B40:B41" name="Range2_12_5_1_1_1"/>
    <protectedRange sqref="E40 F41:H41" name="Range2_2_12_1_7_1_1_1"/>
    <protectedRange sqref="D40" name="Range2_3_2_1_3_1_1_2_10_1_1_1_1_1"/>
    <protectedRange sqref="C40" name="Range2_1_1_1_1_11_1_2_1_1_1"/>
    <protectedRange sqref="S39:S40" name="Range2_12_3_1_1_1_1"/>
    <protectedRange sqref="D38:E38 N39:R40 F39:H39" name="Range2_12_1_3_1_1_1_1"/>
    <protectedRange sqref="I39:M39 E39 F40:M40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1 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1" name="Range2_2_12_1_3_1_2_1_1_1_2_1_2_1"/>
    <protectedRange sqref="N60:R60" name="Range2_12_1_6_1_1_1"/>
    <protectedRange sqref="J60:M60" name="Range2_2_12_1_7_1_1_2"/>
    <protectedRange sqref="B58" name="Range2_12_5_1_1_2_2_1_3_1_1_1_1_1_1_1_1_1_1_1_1_1"/>
    <protectedRange sqref="D59 I60" name="Range2_2_12_1_7_1_1_2_1"/>
    <protectedRange sqref="E59 F60:H60" name="Range2_2_12_1_1_1_1_1_1"/>
    <protectedRange sqref="C59" name="Range2_1_4_2_1_1_1_1"/>
    <protectedRange sqref="S59" name="Range2_12_5_1_1_5"/>
    <protectedRange sqref="R59" name="Range2_12_1_6_1_1_4_1_1_1_1_1_1_1_1_1_1_1_2"/>
    <protectedRange sqref="N59:Q59" name="Range2_12_1_6_1_1_1_1_1"/>
    <protectedRange sqref="I59:M59" name="Range2_2_12_1_7_1_1_2_1_1"/>
    <protectedRange sqref="G59:H59" name="Range2_2_12_1_3_1_2_1_1_1_2_1_1_1_1_1_1_2_1_1_1_1_1_1"/>
    <protectedRange sqref="D58:E58" name="Range2_2_12_1_3_1_2_1_1_1_2_1_1_1_1_3_1_1_1_1_1_1_1_1"/>
    <protectedRange sqref="F59" name="Range2_2_12_1_3_1_2_1_1_1_3_1_1_1_1_1_3_1_1_1_1_1_1_1_1"/>
    <protectedRange sqref="B57" name="Range2_12_5_1_1_2_4"/>
    <protectedRange sqref="T49" name="Range2_12_5_1_1_2_1_1"/>
    <protectedRange sqref="S49" name="Range2_12_4_1_1_1_4_2_2_1_1_1_1"/>
    <protectedRange sqref="Q49:R49" name="Range2_12_1_6_1_1_1_2_3_2_1_1_1_1_1_1"/>
    <protectedRange sqref="N49:P49" name="Range2_12_1_2_3_1_1_1_2_3_2_1_1_1_1_1_1"/>
    <protectedRange sqref="K49:M49" name="Range2_2_12_1_4_3_1_1_1_3_3_2_1_1_1_1_1_1"/>
    <protectedRange sqref="J49" name="Range2_2_12_1_4_3_1_1_1_3_2_1_2_1_1_1_1"/>
    <protectedRange sqref="T56:T58" name="Range2_12_5_1_1_2"/>
    <protectedRange sqref="T50" name="Range2_12_5_1_1_2_1_2"/>
    <protectedRange sqref="T52:T55" name="Range2_12_5_1_1_3_1"/>
    <protectedRange sqref="T51" name="Range2_12_5_1_1_2_2_1"/>
    <protectedRange sqref="S58" name="Range2_12_5_1_1_5_1"/>
    <protectedRange sqref="S57" name="Range2_12_5_1_1_5_1_1_1_1"/>
    <protectedRange sqref="S56" name="Range2_12_2_1_1_1_2_1_1_2_1"/>
    <protectedRange sqref="S51:S53" name="Range2_12_4_1_1_1_4_2_2_2_1_1"/>
    <protectedRange sqref="Q51:R53" name="Range2_12_1_6_1_1_1_2_3_2_1_1_3_1_1"/>
    <protectedRange sqref="N51:P53" name="Range2_12_1_2_3_1_1_1_2_3_2_1_1_3_1_1"/>
    <protectedRange sqref="K51:M53" name="Range2_2_12_1_4_3_1_1_1_3_3_2_1_1_3_1_1"/>
    <protectedRange sqref="J51:J53" name="Range2_2_12_1_4_3_1_1_1_3_2_1_2_2_1_1"/>
    <protectedRange sqref="S54" name="Range2_12_2_1_1_1_2_1_2_1"/>
    <protectedRange sqref="S55" name="Range2_12_2_1_1_1_2_1_1_1_1_1"/>
    <protectedRange sqref="N54:R54" name="Range2_12_1_6_1_1_4_1_1_1_1_1_1_1_1_1_1"/>
    <protectedRange sqref="K54:M54" name="Range2_2_12_1_7_1_1_6_1_1_1_1_1_1_1_1_1_1"/>
    <protectedRange sqref="Q55:R55" name="Range2_12_1_6_1_1_1_2_3_1_1_3_1_1_1_1_1_1_1_2_1"/>
    <protectedRange sqref="N55:P55" name="Range2_12_1_2_3_1_1_1_2_3_1_1_3_1_1_1_1_1_1_1_1_1"/>
    <protectedRange sqref="J55:M55" name="Range2_2_12_1_4_3_1_1_1_3_3_1_1_3_1_1_1_1_1_1_1_1_1"/>
    <protectedRange sqref="I55" name="Range2_2_12_1_4_3_1_1_1_2_1_2_1_1_3_1_1_1_1_1_1_1_1"/>
    <protectedRange sqref="G56:H56" name="Range2_2_12_1_3_1_2_1_1_1_2_1_3_1_1_3_1_1_1_1_1_1_1_2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50" name="Range2_2_12_1_4_3_1_1_1_3_2_1_2_1_1_1_2"/>
    <protectedRange sqref="D52:E52" name="Range2_2_12_1_3_1_2_1_1_1_2_1_2_3_2_1_1_1_2"/>
    <protectedRange sqref="F53:H53" name="Range2_2_12_1_3_1_1_1_1_1_4_1_2_1_2_1_2_1_1_1_2"/>
    <protectedRange sqref="I53" name="Range2_2_12_1_4_2_1_1_1_4_1_2_1_1_1_2_2_2_1_1"/>
    <protectedRange sqref="D53:E53" name="Range2_2_12_1_3_1_2_1_1_1_2_1_2_3_2_2_1_1_2_1"/>
    <protectedRange sqref="F54:H54" name="Range2_2_12_1_3_1_1_1_1_1_4_1_2_1_2_1_2_2_1_1_2_1"/>
    <protectedRange sqref="J54" name="Range2_2_12_1_4_3_1_1_1_3_2_1_2_2_2_1_1"/>
    <protectedRange sqref="D54:E54" name="Range2_2_12_1_3_1_2_1_1_1_2_1_2_3_2_2_1_2_2_1_1"/>
    <protectedRange sqref="I54" name="Range2_2_12_1_4_2_1_1_1_4_1_2_1_1_1_2_2_1_1_2_1_1"/>
    <protectedRange sqref="F55:H55" name="Range2_2_12_1_3_1_1_1_1_1_4_1_2_1_2_1_2_2_1_2_2_1_1"/>
    <protectedRange sqref="D55:E55" name="Range2_2_12_1_3_1_2_1_1_1_2_1_2_3_2_2_1_1_1_1_1"/>
    <protectedRange sqref="F56" name="Range2_2_12_1_3_1_1_1_1_1_4_1_2_1_2_1_2_2_1_1_1_1_1"/>
    <protectedRange sqref="R58" name="Range2_12_1_4_1_1_1_1_1_1_1_1_1_1_1_1_1_1_1_2_1"/>
    <protectedRange sqref="R57" name="Range2_12_1_6_1_1_1_2_3_1_1_3_1_1_1_1_1_1_2_1_1"/>
    <protectedRange sqref="R56" name="Range2_12_1_6_1_1_1_2_3_1_1_3_1_1_1_1_1_1_1_1_1_1"/>
    <protectedRange sqref="N58:Q58" name="Range2_12_1_6_1_1_1_1_1_1"/>
    <protectedRange sqref="J58:M58" name="Range2_2_12_1_7_1_1_2_1_1_1"/>
    <protectedRange sqref="N57:Q57" name="Range2_12_1_6_1_1_4_1_1_1_1_1_1_1_1_1_1_1_1_1_1"/>
    <protectedRange sqref="J57:M57" name="Range2_2_12_1_7_1_1_6_1_1_1_1_1_1_1_1_1_1_1_1_1"/>
    <protectedRange sqref="I58" name="Range2_2_12_1_4_3_1_1_1_5_1_1_1_1_1_1_1_1_1_1_1_1_1_1"/>
    <protectedRange sqref="Q56" name="Range2_12_1_4_1_1_1_1_1_1_1_1_1_1_1_1_1_1_1_1_1_1"/>
    <protectedRange sqref="N56:P56" name="Range2_12_1_2_1_1_1_1_1_1_1_1_1_1_1_1_1_1_1_1_1_1"/>
    <protectedRange sqref="J56:M56" name="Range2_2_12_1_4_1_1_1_1_1_1_1_1_1_1_1_1_1_1_1_1_1_1"/>
    <protectedRange sqref="I57" name="Range2_2_12_1_4_3_1_1_1_3_3_1_1_3_1_1_1_1_1_1_2_1_1"/>
    <protectedRange sqref="I56" name="Range2_2_12_1_7_1_1_5_2_1_1_1_1_1_1_1_1_1_1_1_1_1_1"/>
    <protectedRange sqref="D57:E57 G58:H58" name="Range2_2_12_1_3_3_1_1_1_2_1_1_1_1_1_1_1_1_1_1_1_1_1_1"/>
    <protectedRange sqref="F58" name="Range2_2_12_1_3_1_2_1_1_1_2_1_3_1_1_3_1_1_1_1_1_1_2_1_1"/>
    <protectedRange sqref="F57:H57" name="Range2_2_12_1_3_1_2_1_1_1_2_1_3_1_1_3_1_1_1_1_1_1_1_1_1_1"/>
    <protectedRange sqref="D56:E56" name="Range2_2_12_1_3_1_1_1_1_1_4_1_2_1_3_1_1_1_1_1_1_1_1_1_1_1_1"/>
    <protectedRange sqref="B56" name="Range2_12_5_1_1_2_2_1_3_1_1_1_1_1_1_1_1_1_1_1_1_1_1_1_1"/>
    <protectedRange sqref="B54:B55" name="Range2_12_5_1_1_2_3_2_1"/>
    <protectedRange sqref="B52" name="Range2_12_5_1_1_2_2_1_3_1_1_1_1_1_1_1_1_1_1_1_1_2"/>
    <protectedRange sqref="B53" name="Range2_12_5_1_1_2_1_4_1_1_1_2_1_1_1_1_1_1_1_1_1_1"/>
    <protectedRange sqref="T48" name="Range2_12_5_1_1_2_1_1_1"/>
    <protectedRange sqref="T43:T44" name="Range2_12_5_1_1_3_1_1_1_1_1_1"/>
    <protectedRange sqref="T45:T46" name="Range2_12_5_1_1_2_1_1_1_1_1_1_1_1"/>
    <protectedRange sqref="T47" name="Range2_12_5_1_1_6_1_1_1_1_1_1_1_1"/>
    <protectedRange sqref="S43:S44" name="Range2_12_5_1_1_2_3_1_1_1_1_1_1_1_1_1_1"/>
    <protectedRange sqref="Q43:R44" name="Range2_12_1_6_1_1_1_1_2_1_1_1_1_1_1_1_1_1"/>
    <protectedRange sqref="N43:P44" name="Range2_12_1_2_3_1_1_1_1_2_1_1_1_1_1_1_1_1_1"/>
    <protectedRange sqref="I44:I45 J43:M44" name="Range2_2_12_1_4_3_1_1_1_1_2_1_1_1_1_1_1_1_1_1"/>
    <protectedRange sqref="E43:E44 F44:H45" name="Range2_2_12_1_3_1_2_1_1_1_1_2_1_1_1_1_1_1_1_1_1"/>
    <protectedRange sqref="D43:D44" name="Range2_2_12_1_3_1_2_1_1_1_2_1_2_3_1_1_1_1_1_1_1"/>
    <protectedRange sqref="S45:S46" name="Range2_12_4_1_1_1_4_2_1_1_1_1_1_1_1_1_1"/>
    <protectedRange sqref="Q45:R46" name="Range2_12_1_6_1_1_1_2_3_2_1_1_1_1_1_1_1_1_1"/>
    <protectedRange sqref="N45:P46" name="Range2_12_1_2_3_1_1_1_2_3_2_1_1_1_1_1_1_1_1_1"/>
    <protectedRange sqref="J45:M46" name="Range2_2_12_1_4_3_1_1_1_3_3_2_1_1_1_1_1_1_1_1_1"/>
    <protectedRange sqref="I43 I46" name="Range2_2_12_1_4_3_1_1_1_2_1_2_2_1_1_1_1_1_1_1_1"/>
    <protectedRange sqref="G43:H43 D42:E42 D45:E45 G46:H46" name="Range2_2_12_1_3_1_2_1_1_1_2_1_3_2_1_1_1_1_1_1_1_1"/>
    <protectedRange sqref="F43 F46" name="Range2_2_12_1_3_1_2_1_1_1_1_1_2_2_1_1_1_1_1_1_1_1"/>
    <protectedRange sqref="S47" name="Range2_12_5_1_1_5_3_1_1_1_1_1_1_1_1_1_1"/>
    <protectedRange sqref="Q47:R47" name="Range2_12_1_6_1_1_1_2_3_2_1_1_2_1_1_1_1_1_1_1_1"/>
    <protectedRange sqref="N47:P47" name="Range2_12_1_2_3_1_1_1_2_3_2_1_1_2_1_1_1_1_1_1_1_1"/>
    <protectedRange sqref="J47:M47" name="Range2_2_12_1_4_3_1_1_1_3_3_2_1_1_2_1_1_1_1_1_1_1_1"/>
    <protectedRange sqref="I47" name="Range2_2_12_1_4_3_1_1_1_2_1_2_2_1_2_1_1_1_1_1_1_1_1"/>
    <protectedRange sqref="D46:E46 G47:H47" name="Range2_2_12_1_3_1_2_1_1_1_2_1_3_2_1_2_1_1_1_1_1_1_1_1"/>
    <protectedRange sqref="F47" name="Range2_2_12_1_3_1_2_1_1_1_1_1_2_2_1_2_1_1_1_1_1_1_1_1"/>
    <protectedRange sqref="S48" name="Range2_12_4_1_1_1_4_2_2_1_1_1_1_1"/>
    <protectedRange sqref="Q48:R48" name="Range2_12_1_6_1_1_1_2_3_2_1_1_1_1_1_1_1"/>
    <protectedRange sqref="N48:P48" name="Range2_12_1_2_3_1_1_1_2_3_2_1_1_1_1_1_1_1"/>
    <protectedRange sqref="K48:M48" name="Range2_2_12_1_4_3_1_1_1_3_3_2_1_1_1_1_1_1_1"/>
    <protectedRange sqref="J48" name="Range2_2_12_1_4_3_1_1_1_3_2_1_2_1_1_1_1_1"/>
    <protectedRange sqref="D47:E47" name="Range2_2_12_1_3_1_2_1_1_1_2_1_2_3_2_1_1_1_1_1"/>
    <protectedRange sqref="I48" name="Range2_2_12_1_4_2_1_1_1_4_1_2_1_1_1_2_1_1_1_1_1"/>
    <protectedRange sqref="F48:H48" name="Range2_2_12_1_3_1_1_1_1_1_4_1_2_1_2_1_2_1_1_1_1_1"/>
    <protectedRange sqref="B42:B44" name="Range2_12_5_1_1_1_2_2_1_1_1_1_1_1_1_1_1_1_1_1"/>
    <protectedRange sqref="B45" name="Range2_12_5_1_1_1_3_1_1_1_1_1_1_1_1_1_1_1_1_1"/>
    <protectedRange sqref="D48:E49" name="Range2_2_12_1_3_1_2_1_1_1_2_1_2_3_2_1_1_1_1_2"/>
    <protectedRange sqref="I49:I50" name="Range2_2_12_1_4_2_1_1_1_4_1_2_1_1_1_2_1_1_1_1_2"/>
    <protectedRange sqref="F49:H50" name="Range2_2_12_1_3_1_1_1_1_1_4_1_2_1_2_1_2_1_1_1_1_2"/>
    <protectedRange sqref="I52" name="Range2_2_12_1_4_2_1_1_1_4_1_2_1_1_1_2_2_1_1_1"/>
    <protectedRange sqref="D50:E50" name="Range2_2_12_1_3_1_2_1_1_1_2_1_2_3_2_1_1_1_2_1"/>
    <protectedRange sqref="I51" name="Range2_2_12_1_4_2_1_1_1_4_1_2_1_1_1_2_1_1_1_2_1"/>
    <protectedRange sqref="F51:H51" name="Range2_2_12_1_3_1_1_1_1_1_4_1_2_1_2_1_2_1_1_1_2_1"/>
    <protectedRange sqref="E51 F52:H52" name="Range2_2_12_1_3_1_2_1_1_1_1_2_1_1_1_1_1_1_2_1_1_1"/>
    <protectedRange sqref="D51" name="Range2_2_12_1_3_1_2_1_1_1_2_1_2_3_1_1_1_1_2_1_1_1"/>
    <protectedRange sqref="B48" name="Range2_12_5_1_1_1_2_2_1_1_1_1_1_1_1_1_1_1_2_1"/>
    <protectedRange sqref="B49" name="Range2_12_5_1_1_2_2_2_1_1_1_1_1_1_1_1_1_1"/>
    <protectedRange sqref="B51" name="Range2_12_5_1_1_1_2_1_1_1_1_1_1_1_1_1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137" priority="5" operator="containsText" text="N/A">
      <formula>NOT(ISERROR(SEARCH("N/A",X11)))</formula>
    </cfRule>
    <cfRule type="cellIs" dxfId="136" priority="23" operator="equal">
      <formula>0</formula>
    </cfRule>
  </conditionalFormatting>
  <conditionalFormatting sqref="X11:AE34">
    <cfRule type="cellIs" dxfId="135" priority="22" operator="greaterThanOrEqual">
      <formula>1185</formula>
    </cfRule>
  </conditionalFormatting>
  <conditionalFormatting sqref="X11:AE34">
    <cfRule type="cellIs" dxfId="134" priority="21" operator="between">
      <formula>0.1</formula>
      <formula>1184</formula>
    </cfRule>
  </conditionalFormatting>
  <conditionalFormatting sqref="X8">
    <cfRule type="cellIs" dxfId="133" priority="20" operator="equal">
      <formula>0</formula>
    </cfRule>
  </conditionalFormatting>
  <conditionalFormatting sqref="X8">
    <cfRule type="cellIs" dxfId="132" priority="19" operator="greaterThan">
      <formula>1179</formula>
    </cfRule>
  </conditionalFormatting>
  <conditionalFormatting sqref="X8">
    <cfRule type="cellIs" dxfId="131" priority="18" operator="greaterThan">
      <formula>99</formula>
    </cfRule>
  </conditionalFormatting>
  <conditionalFormatting sqref="X8">
    <cfRule type="cellIs" dxfId="130" priority="17" operator="greaterThan">
      <formula>0.99</formula>
    </cfRule>
  </conditionalFormatting>
  <conditionalFormatting sqref="AB8">
    <cfRule type="cellIs" dxfId="129" priority="16" operator="equal">
      <formula>0</formula>
    </cfRule>
  </conditionalFormatting>
  <conditionalFormatting sqref="AB8">
    <cfRule type="cellIs" dxfId="128" priority="15" operator="greaterThan">
      <formula>1179</formula>
    </cfRule>
  </conditionalFormatting>
  <conditionalFormatting sqref="AB8">
    <cfRule type="cellIs" dxfId="127" priority="14" operator="greaterThan">
      <formula>99</formula>
    </cfRule>
  </conditionalFormatting>
  <conditionalFormatting sqref="AB8">
    <cfRule type="cellIs" dxfId="126" priority="13" operator="greaterThan">
      <formula>0.99</formula>
    </cfRule>
  </conditionalFormatting>
  <conditionalFormatting sqref="AQ11:AQ34 AJ11:AO34">
    <cfRule type="cellIs" dxfId="125" priority="12" operator="equal">
      <formula>0</formula>
    </cfRule>
  </conditionalFormatting>
  <conditionalFormatting sqref="AQ11:AQ34 AJ11:AO34">
    <cfRule type="cellIs" dxfId="124" priority="11" operator="greaterThan">
      <formula>1179</formula>
    </cfRule>
  </conditionalFormatting>
  <conditionalFormatting sqref="AQ11:AQ34 AJ11:AO34">
    <cfRule type="cellIs" dxfId="123" priority="10" operator="greaterThan">
      <formula>99</formula>
    </cfRule>
  </conditionalFormatting>
  <conditionalFormatting sqref="AQ11:AQ34 AJ11:AO34">
    <cfRule type="cellIs" dxfId="122" priority="9" operator="greaterThan">
      <formula>0.99</formula>
    </cfRule>
  </conditionalFormatting>
  <conditionalFormatting sqref="AI11:AI34">
    <cfRule type="cellIs" dxfId="121" priority="8" operator="greaterThan">
      <formula>$AI$8</formula>
    </cfRule>
  </conditionalFormatting>
  <conditionalFormatting sqref="AH11:AH34">
    <cfRule type="cellIs" dxfId="120" priority="6" operator="greaterThan">
      <formula>$AH$8</formula>
    </cfRule>
    <cfRule type="cellIs" dxfId="119" priority="7" operator="greaterThan">
      <formula>$AH$8</formula>
    </cfRule>
  </conditionalFormatting>
  <conditionalFormatting sqref="AP11:AP34">
    <cfRule type="cellIs" dxfId="118" priority="4" operator="equal">
      <formula>0</formula>
    </cfRule>
  </conditionalFormatting>
  <conditionalFormatting sqref="AP11:AP34">
    <cfRule type="cellIs" dxfId="117" priority="3" operator="greaterThan">
      <formula>1179</formula>
    </cfRule>
  </conditionalFormatting>
  <conditionalFormatting sqref="AP11:AP34">
    <cfRule type="cellIs" dxfId="116" priority="2" operator="greaterThan">
      <formula>99</formula>
    </cfRule>
  </conditionalFormatting>
  <conditionalFormatting sqref="AP11:AP34">
    <cfRule type="cellIs" dxfId="115" priority="1" operator="greaterThan">
      <formula>0.99</formula>
    </cfRule>
  </conditionalFormatting>
  <dataValidations count="4">
    <dataValidation type="list" allowBlank="1" showInputMessage="1" showErrorMessage="1" sqref="P3:P5" xr:uid="{00000000-0002-0000-1900-000000000000}">
      <formula1>$AY$10:$AY$40</formula1>
    </dataValidation>
    <dataValidation type="list" allowBlank="1" showInputMessage="1" showErrorMessage="1" sqref="AP8:AQ8 N10 L10 D8 O8:T8" xr:uid="{00000000-0002-0000-1900-000001000000}">
      <formula1>#REF!</formula1>
    </dataValidation>
    <dataValidation type="list" allowBlank="1" showInputMessage="1" showErrorMessage="1" sqref="H11:H34" xr:uid="{00000000-0002-0000-1900-000002000000}">
      <formula1>$AV$10:$AV$19</formula1>
    </dataValidation>
    <dataValidation type="list" allowBlank="1" showInputMessage="1" showErrorMessage="1" sqref="AV31:AW31" xr:uid="{00000000-0002-0000-1900-000003000000}">
      <formula1>$AV$24:$AV$28</formula1>
    </dataValidation>
  </dataValidations>
  <hyperlinks>
    <hyperlink ref="H9:H10" location="'1'!AH8" display="Plant Status" xr:uid="{00000000-0004-0000-19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00FF"/>
  </sheetPr>
  <dimension ref="A2:AY121"/>
  <sheetViews>
    <sheetView showGridLines="0" topLeftCell="A40" zoomScaleNormal="100" workbookViewId="0">
      <selection activeCell="B54" sqref="B54:G54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136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133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64" t="s">
        <v>11</v>
      </c>
      <c r="I7" s="363" t="s">
        <v>12</v>
      </c>
      <c r="J7" s="363" t="s">
        <v>13</v>
      </c>
      <c r="K7" s="363" t="s">
        <v>14</v>
      </c>
      <c r="L7" s="191"/>
      <c r="M7" s="191"/>
      <c r="N7" s="191"/>
      <c r="O7" s="364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63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63" t="s">
        <v>23</v>
      </c>
      <c r="AG7" s="363" t="s">
        <v>24</v>
      </c>
      <c r="AH7" s="363" t="s">
        <v>25</v>
      </c>
      <c r="AI7" s="363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63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41939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24970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63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61" t="s">
        <v>52</v>
      </c>
      <c r="V9" s="361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60" t="s">
        <v>56</v>
      </c>
      <c r="AG9" s="360" t="s">
        <v>57</v>
      </c>
      <c r="AH9" s="373" t="s">
        <v>58</v>
      </c>
      <c r="AI9" s="388" t="s">
        <v>59</v>
      </c>
      <c r="AJ9" s="361" t="s">
        <v>60</v>
      </c>
      <c r="AK9" s="361" t="s">
        <v>61</v>
      </c>
      <c r="AL9" s="361" t="s">
        <v>62</v>
      </c>
      <c r="AM9" s="361" t="s">
        <v>63</v>
      </c>
      <c r="AN9" s="361" t="s">
        <v>64</v>
      </c>
      <c r="AO9" s="361" t="s">
        <v>65</v>
      </c>
      <c r="AP9" s="361" t="s">
        <v>66</v>
      </c>
      <c r="AQ9" s="390" t="s">
        <v>67</v>
      </c>
      <c r="AR9" s="361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61" t="s">
        <v>73</v>
      </c>
      <c r="C10" s="361" t="s">
        <v>74</v>
      </c>
      <c r="D10" s="361" t="s">
        <v>75</v>
      </c>
      <c r="E10" s="361" t="s">
        <v>76</v>
      </c>
      <c r="F10" s="361" t="s">
        <v>75</v>
      </c>
      <c r="G10" s="361" t="s">
        <v>76</v>
      </c>
      <c r="H10" s="399"/>
      <c r="I10" s="361" t="s">
        <v>76</v>
      </c>
      <c r="J10" s="361" t="s">
        <v>76</v>
      </c>
      <c r="K10" s="361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26'!Q34</f>
        <v>11819471</v>
      </c>
      <c r="R10" s="381"/>
      <c r="S10" s="382"/>
      <c r="T10" s="383"/>
      <c r="U10" s="361" t="s">
        <v>76</v>
      </c>
      <c r="V10" s="361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26'!AG34</f>
        <v>31928564</v>
      </c>
      <c r="AH10" s="373"/>
      <c r="AI10" s="389"/>
      <c r="AJ10" s="361" t="s">
        <v>85</v>
      </c>
      <c r="AK10" s="361" t="s">
        <v>85</v>
      </c>
      <c r="AL10" s="361" t="s">
        <v>85</v>
      </c>
      <c r="AM10" s="361" t="s">
        <v>85</v>
      </c>
      <c r="AN10" s="361" t="s">
        <v>85</v>
      </c>
      <c r="AO10" s="361" t="s">
        <v>85</v>
      </c>
      <c r="AP10" s="179">
        <v>7010934</v>
      </c>
      <c r="AQ10" s="391"/>
      <c r="AR10" s="362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14</v>
      </c>
      <c r="E11" s="222">
        <f>D11/1.42</f>
        <v>9.8591549295774659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102</v>
      </c>
      <c r="P11" s="227">
        <v>88</v>
      </c>
      <c r="Q11" s="227">
        <v>11823148</v>
      </c>
      <c r="R11" s="228">
        <f>Q11-Q10</f>
        <v>3677</v>
      </c>
      <c r="S11" s="229">
        <f>R11*24/1000</f>
        <v>88.248000000000005</v>
      </c>
      <c r="T11" s="229">
        <f>R11/1000</f>
        <v>3.677</v>
      </c>
      <c r="U11" s="230">
        <v>6.2</v>
      </c>
      <c r="V11" s="230">
        <f t="shared" ref="V11:V34" si="0">U11</f>
        <v>6.2</v>
      </c>
      <c r="W11" s="292" t="s">
        <v>132</v>
      </c>
      <c r="X11" s="286">
        <v>0</v>
      </c>
      <c r="Y11" s="286">
        <v>0</v>
      </c>
      <c r="Z11" s="286">
        <v>1027</v>
      </c>
      <c r="AA11" s="286">
        <v>0</v>
      </c>
      <c r="AB11" s="286">
        <v>1028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31929153</v>
      </c>
      <c r="AH11" s="233">
        <f>IF(ISBLANK(AG11),"-",AG11-AG10)</f>
        <v>589</v>
      </c>
      <c r="AI11" s="234">
        <f>AH11/T11</f>
        <v>160.18493336959477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7011889</v>
      </c>
      <c r="AQ11" s="286">
        <f t="shared" ref="AQ11:AQ34" si="1">AP11-AP10</f>
        <v>955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15</v>
      </c>
      <c r="E12" s="222">
        <f t="shared" ref="E12:E34" si="2">D12/1.42</f>
        <v>10.563380281690142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94</v>
      </c>
      <c r="P12" s="227">
        <v>87</v>
      </c>
      <c r="Q12" s="227">
        <v>11826751</v>
      </c>
      <c r="R12" s="228">
        <f t="shared" ref="R12:R34" si="5">Q12-Q11</f>
        <v>3603</v>
      </c>
      <c r="S12" s="229">
        <f t="shared" ref="S12:S34" si="6">R12*24/1000</f>
        <v>86.471999999999994</v>
      </c>
      <c r="T12" s="229">
        <f t="shared" ref="T12:T34" si="7">R12/1000</f>
        <v>3.6030000000000002</v>
      </c>
      <c r="U12" s="230">
        <v>7.4</v>
      </c>
      <c r="V12" s="230">
        <f t="shared" si="0"/>
        <v>7.4</v>
      </c>
      <c r="W12" s="292" t="s">
        <v>132</v>
      </c>
      <c r="X12" s="286">
        <v>0</v>
      </c>
      <c r="Y12" s="286">
        <v>0</v>
      </c>
      <c r="Z12" s="286">
        <v>1004</v>
      </c>
      <c r="AA12" s="286">
        <v>0</v>
      </c>
      <c r="AB12" s="286">
        <v>1009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31929713</v>
      </c>
      <c r="AH12" s="233">
        <f>IF(ISBLANK(AG12),"-",AG12-AG11)</f>
        <v>560</v>
      </c>
      <c r="AI12" s="234">
        <f t="shared" ref="AI12:AI34" si="8">AH12/T12</f>
        <v>155.42603386067165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7013048</v>
      </c>
      <c r="AQ12" s="286">
        <f t="shared" si="1"/>
        <v>1159</v>
      </c>
      <c r="AR12" s="238">
        <v>1.05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25</v>
      </c>
      <c r="E13" s="222">
        <f t="shared" si="2"/>
        <v>17.605633802816904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97</v>
      </c>
      <c r="P13" s="227">
        <v>89</v>
      </c>
      <c r="Q13" s="227">
        <v>11830340</v>
      </c>
      <c r="R13" s="228">
        <f t="shared" si="5"/>
        <v>3589</v>
      </c>
      <c r="S13" s="229">
        <f t="shared" si="6"/>
        <v>86.135999999999996</v>
      </c>
      <c r="T13" s="229">
        <f t="shared" si="7"/>
        <v>3.589</v>
      </c>
      <c r="U13" s="230">
        <v>8.6</v>
      </c>
      <c r="V13" s="230">
        <f t="shared" si="0"/>
        <v>8.6</v>
      </c>
      <c r="W13" s="292" t="s">
        <v>132</v>
      </c>
      <c r="X13" s="286">
        <v>0</v>
      </c>
      <c r="Y13" s="286">
        <v>0</v>
      </c>
      <c r="Z13" s="286">
        <v>9005</v>
      </c>
      <c r="AA13" s="286">
        <v>0</v>
      </c>
      <c r="AB13" s="286">
        <v>9008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31930215</v>
      </c>
      <c r="AH13" s="233">
        <f>IF(ISBLANK(AG13),"-",AG13-AG12)</f>
        <v>502</v>
      </c>
      <c r="AI13" s="234">
        <f t="shared" si="8"/>
        <v>139.87183059348007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7014430</v>
      </c>
      <c r="AQ13" s="286">
        <f t="shared" si="1"/>
        <v>1382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30</v>
      </c>
      <c r="E14" s="222">
        <f t="shared" si="2"/>
        <v>21.126760563380284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86</v>
      </c>
      <c r="P14" s="227">
        <v>85</v>
      </c>
      <c r="Q14" s="227">
        <v>11833822</v>
      </c>
      <c r="R14" s="228">
        <f t="shared" si="5"/>
        <v>3482</v>
      </c>
      <c r="S14" s="229">
        <f t="shared" si="6"/>
        <v>83.567999999999998</v>
      </c>
      <c r="T14" s="229">
        <f t="shared" si="7"/>
        <v>3.4820000000000002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893</v>
      </c>
      <c r="AA14" s="286">
        <v>0</v>
      </c>
      <c r="AB14" s="286">
        <v>9008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31930686</v>
      </c>
      <c r="AH14" s="233">
        <f t="shared" ref="AH14:AH34" si="9">IF(ISBLANK(AG14),"-",AG14-AG13)</f>
        <v>471</v>
      </c>
      <c r="AI14" s="234">
        <f t="shared" si="8"/>
        <v>135.26708788052844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7015159</v>
      </c>
      <c r="AQ14" s="286">
        <f t="shared" si="1"/>
        <v>729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27</v>
      </c>
      <c r="E15" s="222">
        <f t="shared" si="2"/>
        <v>19.014084507042256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101</v>
      </c>
      <c r="P15" s="227">
        <v>97</v>
      </c>
      <c r="Q15" s="227">
        <v>11837652</v>
      </c>
      <c r="R15" s="228">
        <f t="shared" si="5"/>
        <v>3830</v>
      </c>
      <c r="S15" s="229">
        <f t="shared" si="6"/>
        <v>91.92</v>
      </c>
      <c r="T15" s="229">
        <f t="shared" si="7"/>
        <v>3.83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967</v>
      </c>
      <c r="AA15" s="286">
        <v>0</v>
      </c>
      <c r="AB15" s="286">
        <v>978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31931156</v>
      </c>
      <c r="AH15" s="233">
        <f t="shared" si="9"/>
        <v>470</v>
      </c>
      <c r="AI15" s="234">
        <f t="shared" si="8"/>
        <v>122.7154046997389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7015159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16</v>
      </c>
      <c r="E16" s="222">
        <f t="shared" si="2"/>
        <v>11.267605633802818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123</v>
      </c>
      <c r="P16" s="227">
        <v>117</v>
      </c>
      <c r="Q16" s="227">
        <v>11842216</v>
      </c>
      <c r="R16" s="228">
        <f t="shared" si="5"/>
        <v>4564</v>
      </c>
      <c r="S16" s="229">
        <f t="shared" si="6"/>
        <v>109.536</v>
      </c>
      <c r="T16" s="229">
        <f t="shared" si="7"/>
        <v>4.5640000000000001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1123</v>
      </c>
      <c r="AA16" s="286">
        <v>0</v>
      </c>
      <c r="AB16" s="286">
        <v>1129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31931828</v>
      </c>
      <c r="AH16" s="233">
        <f t="shared" si="9"/>
        <v>672</v>
      </c>
      <c r="AI16" s="234">
        <f t="shared" si="8"/>
        <v>147.23926380368098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7015159</v>
      </c>
      <c r="AQ16" s="286">
        <f t="shared" si="1"/>
        <v>0</v>
      </c>
      <c r="AR16" s="238">
        <v>0.96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12</v>
      </c>
      <c r="E17" s="222">
        <f t="shared" si="2"/>
        <v>8.4507042253521139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141</v>
      </c>
      <c r="P17" s="227">
        <v>147</v>
      </c>
      <c r="Q17" s="227">
        <v>11848203</v>
      </c>
      <c r="R17" s="228">
        <f t="shared" si="5"/>
        <v>5987</v>
      </c>
      <c r="S17" s="229">
        <f t="shared" si="6"/>
        <v>143.68799999999999</v>
      </c>
      <c r="T17" s="229">
        <f t="shared" si="7"/>
        <v>5.9870000000000001</v>
      </c>
      <c r="U17" s="230">
        <v>9</v>
      </c>
      <c r="V17" s="230">
        <f t="shared" si="0"/>
        <v>9</v>
      </c>
      <c r="W17" s="292" t="s">
        <v>148</v>
      </c>
      <c r="X17" s="286">
        <v>0</v>
      </c>
      <c r="Y17" s="286">
        <v>1090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31933139</v>
      </c>
      <c r="AH17" s="233">
        <f t="shared" si="9"/>
        <v>1311</v>
      </c>
      <c r="AI17" s="234">
        <f t="shared" si="8"/>
        <v>218.97444463003174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7015159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9</v>
      </c>
      <c r="E18" s="222">
        <f t="shared" si="2"/>
        <v>6.3380281690140849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142</v>
      </c>
      <c r="P18" s="227">
        <v>150</v>
      </c>
      <c r="Q18" s="227">
        <v>11854399</v>
      </c>
      <c r="R18" s="228">
        <f t="shared" si="5"/>
        <v>6196</v>
      </c>
      <c r="S18" s="229">
        <f t="shared" si="6"/>
        <v>148.70400000000001</v>
      </c>
      <c r="T18" s="229">
        <f t="shared" si="7"/>
        <v>6.1959999999999997</v>
      </c>
      <c r="U18" s="230">
        <v>8.5</v>
      </c>
      <c r="V18" s="230">
        <f t="shared" si="0"/>
        <v>8.5</v>
      </c>
      <c r="W18" s="292" t="s">
        <v>148</v>
      </c>
      <c r="X18" s="286">
        <v>0</v>
      </c>
      <c r="Y18" s="286">
        <v>1042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31934450</v>
      </c>
      <c r="AH18" s="233">
        <f t="shared" si="9"/>
        <v>1311</v>
      </c>
      <c r="AI18" s="234">
        <f t="shared" si="8"/>
        <v>211.58812136862494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7015159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138</v>
      </c>
      <c r="P19" s="227">
        <v>151</v>
      </c>
      <c r="Q19" s="227">
        <v>11860679</v>
      </c>
      <c r="R19" s="228">
        <f t="shared" si="5"/>
        <v>6280</v>
      </c>
      <c r="S19" s="229">
        <f t="shared" si="6"/>
        <v>150.72</v>
      </c>
      <c r="T19" s="229">
        <f t="shared" si="7"/>
        <v>6.28</v>
      </c>
      <c r="U19" s="230">
        <v>8</v>
      </c>
      <c r="V19" s="230">
        <f t="shared" si="0"/>
        <v>8</v>
      </c>
      <c r="W19" s="292" t="s">
        <v>148</v>
      </c>
      <c r="X19" s="286">
        <v>0</v>
      </c>
      <c r="Y19" s="286">
        <v>1070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31935846</v>
      </c>
      <c r="AH19" s="233">
        <f t="shared" si="9"/>
        <v>1396</v>
      </c>
      <c r="AI19" s="234">
        <f t="shared" si="8"/>
        <v>222.29299363057325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7015159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136</v>
      </c>
      <c r="P20" s="227">
        <v>147</v>
      </c>
      <c r="Q20" s="227">
        <v>11866720</v>
      </c>
      <c r="R20" s="228">
        <f t="shared" si="5"/>
        <v>6041</v>
      </c>
      <c r="S20" s="229">
        <f t="shared" si="6"/>
        <v>144.98400000000001</v>
      </c>
      <c r="T20" s="229">
        <f t="shared" si="7"/>
        <v>6.0410000000000004</v>
      </c>
      <c r="U20" s="230">
        <v>7.3</v>
      </c>
      <c r="V20" s="230">
        <f t="shared" si="0"/>
        <v>7.3</v>
      </c>
      <c r="W20" s="292" t="s">
        <v>148</v>
      </c>
      <c r="X20" s="286">
        <v>0</v>
      </c>
      <c r="Y20" s="286">
        <v>1080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31937206</v>
      </c>
      <c r="AH20" s="233">
        <f t="shared" si="9"/>
        <v>1360</v>
      </c>
      <c r="AI20" s="234">
        <f t="shared" si="8"/>
        <v>225.1282900182089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7015159</v>
      </c>
      <c r="AQ20" s="286">
        <f t="shared" si="1"/>
        <v>0</v>
      </c>
      <c r="AR20" s="238">
        <v>1.04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8</v>
      </c>
      <c r="E21" s="222">
        <f t="shared" si="2"/>
        <v>5.6338028169014089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139</v>
      </c>
      <c r="P21" s="227">
        <v>150</v>
      </c>
      <c r="Q21" s="227">
        <v>11873052</v>
      </c>
      <c r="R21" s="228">
        <f>Q21-Q20</f>
        <v>6332</v>
      </c>
      <c r="S21" s="229">
        <f t="shared" si="6"/>
        <v>151.96799999999999</v>
      </c>
      <c r="T21" s="229">
        <f t="shared" si="7"/>
        <v>6.3319999999999999</v>
      </c>
      <c r="U21" s="230">
        <v>6.7</v>
      </c>
      <c r="V21" s="230">
        <f t="shared" si="0"/>
        <v>6.7</v>
      </c>
      <c r="W21" s="292" t="s">
        <v>148</v>
      </c>
      <c r="X21" s="286">
        <v>0</v>
      </c>
      <c r="Y21" s="286">
        <v>1068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31938622</v>
      </c>
      <c r="AH21" s="233">
        <f t="shared" si="9"/>
        <v>1416</v>
      </c>
      <c r="AI21" s="234">
        <f t="shared" si="8"/>
        <v>223.62602653190146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7015159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8</v>
      </c>
      <c r="E22" s="222">
        <f t="shared" si="2"/>
        <v>5.6338028169014089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134</v>
      </c>
      <c r="P22" s="227">
        <v>145</v>
      </c>
      <c r="Q22" s="227">
        <v>11879331</v>
      </c>
      <c r="R22" s="228">
        <f t="shared" si="5"/>
        <v>6279</v>
      </c>
      <c r="S22" s="229">
        <f t="shared" si="6"/>
        <v>150.696</v>
      </c>
      <c r="T22" s="229">
        <f t="shared" si="7"/>
        <v>6.2789999999999999</v>
      </c>
      <c r="U22" s="230">
        <v>6.1</v>
      </c>
      <c r="V22" s="230">
        <f t="shared" si="0"/>
        <v>6.1</v>
      </c>
      <c r="W22" s="292" t="s">
        <v>148</v>
      </c>
      <c r="X22" s="286">
        <v>0</v>
      </c>
      <c r="Y22" s="286">
        <v>1102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31940038</v>
      </c>
      <c r="AH22" s="233">
        <f t="shared" si="9"/>
        <v>1416</v>
      </c>
      <c r="AI22" s="234">
        <f t="shared" si="8"/>
        <v>225.51361681796465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7015159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7</v>
      </c>
      <c r="E23" s="222">
        <f t="shared" si="2"/>
        <v>4.9295774647887329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137</v>
      </c>
      <c r="P23" s="227">
        <v>140</v>
      </c>
      <c r="Q23" s="227">
        <v>11885101</v>
      </c>
      <c r="R23" s="228">
        <f t="shared" si="5"/>
        <v>5770</v>
      </c>
      <c r="S23" s="229">
        <f t="shared" si="6"/>
        <v>138.47999999999999</v>
      </c>
      <c r="T23" s="229">
        <f t="shared" si="7"/>
        <v>5.77</v>
      </c>
      <c r="U23" s="230">
        <v>5.8</v>
      </c>
      <c r="V23" s="230">
        <f t="shared" si="0"/>
        <v>5.8</v>
      </c>
      <c r="W23" s="292" t="s">
        <v>148</v>
      </c>
      <c r="X23" s="286">
        <v>0</v>
      </c>
      <c r="Y23" s="286">
        <v>1002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31941360</v>
      </c>
      <c r="AH23" s="233">
        <f t="shared" si="9"/>
        <v>1322</v>
      </c>
      <c r="AI23" s="234">
        <f t="shared" si="8"/>
        <v>229.11611785095323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7015159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6</v>
      </c>
      <c r="E24" s="222">
        <f t="shared" si="2"/>
        <v>4.2253521126760569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137</v>
      </c>
      <c r="P24" s="227">
        <v>137</v>
      </c>
      <c r="Q24" s="227">
        <v>11890937</v>
      </c>
      <c r="R24" s="228">
        <f t="shared" si="5"/>
        <v>5836</v>
      </c>
      <c r="S24" s="229">
        <f t="shared" si="6"/>
        <v>140.06399999999999</v>
      </c>
      <c r="T24" s="229">
        <f t="shared" si="7"/>
        <v>5.8360000000000003</v>
      </c>
      <c r="U24" s="230">
        <v>5.6</v>
      </c>
      <c r="V24" s="230">
        <f t="shared" si="0"/>
        <v>5.6</v>
      </c>
      <c r="W24" s="292" t="s">
        <v>148</v>
      </c>
      <c r="X24" s="286">
        <v>0</v>
      </c>
      <c r="Y24" s="286">
        <v>999</v>
      </c>
      <c r="Z24" s="286">
        <v>1155</v>
      </c>
      <c r="AA24" s="286">
        <v>1185</v>
      </c>
      <c r="AB24" s="286">
        <v>1159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31942706</v>
      </c>
      <c r="AH24" s="233">
        <f t="shared" si="9"/>
        <v>1346</v>
      </c>
      <c r="AI24" s="234">
        <f t="shared" si="8"/>
        <v>230.63742289239204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7015159</v>
      </c>
      <c r="AQ24" s="286">
        <f t="shared" si="1"/>
        <v>0</v>
      </c>
      <c r="AR24" s="238">
        <v>0.99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8</v>
      </c>
      <c r="E25" s="222">
        <f t="shared" si="2"/>
        <v>5.6338028169014089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135</v>
      </c>
      <c r="P25" s="227">
        <v>128</v>
      </c>
      <c r="Q25" s="227">
        <v>11896421</v>
      </c>
      <c r="R25" s="228">
        <f t="shared" si="5"/>
        <v>5484</v>
      </c>
      <c r="S25" s="229">
        <f t="shared" si="6"/>
        <v>131.61600000000001</v>
      </c>
      <c r="T25" s="229">
        <f t="shared" si="7"/>
        <v>5.484</v>
      </c>
      <c r="U25" s="230">
        <v>5.5</v>
      </c>
      <c r="V25" s="230">
        <f t="shared" si="0"/>
        <v>5.5</v>
      </c>
      <c r="W25" s="292" t="s">
        <v>148</v>
      </c>
      <c r="X25" s="286">
        <v>0</v>
      </c>
      <c r="Y25" s="286">
        <v>1014</v>
      </c>
      <c r="Z25" s="286">
        <v>1155</v>
      </c>
      <c r="AA25" s="286">
        <v>1185</v>
      </c>
      <c r="AB25" s="286">
        <v>1159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31943963</v>
      </c>
      <c r="AH25" s="233">
        <f t="shared" si="9"/>
        <v>1257</v>
      </c>
      <c r="AI25" s="234">
        <f t="shared" si="8"/>
        <v>229.21225382932167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7015159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9</v>
      </c>
      <c r="E26" s="222">
        <f t="shared" si="2"/>
        <v>6.3380281690140849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135</v>
      </c>
      <c r="P26" s="227">
        <v>132</v>
      </c>
      <c r="Q26" s="227">
        <v>11902008</v>
      </c>
      <c r="R26" s="228">
        <f t="shared" si="5"/>
        <v>5587</v>
      </c>
      <c r="S26" s="229">
        <f t="shared" si="6"/>
        <v>134.08799999999999</v>
      </c>
      <c r="T26" s="229">
        <f t="shared" si="7"/>
        <v>5.5869999999999997</v>
      </c>
      <c r="U26" s="230">
        <v>5.3</v>
      </c>
      <c r="V26" s="230">
        <f t="shared" si="0"/>
        <v>5.3</v>
      </c>
      <c r="W26" s="292" t="s">
        <v>148</v>
      </c>
      <c r="X26" s="286">
        <v>0</v>
      </c>
      <c r="Y26" s="286">
        <v>1040</v>
      </c>
      <c r="Z26" s="286">
        <v>1195</v>
      </c>
      <c r="AA26" s="286">
        <v>1185</v>
      </c>
      <c r="AB26" s="286">
        <v>1199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31945220</v>
      </c>
      <c r="AH26" s="233">
        <f t="shared" si="9"/>
        <v>1257</v>
      </c>
      <c r="AI26" s="234">
        <f t="shared" si="8"/>
        <v>224.98657597995347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7015159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5</v>
      </c>
      <c r="E27" s="222">
        <f t="shared" si="2"/>
        <v>3.5211267605633805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132</v>
      </c>
      <c r="P27" s="227">
        <v>134</v>
      </c>
      <c r="Q27" s="227">
        <v>11907616</v>
      </c>
      <c r="R27" s="228">
        <f t="shared" si="5"/>
        <v>5608</v>
      </c>
      <c r="S27" s="229">
        <f t="shared" si="6"/>
        <v>134.59200000000001</v>
      </c>
      <c r="T27" s="229">
        <f t="shared" si="7"/>
        <v>5.6079999999999997</v>
      </c>
      <c r="U27" s="230">
        <v>5</v>
      </c>
      <c r="V27" s="230">
        <f t="shared" si="0"/>
        <v>5</v>
      </c>
      <c r="W27" s="292" t="s">
        <v>148</v>
      </c>
      <c r="X27" s="286">
        <v>0</v>
      </c>
      <c r="Y27" s="286">
        <v>999</v>
      </c>
      <c r="Z27" s="286">
        <v>1195</v>
      </c>
      <c r="AA27" s="286">
        <v>1185</v>
      </c>
      <c r="AB27" s="286">
        <v>1199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31946510</v>
      </c>
      <c r="AH27" s="233">
        <f t="shared" si="9"/>
        <v>1290</v>
      </c>
      <c r="AI27" s="234">
        <f t="shared" si="8"/>
        <v>230.02853067047076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7015159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3</v>
      </c>
      <c r="E28" s="222">
        <f t="shared" si="2"/>
        <v>2.1126760563380285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137</v>
      </c>
      <c r="P28" s="227">
        <v>138</v>
      </c>
      <c r="Q28" s="227">
        <v>11913337</v>
      </c>
      <c r="R28" s="228">
        <f t="shared" si="5"/>
        <v>5721</v>
      </c>
      <c r="S28" s="229">
        <f t="shared" si="6"/>
        <v>137.304</v>
      </c>
      <c r="T28" s="229">
        <f t="shared" si="7"/>
        <v>5.7210000000000001</v>
      </c>
      <c r="U28" s="230">
        <v>4.9000000000000004</v>
      </c>
      <c r="V28" s="230">
        <f t="shared" si="0"/>
        <v>4.9000000000000004</v>
      </c>
      <c r="W28" s="292" t="s">
        <v>148</v>
      </c>
      <c r="X28" s="286">
        <v>0</v>
      </c>
      <c r="Y28" s="286">
        <v>989</v>
      </c>
      <c r="Z28" s="286">
        <v>1155</v>
      </c>
      <c r="AA28" s="286">
        <v>1185</v>
      </c>
      <c r="AB28" s="286">
        <v>1159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31947852</v>
      </c>
      <c r="AH28" s="233">
        <f t="shared" si="9"/>
        <v>1342</v>
      </c>
      <c r="AI28" s="234">
        <f t="shared" si="8"/>
        <v>234.57437510924663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7015159</v>
      </c>
      <c r="AQ28" s="286">
        <f t="shared" si="1"/>
        <v>0</v>
      </c>
      <c r="AR28" s="238"/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5</v>
      </c>
      <c r="E29" s="222">
        <f t="shared" si="2"/>
        <v>3.5211267605633805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133</v>
      </c>
      <c r="P29" s="227">
        <v>117</v>
      </c>
      <c r="Q29" s="227">
        <v>11918873</v>
      </c>
      <c r="R29" s="228">
        <f t="shared" si="5"/>
        <v>5536</v>
      </c>
      <c r="S29" s="229">
        <f t="shared" si="6"/>
        <v>132.864</v>
      </c>
      <c r="T29" s="229">
        <f t="shared" si="7"/>
        <v>5.5359999999999996</v>
      </c>
      <c r="U29" s="230">
        <v>4.3</v>
      </c>
      <c r="V29" s="230">
        <f t="shared" si="0"/>
        <v>4.3</v>
      </c>
      <c r="W29" s="292" t="s">
        <v>148</v>
      </c>
      <c r="X29" s="286">
        <v>0</v>
      </c>
      <c r="Y29" s="286">
        <v>999</v>
      </c>
      <c r="Z29" s="286">
        <v>1155</v>
      </c>
      <c r="AA29" s="286">
        <v>1185</v>
      </c>
      <c r="AB29" s="286">
        <v>1159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31949034</v>
      </c>
      <c r="AH29" s="233">
        <f t="shared" si="9"/>
        <v>1182</v>
      </c>
      <c r="AI29" s="234">
        <f t="shared" si="8"/>
        <v>213.51156069364163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7015159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10</v>
      </c>
      <c r="E30" s="222">
        <f t="shared" si="2"/>
        <v>7.042253521126761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116</v>
      </c>
      <c r="P30" s="227">
        <v>128</v>
      </c>
      <c r="Q30" s="227">
        <v>11924123</v>
      </c>
      <c r="R30" s="228">
        <f t="shared" si="5"/>
        <v>5250</v>
      </c>
      <c r="S30" s="229">
        <f t="shared" si="6"/>
        <v>126</v>
      </c>
      <c r="T30" s="229">
        <f t="shared" si="7"/>
        <v>5.25</v>
      </c>
      <c r="U30" s="230">
        <v>3.6</v>
      </c>
      <c r="V30" s="230">
        <f t="shared" si="0"/>
        <v>3.6</v>
      </c>
      <c r="W30" s="292" t="s">
        <v>151</v>
      </c>
      <c r="X30" s="286">
        <v>0</v>
      </c>
      <c r="Y30" s="286">
        <v>1072</v>
      </c>
      <c r="Z30" s="286">
        <v>1199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31950080</v>
      </c>
      <c r="AH30" s="233">
        <f t="shared" si="9"/>
        <v>1046</v>
      </c>
      <c r="AI30" s="234">
        <f t="shared" si="8"/>
        <v>199.23809523809524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7015159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11</v>
      </c>
      <c r="E31" s="222">
        <f>D31/1.42</f>
        <v>7.746478873239437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118</v>
      </c>
      <c r="P31" s="227">
        <v>122</v>
      </c>
      <c r="Q31" s="227">
        <v>11929857</v>
      </c>
      <c r="R31" s="228">
        <f t="shared" si="5"/>
        <v>5734</v>
      </c>
      <c r="S31" s="229">
        <f t="shared" si="6"/>
        <v>137.61600000000001</v>
      </c>
      <c r="T31" s="229">
        <f t="shared" si="7"/>
        <v>5.734</v>
      </c>
      <c r="U31" s="230">
        <v>3</v>
      </c>
      <c r="V31" s="230">
        <f t="shared" si="0"/>
        <v>3</v>
      </c>
      <c r="W31" s="292" t="s">
        <v>151</v>
      </c>
      <c r="X31" s="286">
        <v>0</v>
      </c>
      <c r="Y31" s="286">
        <v>1018</v>
      </c>
      <c r="Z31" s="286">
        <v>1199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31951114</v>
      </c>
      <c r="AH31" s="233">
        <f t="shared" si="9"/>
        <v>1034</v>
      </c>
      <c r="AI31" s="234">
        <f t="shared" si="8"/>
        <v>180.32786885245901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7015159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17</v>
      </c>
      <c r="E32" s="222">
        <f t="shared" si="2"/>
        <v>11.971830985915494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118</v>
      </c>
      <c r="P32" s="227">
        <v>123</v>
      </c>
      <c r="Q32" s="227">
        <v>11934718</v>
      </c>
      <c r="R32" s="228">
        <f t="shared" si="5"/>
        <v>4861</v>
      </c>
      <c r="S32" s="229">
        <f t="shared" si="6"/>
        <v>116.664</v>
      </c>
      <c r="T32" s="229">
        <f t="shared" si="7"/>
        <v>4.8609999999999998</v>
      </c>
      <c r="U32" s="230">
        <v>2.8</v>
      </c>
      <c r="V32" s="230">
        <f t="shared" si="0"/>
        <v>2.8</v>
      </c>
      <c r="W32" s="292" t="s">
        <v>151</v>
      </c>
      <c r="X32" s="286">
        <v>0</v>
      </c>
      <c r="Y32" s="286">
        <v>850</v>
      </c>
      <c r="Z32" s="286">
        <v>1160</v>
      </c>
      <c r="AA32" s="286">
        <v>0</v>
      </c>
      <c r="AB32" s="286">
        <v>1170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31952140</v>
      </c>
      <c r="AH32" s="233">
        <f t="shared" si="9"/>
        <v>1026</v>
      </c>
      <c r="AI32" s="234">
        <f t="shared" si="8"/>
        <v>211.0676815470068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7015159</v>
      </c>
      <c r="AQ32" s="286">
        <f t="shared" si="1"/>
        <v>0</v>
      </c>
      <c r="AR32" s="238"/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11</v>
      </c>
      <c r="E33" s="222">
        <f t="shared" si="2"/>
        <v>7.746478873239437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116</v>
      </c>
      <c r="P33" s="227">
        <v>98</v>
      </c>
      <c r="Q33" s="227">
        <v>11938783</v>
      </c>
      <c r="R33" s="228">
        <f t="shared" si="5"/>
        <v>4065</v>
      </c>
      <c r="S33" s="229">
        <f t="shared" si="6"/>
        <v>97.56</v>
      </c>
      <c r="T33" s="229">
        <f t="shared" si="7"/>
        <v>4.0650000000000004</v>
      </c>
      <c r="U33" s="230">
        <v>3.3</v>
      </c>
      <c r="V33" s="230">
        <f t="shared" si="0"/>
        <v>3.3</v>
      </c>
      <c r="W33" s="292" t="s">
        <v>132</v>
      </c>
      <c r="X33" s="286">
        <v>0</v>
      </c>
      <c r="Y33" s="286">
        <v>0</v>
      </c>
      <c r="Z33" s="286">
        <v>1051</v>
      </c>
      <c r="AA33" s="286">
        <v>0</v>
      </c>
      <c r="AB33" s="286">
        <v>1110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31952882</v>
      </c>
      <c r="AH33" s="233">
        <f t="shared" si="9"/>
        <v>742</v>
      </c>
      <c r="AI33" s="234">
        <f t="shared" si="8"/>
        <v>182.53382533825337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7015673</v>
      </c>
      <c r="AQ33" s="286">
        <f t="shared" si="1"/>
        <v>514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16</v>
      </c>
      <c r="E34" s="222">
        <f t="shared" si="2"/>
        <v>11.267605633802818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112</v>
      </c>
      <c r="P34" s="227">
        <v>94</v>
      </c>
      <c r="Q34" s="227">
        <v>11942750</v>
      </c>
      <c r="R34" s="228">
        <f t="shared" si="5"/>
        <v>3967</v>
      </c>
      <c r="S34" s="229">
        <f t="shared" si="6"/>
        <v>95.207999999999998</v>
      </c>
      <c r="T34" s="229">
        <f t="shared" si="7"/>
        <v>3.9670000000000001</v>
      </c>
      <c r="U34" s="230">
        <v>4.0999999999999996</v>
      </c>
      <c r="V34" s="230">
        <f t="shared" si="0"/>
        <v>4.0999999999999996</v>
      </c>
      <c r="W34" s="292" t="s">
        <v>132</v>
      </c>
      <c r="X34" s="286">
        <v>0</v>
      </c>
      <c r="Y34" s="286">
        <v>0</v>
      </c>
      <c r="Z34" s="286">
        <v>948</v>
      </c>
      <c r="AA34" s="286">
        <v>0</v>
      </c>
      <c r="AB34" s="286">
        <v>1110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31953534</v>
      </c>
      <c r="AH34" s="233">
        <f t="shared" si="9"/>
        <v>652</v>
      </c>
      <c r="AI34" s="234">
        <f t="shared" si="8"/>
        <v>164.3559364759264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7016433</v>
      </c>
      <c r="AQ34" s="286">
        <f t="shared" si="1"/>
        <v>760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122.66666666666667</v>
      </c>
      <c r="Q35" s="255">
        <f>Q34-Q10</f>
        <v>123279</v>
      </c>
      <c r="R35" s="256">
        <f>SUM(R11:R34)</f>
        <v>123279</v>
      </c>
      <c r="S35" s="257">
        <f>AVERAGE(S11:S34)</f>
        <v>123.27900000000001</v>
      </c>
      <c r="T35" s="257">
        <f>SUM(T11:T34)</f>
        <v>123.279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24970</v>
      </c>
      <c r="AH35" s="263">
        <f>SUM(AH11:AH34)</f>
        <v>24970</v>
      </c>
      <c r="AI35" s="264">
        <f>$AH$35/$T35</f>
        <v>202.54869036900041</v>
      </c>
      <c r="AJ35" s="261"/>
      <c r="AK35" s="265"/>
      <c r="AL35" s="265"/>
      <c r="AM35" s="265"/>
      <c r="AN35" s="266"/>
      <c r="AO35" s="267"/>
      <c r="AP35" s="268">
        <f>AP34-AP10</f>
        <v>5499</v>
      </c>
      <c r="AQ35" s="269">
        <f>SUM(AQ11:AQ34)</f>
        <v>5499</v>
      </c>
      <c r="AR35" s="270">
        <f>AVERAGE(AR11:AR34)</f>
        <v>1.01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03" t="s">
        <v>131</v>
      </c>
      <c r="C38" s="294"/>
      <c r="D38" s="294"/>
      <c r="E38" s="294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11" t="s">
        <v>141</v>
      </c>
      <c r="C39" s="294"/>
      <c r="D39" s="294"/>
      <c r="E39" s="294"/>
      <c r="F39" s="294"/>
      <c r="G39" s="294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298" t="s">
        <v>266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311" t="s">
        <v>126</v>
      </c>
      <c r="C41" s="294"/>
      <c r="D41" s="294"/>
      <c r="E41" s="30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00" t="s">
        <v>162</v>
      </c>
      <c r="C42" s="294"/>
      <c r="D42" s="294"/>
      <c r="E42" s="294"/>
      <c r="F42" s="304"/>
      <c r="G42" s="30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11" t="s">
        <v>127</v>
      </c>
      <c r="C43" s="294"/>
      <c r="D43" s="294"/>
      <c r="E43" s="294"/>
      <c r="F43" s="294"/>
      <c r="G43" s="29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297" t="s">
        <v>128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145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311" t="s">
        <v>271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137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00" t="s">
        <v>223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2" t="s">
        <v>138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11" t="s">
        <v>139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297" t="s">
        <v>285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297" t="s">
        <v>286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0" t="s">
        <v>142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12" t="s">
        <v>288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301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297" t="s">
        <v>287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301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02" t="s">
        <v>272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301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65" t="s">
        <v>140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9"/>
      <c r="U57" s="299"/>
      <c r="V57" s="299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323" t="s">
        <v>129</v>
      </c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9"/>
      <c r="U58" s="299"/>
      <c r="V58" s="299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97" t="s">
        <v>259</v>
      </c>
      <c r="C59" s="294"/>
      <c r="D59" s="294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301"/>
      <c r="V59" s="301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323" t="s">
        <v>130</v>
      </c>
      <c r="C60" s="294"/>
      <c r="D60" s="294"/>
      <c r="E60" s="294"/>
      <c r="F60" s="294"/>
      <c r="G60" s="294"/>
      <c r="H60" s="294"/>
      <c r="I60" s="295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311"/>
      <c r="C61" s="294"/>
      <c r="D61" s="294"/>
      <c r="E61" s="294"/>
      <c r="F61" s="294"/>
      <c r="G61" s="294"/>
      <c r="H61" s="294"/>
      <c r="I61" s="295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297"/>
      <c r="D62" s="294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8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291"/>
      <c r="D63" s="278"/>
      <c r="E63" s="294"/>
      <c r="F63" s="294"/>
      <c r="G63" s="294"/>
      <c r="H63" s="294"/>
      <c r="I63" s="294"/>
      <c r="J63" s="295"/>
      <c r="K63" s="295"/>
      <c r="L63" s="295"/>
      <c r="M63" s="295"/>
      <c r="N63" s="295"/>
      <c r="O63" s="295"/>
      <c r="P63" s="295"/>
      <c r="Q63" s="295"/>
      <c r="R63" s="295"/>
      <c r="S63" s="295"/>
      <c r="T63" s="301"/>
      <c r="U63" s="280"/>
      <c r="V63" s="280"/>
      <c r="W63" s="288"/>
      <c r="X63" s="288"/>
      <c r="Y63" s="288"/>
      <c r="Z63" s="288"/>
      <c r="AA63" s="288"/>
      <c r="AB63" s="288"/>
      <c r="AC63" s="288"/>
      <c r="AD63" s="288"/>
      <c r="AE63" s="288"/>
      <c r="AM63" s="289"/>
      <c r="AN63" s="289"/>
      <c r="AO63" s="289"/>
      <c r="AP63" s="289"/>
      <c r="AQ63" s="289"/>
      <c r="AR63" s="289"/>
      <c r="AS63" s="290"/>
      <c r="AV63" s="287"/>
      <c r="AW63" s="177"/>
      <c r="AX63" s="177"/>
      <c r="AY63" s="177"/>
    </row>
    <row r="64" spans="2:51" x14ac:dyDescent="0.35">
      <c r="B64" s="279"/>
      <c r="C64" s="311"/>
      <c r="D64" s="278"/>
      <c r="E64" s="294"/>
      <c r="F64" s="294"/>
      <c r="G64" s="294"/>
      <c r="H64" s="294"/>
      <c r="I64" s="294"/>
      <c r="J64" s="295"/>
      <c r="K64" s="295"/>
      <c r="L64" s="295"/>
      <c r="M64" s="295"/>
      <c r="N64" s="295"/>
      <c r="O64" s="295"/>
      <c r="P64" s="295"/>
      <c r="Q64" s="295"/>
      <c r="R64" s="295"/>
      <c r="S64" s="295"/>
      <c r="T64" s="301"/>
      <c r="U64" s="280"/>
      <c r="V64" s="280"/>
      <c r="W64" s="288"/>
      <c r="X64" s="288"/>
      <c r="Y64" s="288"/>
      <c r="Z64" s="282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79"/>
      <c r="C65" s="311"/>
      <c r="D65" s="294"/>
      <c r="E65" s="278"/>
      <c r="F65" s="294"/>
      <c r="G65" s="294"/>
      <c r="H65" s="294"/>
      <c r="I65" s="278"/>
      <c r="J65" s="295"/>
      <c r="K65" s="295"/>
      <c r="L65" s="295"/>
      <c r="M65" s="295"/>
      <c r="N65" s="295"/>
      <c r="O65" s="295"/>
      <c r="P65" s="295"/>
      <c r="Q65" s="295"/>
      <c r="R65" s="295"/>
      <c r="S65" s="282"/>
      <c r="T65" s="282"/>
      <c r="U65" s="282"/>
      <c r="V65" s="282"/>
      <c r="W65" s="282"/>
      <c r="X65" s="282"/>
      <c r="Y65" s="282"/>
      <c r="Z65" s="281"/>
      <c r="AA65" s="282"/>
      <c r="AB65" s="282"/>
      <c r="AC65" s="282"/>
      <c r="AD65" s="282"/>
      <c r="AE65" s="282"/>
      <c r="AF65" s="282"/>
      <c r="AG65" s="282"/>
      <c r="AH65" s="282"/>
      <c r="AI65" s="282"/>
      <c r="AJ65" s="282"/>
      <c r="AK65" s="282"/>
      <c r="AL65" s="282"/>
      <c r="AM65" s="282"/>
      <c r="AN65" s="282"/>
      <c r="AO65" s="282"/>
      <c r="AP65" s="282"/>
      <c r="AQ65" s="282"/>
      <c r="AR65" s="282"/>
      <c r="AS65" s="282"/>
      <c r="AT65" s="282"/>
      <c r="AU65" s="282"/>
      <c r="AV65" s="287"/>
      <c r="AW65" s="177"/>
      <c r="AX65" s="177"/>
      <c r="AY65" s="177"/>
    </row>
    <row r="66" spans="1:51" x14ac:dyDescent="0.35">
      <c r="B66" s="282"/>
      <c r="C66" s="297"/>
      <c r="D66" s="294"/>
      <c r="E66" s="278"/>
      <c r="F66" s="294"/>
      <c r="G66" s="278"/>
      <c r="H66" s="278"/>
      <c r="I66" s="278"/>
      <c r="J66" s="282"/>
      <c r="K66" s="282"/>
      <c r="L66" s="282"/>
      <c r="M66" s="282"/>
      <c r="N66" s="282"/>
      <c r="O66" s="282"/>
      <c r="P66" s="282"/>
      <c r="Q66" s="282"/>
      <c r="R66" s="282"/>
      <c r="S66" s="282"/>
      <c r="T66" s="282"/>
      <c r="U66" s="282"/>
      <c r="V66" s="282"/>
      <c r="W66" s="281"/>
      <c r="X66" s="281"/>
      <c r="Y66" s="281"/>
      <c r="Z66" s="288"/>
      <c r="AA66" s="281"/>
      <c r="AB66" s="281"/>
      <c r="AC66" s="281"/>
      <c r="AD66" s="281"/>
      <c r="AE66" s="281"/>
      <c r="AF66" s="281"/>
      <c r="AG66" s="281"/>
      <c r="AH66" s="281"/>
      <c r="AI66" s="281"/>
      <c r="AJ66" s="281"/>
      <c r="AK66" s="281"/>
      <c r="AL66" s="281"/>
      <c r="AM66" s="281"/>
      <c r="AN66" s="281"/>
      <c r="AO66" s="281"/>
      <c r="AP66" s="281"/>
      <c r="AQ66" s="281"/>
      <c r="AR66" s="281"/>
      <c r="AS66" s="281"/>
      <c r="AT66" s="281"/>
      <c r="AU66" s="281"/>
      <c r="AV66" s="287"/>
      <c r="AW66" s="177"/>
      <c r="AX66" s="177"/>
      <c r="AY66" s="177"/>
    </row>
    <row r="67" spans="1:51" x14ac:dyDescent="0.35">
      <c r="B67" s="282"/>
      <c r="C67" s="297"/>
      <c r="D67" s="294"/>
      <c r="E67" s="294"/>
      <c r="F67" s="278"/>
      <c r="G67" s="278"/>
      <c r="H67" s="278"/>
      <c r="I67" s="294"/>
      <c r="J67" s="282"/>
      <c r="K67" s="282"/>
      <c r="L67" s="282"/>
      <c r="M67" s="282"/>
      <c r="N67" s="282"/>
      <c r="O67" s="282"/>
      <c r="P67" s="282"/>
      <c r="Q67" s="282"/>
      <c r="R67" s="282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B68" s="279"/>
      <c r="C68" s="282"/>
      <c r="D68" s="294"/>
      <c r="E68" s="294"/>
      <c r="F68" s="278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11"/>
      <c r="D69" s="282"/>
      <c r="E69" s="294"/>
      <c r="F69" s="294"/>
      <c r="G69" s="294"/>
      <c r="H69" s="294"/>
      <c r="I69" s="294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297"/>
      <c r="D70" s="282"/>
      <c r="E70" s="294"/>
      <c r="F70" s="294"/>
      <c r="G70" s="294"/>
      <c r="H70" s="294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V70" s="287"/>
      <c r="AW70" s="177"/>
      <c r="AX70" s="177"/>
      <c r="AY70" s="177"/>
    </row>
    <row r="71" spans="1:51" x14ac:dyDescent="0.35">
      <c r="C71" s="311"/>
      <c r="D71" s="294"/>
      <c r="E71" s="282"/>
      <c r="F71" s="294"/>
      <c r="G71" s="294"/>
      <c r="H71" s="294"/>
      <c r="I71" s="282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V71" s="287"/>
      <c r="AW71" s="177"/>
      <c r="AX71" s="177"/>
      <c r="AY71" s="177"/>
    </row>
    <row r="72" spans="1:51" x14ac:dyDescent="0.35">
      <c r="C72" s="300"/>
      <c r="D72" s="294"/>
      <c r="E72" s="282"/>
      <c r="F72" s="294"/>
      <c r="G72" s="282"/>
      <c r="H72" s="282"/>
      <c r="I72" s="282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301"/>
      <c r="U72" s="280"/>
      <c r="V72" s="280"/>
      <c r="W72" s="288"/>
      <c r="X72" s="288"/>
      <c r="Y72" s="288"/>
      <c r="Z72" s="288"/>
      <c r="AA72" s="288"/>
      <c r="AB72" s="288"/>
      <c r="AC72" s="288"/>
      <c r="AD72" s="288"/>
      <c r="AE72" s="288"/>
      <c r="AM72" s="289"/>
      <c r="AN72" s="289"/>
      <c r="AO72" s="289"/>
      <c r="AP72" s="289"/>
      <c r="AQ72" s="289"/>
      <c r="AR72" s="289"/>
      <c r="AS72" s="290"/>
      <c r="AU72" s="177"/>
      <c r="AV72" s="287"/>
      <c r="AW72" s="177"/>
      <c r="AX72" s="177"/>
      <c r="AY72" s="177"/>
    </row>
    <row r="73" spans="1:51" x14ac:dyDescent="0.35">
      <c r="F73" s="282"/>
      <c r="G73" s="282"/>
      <c r="H73" s="282"/>
      <c r="I73" s="294"/>
      <c r="J73" s="295"/>
      <c r="K73" s="295"/>
      <c r="L73" s="295"/>
      <c r="M73" s="295"/>
      <c r="N73" s="295"/>
      <c r="O73" s="295"/>
      <c r="P73" s="295"/>
      <c r="Q73" s="295"/>
      <c r="R73" s="295"/>
      <c r="S73" s="295"/>
      <c r="T73" s="301"/>
      <c r="U73" s="280"/>
      <c r="V73" s="280"/>
      <c r="W73" s="288"/>
      <c r="X73" s="288"/>
      <c r="Y73" s="288"/>
      <c r="Z73" s="288"/>
      <c r="AA73" s="288"/>
      <c r="AB73" s="288"/>
      <c r="AC73" s="288"/>
      <c r="AD73" s="288"/>
      <c r="AE73" s="288"/>
      <c r="AM73" s="289"/>
      <c r="AN73" s="289"/>
      <c r="AO73" s="289"/>
      <c r="AP73" s="289"/>
      <c r="AQ73" s="289"/>
      <c r="AR73" s="289"/>
      <c r="AS73" s="290"/>
      <c r="AU73" s="177"/>
      <c r="AV73" s="28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7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P79" s="284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A80" s="288"/>
      <c r="I80" s="289"/>
      <c r="J80" s="289"/>
      <c r="K80" s="289"/>
      <c r="L80" s="289"/>
      <c r="M80" s="289"/>
      <c r="N80" s="289"/>
      <c r="O80" s="290"/>
      <c r="P80" s="284"/>
      <c r="R80" s="281"/>
      <c r="AS80" s="177"/>
      <c r="AT80" s="177"/>
      <c r="AU80" s="177"/>
      <c r="AV80" s="177"/>
      <c r="AW80" s="177"/>
      <c r="AX80" s="177"/>
      <c r="AY80" s="177"/>
    </row>
    <row r="81" spans="1:51" x14ac:dyDescent="0.35">
      <c r="A81" s="288"/>
      <c r="I81" s="289"/>
      <c r="J81" s="289"/>
      <c r="K81" s="289"/>
      <c r="L81" s="289"/>
      <c r="M81" s="289"/>
      <c r="N81" s="289"/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:51" x14ac:dyDescent="0.35">
      <c r="O84" s="290"/>
      <c r="R84" s="284"/>
      <c r="AS84" s="177"/>
      <c r="AT84" s="177"/>
      <c r="AU84" s="177"/>
      <c r="AV84" s="177"/>
      <c r="AW84" s="177"/>
      <c r="AX84" s="177"/>
      <c r="AY84" s="177"/>
    </row>
    <row r="85" spans="1:51" x14ac:dyDescent="0.35">
      <c r="O85" s="290"/>
      <c r="R85" s="284"/>
      <c r="AS85" s="177"/>
      <c r="AT85" s="177"/>
      <c r="AU85" s="177"/>
      <c r="AV85" s="177"/>
      <c r="AW85" s="177"/>
      <c r="AX85" s="177"/>
      <c r="AY85" s="177"/>
    </row>
    <row r="86" spans="1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:51" x14ac:dyDescent="0.35">
      <c r="O90" s="290"/>
      <c r="AS90" s="177"/>
      <c r="AT90" s="177"/>
      <c r="AU90" s="177"/>
      <c r="AV90" s="177"/>
      <c r="AW90" s="177"/>
      <c r="AX90" s="177"/>
      <c r="AY90" s="177"/>
    </row>
    <row r="91" spans="1:51" x14ac:dyDescent="0.35">
      <c r="O91" s="290"/>
      <c r="AS91" s="177"/>
      <c r="AT91" s="177"/>
      <c r="AU91" s="177"/>
      <c r="AV91" s="177"/>
      <c r="AW91" s="177"/>
      <c r="AX91" s="177"/>
      <c r="AY91" s="177"/>
    </row>
    <row r="92" spans="1:51" x14ac:dyDescent="0.35">
      <c r="O92" s="290"/>
      <c r="Q92" s="284"/>
      <c r="AS92" s="177"/>
      <c r="AT92" s="177"/>
      <c r="AU92" s="177"/>
      <c r="AV92" s="177"/>
      <c r="AW92" s="177"/>
      <c r="AX92" s="177"/>
      <c r="AY92" s="177"/>
    </row>
    <row r="93" spans="1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Q103" s="284"/>
      <c r="R103" s="284"/>
      <c r="S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T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284"/>
      <c r="Q106" s="284"/>
      <c r="R106" s="284"/>
      <c r="S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Q107" s="284"/>
      <c r="R107" s="284"/>
      <c r="S107" s="284"/>
      <c r="T107" s="284"/>
      <c r="AS107" s="177"/>
      <c r="AT107" s="177"/>
      <c r="AU107" s="177"/>
      <c r="AV107" s="177"/>
      <c r="AW107" s="177"/>
      <c r="AX107" s="177"/>
      <c r="AY107" s="177"/>
    </row>
    <row r="108" spans="15:51" x14ac:dyDescent="0.35">
      <c r="O108" s="191"/>
      <c r="P108" s="284"/>
      <c r="Q108" s="284"/>
      <c r="R108" s="284"/>
      <c r="S108" s="284"/>
      <c r="T108" s="284"/>
      <c r="U108" s="284"/>
      <c r="AS108" s="177"/>
      <c r="AT108" s="177"/>
      <c r="AU108" s="177"/>
      <c r="AV108" s="177"/>
      <c r="AW108" s="177"/>
      <c r="AX108" s="177"/>
      <c r="AY108" s="177"/>
    </row>
    <row r="109" spans="15:51" x14ac:dyDescent="0.35">
      <c r="O109" s="191"/>
      <c r="P109" s="284"/>
      <c r="T109" s="284"/>
      <c r="U109" s="284"/>
      <c r="AS109" s="177"/>
      <c r="AT109" s="177"/>
      <c r="AU109" s="177"/>
      <c r="AV109" s="177"/>
      <c r="AW109" s="177"/>
      <c r="AX109" s="177"/>
      <c r="AY109" s="177"/>
    </row>
    <row r="121" spans="45:51" x14ac:dyDescent="0.35">
      <c r="AS121" s="177"/>
      <c r="AT121" s="177"/>
      <c r="AU121" s="177"/>
      <c r="AV121" s="177"/>
      <c r="AW121" s="177"/>
      <c r="AX121" s="177"/>
      <c r="AY121" s="177"/>
    </row>
  </sheetData>
  <protectedRanges>
    <protectedRange sqref="N65:R65 B68 S67:T73 B62:B65 S63:T64 N68:R73 T62 T42" name="Range2_12_5_1_1"/>
    <protectedRange sqref="N10 L10 L6 D6 D8 AD8 AF8 O8:U8 AJ8:AR8 AF10 AR11:AR34 L24:N31 E23:E34 G23:G34 N12:N23 N32:N34 N11:AG11 E11:G22 O12:AG34" name="Range1_16_3_1_1"/>
    <protectedRange sqref="I70 J68:M73 J65:M65 I73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71:H71 F72 E70" name="Range2_2_2_9_2_1_1"/>
    <protectedRange sqref="D68 D71:D72" name="Range2_1_1_1_1_1_9_2_1_1"/>
    <protectedRange sqref="Q10" name="Range1_17_1_1_1"/>
    <protectedRange sqref="AG10" name="Range1_18_1_1_1"/>
    <protectedRange sqref="C69 C71" name="Range2_4_1_1_1"/>
    <protectedRange sqref="AS16:AS34" name="Range1_1_1_1"/>
    <protectedRange sqref="P3:U5" name="Range1_16_1_1_1_1"/>
    <protectedRange sqref="C72 C70 C67" name="Range2_1_3_1_1"/>
    <protectedRange sqref="H11:H34" name="Range1_1_1_1_1_1_1"/>
    <protectedRange sqref="B66:B67 J66:R67 D69:D70 I71:I72 Z64:Z65 S65:Y66 AA65:AU66 E71:E72 G72:H73 F73" name="Range2_2_1_10_1_1_1_2"/>
    <protectedRange sqref="C68" name="Range2_2_1_10_2_1_1_1"/>
    <protectedRange sqref="N64:R64 G68:H68 D65 F69 E67" name="Range2_12_1_6_1_1"/>
    <protectedRange sqref="I67:I69 G69:H70 E68:E69 F70:F71 F64:F65 E63 G64:M64" name="Range2_2_12_1_7_1_1"/>
    <protectedRange sqref="D66:D67" name="Range2_1_1_1_1_11_1_2_1_1"/>
    <protectedRange sqref="E64 G65:H65 F66" name="Range2_2_2_9_1_1_1_1"/>
    <protectedRange sqref="C66" name="Range2_1_1_2_1_1"/>
    <protectedRange sqref="C65" name="Range2_1_2_2_1_1"/>
    <protectedRange sqref="C64" name="Range2_3_2_1_1"/>
    <protectedRange sqref="C63" name="Range2_5_1_1_1"/>
    <protectedRange sqref="E65:E66 F67:F68 G66:H67 I65:I66" name="Range2_2_1_1_1_1"/>
    <protectedRange sqref="D63:D64" name="Range2_1_1_1_1_1_1_1_1"/>
    <protectedRange sqref="AS11:AS15" name="Range1_4_1_1_1_1"/>
    <protectedRange sqref="J11:J15 J26:J34" name="Range1_1_2_1_10_1_1_1_1"/>
    <protectedRange sqref="R80" name="Range2_2_1_10_1_1_1_1_1"/>
    <protectedRange sqref="T41" name="Range2_12_5_1_1_4"/>
    <protectedRange sqref="B40:B41" name="Range2_12_5_1_1_1"/>
    <protectedRange sqref="E40 F41:H41" name="Range2_2_12_1_7_1_1_1"/>
    <protectedRange sqref="D40" name="Range2_3_2_1_3_1_1_2_10_1_1_1_1_1"/>
    <protectedRange sqref="C40" name="Range2_1_1_1_1_11_1_2_1_1_1"/>
    <protectedRange sqref="S39:S40" name="Range2_12_3_1_1_1_1"/>
    <protectedRange sqref="D38:E38 N39:R40 F39:H39" name="Range2_12_1_3_1_1_1_1"/>
    <protectedRange sqref="I39:M39 E39 F40:M40" name="Range2_2_12_1_6_1_1_1_1"/>
    <protectedRange sqref="D39" name="Range2_1_1_1_1_11_1_1_1_1_1_1"/>
    <protectedRange sqref="C39" name="Range2_1_2_1_1_1_1_1"/>
    <protectedRange sqref="C38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2:H42" name="Range2_2_12_1_3_1_1_1_1_1_4_1_1"/>
    <protectedRange sqref="E41 F42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1" name="Range2_2_12_1_3_1_2_1_1_1_2_1_2_1"/>
    <protectedRange sqref="N63:R63" name="Range2_12_1_6_1_1_1"/>
    <protectedRange sqref="J63:M63" name="Range2_2_12_1_7_1_1_2"/>
    <protectedRange sqref="B61" name="Range2_12_5_1_1_2_2_1_3_1_1_1_1_1_1_1_1_1_1_1_1_1"/>
    <protectedRange sqref="D62 I63" name="Range2_2_12_1_7_1_1_2_1"/>
    <protectedRange sqref="E62 F63:H63" name="Range2_2_12_1_1_1_1_1_1"/>
    <protectedRange sqref="C62" name="Range2_1_4_2_1_1_1_1"/>
    <protectedRange sqref="S62" name="Range2_12_5_1_1_5"/>
    <protectedRange sqref="R62" name="Range2_12_1_6_1_1_4_1_1_1_1_1_1_1_1_1_1_1_2"/>
    <protectedRange sqref="N62:Q62" name="Range2_12_1_6_1_1_1_1_1"/>
    <protectedRange sqref="I62:M62" name="Range2_2_12_1_7_1_1_2_1_1"/>
    <protectedRange sqref="G62:H62" name="Range2_2_12_1_3_1_2_1_1_1_2_1_1_1_1_1_1_2_1_1_1_1_1_1"/>
    <protectedRange sqref="D61:E61" name="Range2_2_12_1_3_1_2_1_1_1_2_1_1_1_1_3_1_1_1_1_1_1_1_1"/>
    <protectedRange sqref="F62" name="Range2_2_12_1_3_1_2_1_1_1_3_1_1_1_1_1_3_1_1_1_1_1_1_1_1"/>
    <protectedRange sqref="B60" name="Range2_12_5_1_1_2_4"/>
    <protectedRange sqref="T49" name="Range2_12_5_1_1_2_1_1"/>
    <protectedRange sqref="S49" name="Range2_12_4_1_1_1_4_2_2_1_1_1_1"/>
    <protectedRange sqref="Q49:R49" name="Range2_12_1_6_1_1_1_2_3_2_1_1_1_1_1_1"/>
    <protectedRange sqref="N49:P49" name="Range2_12_1_2_3_1_1_1_2_3_2_1_1_1_1_1_1"/>
    <protectedRange sqref="K49:M49" name="Range2_2_12_1_4_3_1_1_1_3_3_2_1_1_1_1_1_1"/>
    <protectedRange sqref="J49" name="Range2_2_12_1_4_3_1_1_1_3_2_1_2_1_1_1_1"/>
    <protectedRange sqref="T59:T61" name="Range2_12_5_1_1_2"/>
    <protectedRange sqref="T50:T52" name="Range2_12_5_1_1_2_1_2"/>
    <protectedRange sqref="T55:T58" name="Range2_12_5_1_1_3_1"/>
    <protectedRange sqref="T53:T54" name="Range2_12_5_1_1_2_2_1"/>
    <protectedRange sqref="S61" name="Range2_12_5_1_1_5_1"/>
    <protectedRange sqref="S60" name="Range2_12_5_1_1_5_1_1_1_1"/>
    <protectedRange sqref="S59" name="Range2_12_2_1_1_1_2_1_1_2_1"/>
    <protectedRange sqref="S53:S56" name="Range2_12_4_1_1_1_4_2_2_2_1_1"/>
    <protectedRange sqref="Q53:R56" name="Range2_12_1_6_1_1_1_2_3_2_1_1_3_1_1"/>
    <protectedRange sqref="N53:P56" name="Range2_12_1_2_3_1_1_1_2_3_2_1_1_3_1_1"/>
    <protectedRange sqref="K53:M56" name="Range2_2_12_1_4_3_1_1_1_3_3_2_1_1_3_1_1"/>
    <protectedRange sqref="J53:J56" name="Range2_2_12_1_4_3_1_1_1_3_2_1_2_2_1_1"/>
    <protectedRange sqref="S57" name="Range2_12_2_1_1_1_2_1_2_1"/>
    <protectedRange sqref="S58" name="Range2_12_2_1_1_1_2_1_1_1_1_1"/>
    <protectedRange sqref="N57:R57" name="Range2_12_1_6_1_1_4_1_1_1_1_1_1_1_1_1_1"/>
    <protectedRange sqref="K57:M57" name="Range2_2_12_1_7_1_1_6_1_1_1_1_1_1_1_1_1_1"/>
    <protectedRange sqref="Q58:R58" name="Range2_12_1_6_1_1_1_2_3_1_1_3_1_1_1_1_1_1_1_2_1"/>
    <protectedRange sqref="N58:P58" name="Range2_12_1_2_3_1_1_1_2_3_1_1_3_1_1_1_1_1_1_1_1_1"/>
    <protectedRange sqref="J58:M58" name="Range2_2_12_1_4_3_1_1_1_3_3_1_1_3_1_1_1_1_1_1_1_1_1"/>
    <protectedRange sqref="I58" name="Range2_2_12_1_4_3_1_1_1_2_1_2_1_1_3_1_1_1_1_1_1_1_1"/>
    <protectedRange sqref="G59:H59" name="Range2_2_12_1_3_1_2_1_1_1_2_1_3_1_1_3_1_1_1_1_1_1_1_2_1"/>
    <protectedRange sqref="S50:S52" name="Range2_12_4_1_1_1_4_2_2_1_1_1_2"/>
    <protectedRange sqref="Q50:R52" name="Range2_12_1_6_1_1_1_2_3_2_1_1_1_1_1_2"/>
    <protectedRange sqref="N50:P52" name="Range2_12_1_2_3_1_1_1_2_3_2_1_1_1_1_1_2"/>
    <protectedRange sqref="K50:M52" name="Range2_2_12_1_4_3_1_1_1_3_3_2_1_1_1_1_1_2"/>
    <protectedRange sqref="J50:J52" name="Range2_2_12_1_4_3_1_1_1_3_2_1_2_1_1_1_2"/>
    <protectedRange sqref="D55:E55" name="Range2_2_12_1_3_1_2_1_1_1_2_1_2_3_2_1_1_1_2"/>
    <protectedRange sqref="F56:H56" name="Range2_2_12_1_3_1_1_1_1_1_4_1_2_1_2_1_2_1_1_1_2"/>
    <protectedRange sqref="I56" name="Range2_2_12_1_4_2_1_1_1_4_1_2_1_1_1_2_2_2_1_1"/>
    <protectedRange sqref="D56:E56" name="Range2_2_12_1_3_1_2_1_1_1_2_1_2_3_2_2_1_1_2_1"/>
    <protectedRange sqref="F57:H57" name="Range2_2_12_1_3_1_1_1_1_1_4_1_2_1_2_1_2_2_1_1_2_1"/>
    <protectedRange sqref="J57" name="Range2_2_12_1_4_3_1_1_1_3_2_1_2_2_2_1_1"/>
    <protectedRange sqref="D57:E57" name="Range2_2_12_1_3_1_2_1_1_1_2_1_2_3_2_2_1_2_2_1_1"/>
    <protectedRange sqref="I57" name="Range2_2_12_1_4_2_1_1_1_4_1_2_1_1_1_2_2_1_1_2_1_1"/>
    <protectedRange sqref="F58:H58" name="Range2_2_12_1_3_1_1_1_1_1_4_1_2_1_2_1_2_2_1_2_2_1_1"/>
    <protectedRange sqref="D58:E58" name="Range2_2_12_1_3_1_2_1_1_1_2_1_2_3_2_2_1_1_1_1_1"/>
    <protectedRange sqref="F59" name="Range2_2_12_1_3_1_1_1_1_1_4_1_2_1_2_1_2_2_1_1_1_1_1"/>
    <protectedRange sqref="R61" name="Range2_12_1_4_1_1_1_1_1_1_1_1_1_1_1_1_1_1_1_2_1"/>
    <protectedRange sqref="R60" name="Range2_12_1_6_1_1_1_2_3_1_1_3_1_1_1_1_1_1_2_1_1"/>
    <protectedRange sqref="R59" name="Range2_12_1_6_1_1_1_2_3_1_1_3_1_1_1_1_1_1_1_1_1_1"/>
    <protectedRange sqref="N61:Q61" name="Range2_12_1_6_1_1_1_1_1_1"/>
    <protectedRange sqref="J61:M61" name="Range2_2_12_1_7_1_1_2_1_1_1"/>
    <protectedRange sqref="N60:Q60" name="Range2_12_1_6_1_1_4_1_1_1_1_1_1_1_1_1_1_1_1_1_1"/>
    <protectedRange sqref="J60:M60" name="Range2_2_12_1_7_1_1_6_1_1_1_1_1_1_1_1_1_1_1_1_1"/>
    <protectedRange sqref="I61" name="Range2_2_12_1_4_3_1_1_1_5_1_1_1_1_1_1_1_1_1_1_1_1_1_1"/>
    <protectedRange sqref="Q59" name="Range2_12_1_4_1_1_1_1_1_1_1_1_1_1_1_1_1_1_1_1_1_1"/>
    <protectedRange sqref="N59:P59" name="Range2_12_1_2_1_1_1_1_1_1_1_1_1_1_1_1_1_1_1_1_1_1"/>
    <protectedRange sqref="J59:M59" name="Range2_2_12_1_4_1_1_1_1_1_1_1_1_1_1_1_1_1_1_1_1_1_1"/>
    <protectedRange sqref="I60" name="Range2_2_12_1_4_3_1_1_1_3_3_1_1_3_1_1_1_1_1_1_2_1_1"/>
    <protectedRange sqref="I59" name="Range2_2_12_1_7_1_1_5_2_1_1_1_1_1_1_1_1_1_1_1_1_1_1"/>
    <protectedRange sqref="D60:E60 G61:H61" name="Range2_2_12_1_3_3_1_1_1_2_1_1_1_1_1_1_1_1_1_1_1_1_1_1"/>
    <protectedRange sqref="F61" name="Range2_2_12_1_3_1_2_1_1_1_2_1_3_1_1_3_1_1_1_1_1_1_2_1_1"/>
    <protectedRange sqref="F60:H60" name="Range2_2_12_1_3_1_2_1_1_1_2_1_3_1_1_3_1_1_1_1_1_1_1_1_1_1"/>
    <protectedRange sqref="D59:E59" name="Range2_2_12_1_3_1_1_1_1_1_4_1_2_1_3_1_1_1_1_1_1_1_1_1_1_1_1"/>
    <protectedRange sqref="B59" name="Range2_12_5_1_1_2_2_1_3_1_1_1_1_1_1_1_1_1_1_1_1_1_1_1_1"/>
    <protectedRange sqref="B57:B58" name="Range2_12_5_1_1_2_3_2_1"/>
    <protectedRange sqref="B55" name="Range2_12_5_1_1_2_2_1_3_1_1_1_1_1_1_1_1_1_1_1_1_2"/>
    <protectedRange sqref="B56" name="Range2_12_5_1_1_2_1_4_1_1_1_2_1_1_1_1_1_1_1_1_1_1"/>
    <protectedRange sqref="T48" name="Range2_12_5_1_1_2_1_1_1"/>
    <protectedRange sqref="T43:T44" name="Range2_12_5_1_1_3_1_1_1_1_1_1"/>
    <protectedRange sqref="T45:T46" name="Range2_12_5_1_1_2_1_1_1_1_1_1_1_1"/>
    <protectedRange sqref="T47" name="Range2_12_5_1_1_6_1_1_1_1_1_1_1_1"/>
    <protectedRange sqref="S43:S44" name="Range2_12_5_1_1_2_3_1_1_1_1_1_1_1_1_1_1"/>
    <protectedRange sqref="Q43:R44" name="Range2_12_1_6_1_1_1_1_2_1_1_1_1_1_1_1_1_1"/>
    <protectedRange sqref="N43:P44" name="Range2_12_1_2_3_1_1_1_1_2_1_1_1_1_1_1_1_1_1"/>
    <protectedRange sqref="I44:I45 J43:M44" name="Range2_2_12_1_4_3_1_1_1_1_2_1_1_1_1_1_1_1_1_1"/>
    <protectedRange sqref="E43:E44 F44:H45" name="Range2_2_12_1_3_1_2_1_1_1_1_2_1_1_1_1_1_1_1_1_1"/>
    <protectedRange sqref="D43:D44" name="Range2_2_12_1_3_1_2_1_1_1_2_1_2_3_1_1_1_1_1_1_1"/>
    <protectedRange sqref="S45:S46" name="Range2_12_4_1_1_1_4_2_1_1_1_1_1_1_1_1_1"/>
    <protectedRange sqref="Q45:R46" name="Range2_12_1_6_1_1_1_2_3_2_1_1_1_1_1_1_1_1_1"/>
    <protectedRange sqref="N45:P46" name="Range2_12_1_2_3_1_1_1_2_3_2_1_1_1_1_1_1_1_1_1"/>
    <protectedRange sqref="J45:M46" name="Range2_2_12_1_4_3_1_1_1_3_3_2_1_1_1_1_1_1_1_1_1"/>
    <protectedRange sqref="I43 I46" name="Range2_2_12_1_4_3_1_1_1_2_1_2_2_1_1_1_1_1_1_1_1"/>
    <protectedRange sqref="G43:H43 D42:E42 D45:E45 G46:H46" name="Range2_2_12_1_3_1_2_1_1_1_2_1_3_2_1_1_1_1_1_1_1_1"/>
    <protectedRange sqref="F43 F46" name="Range2_2_12_1_3_1_2_1_1_1_1_1_2_2_1_1_1_1_1_1_1_1"/>
    <protectedRange sqref="S47" name="Range2_12_5_1_1_5_3_1_1_1_1_1_1_1_1_1_1"/>
    <protectedRange sqref="Q47:R47" name="Range2_12_1_6_1_1_1_2_3_2_1_1_2_1_1_1_1_1_1_1_1"/>
    <protectedRange sqref="N47:P47" name="Range2_12_1_2_3_1_1_1_2_3_2_1_1_2_1_1_1_1_1_1_1_1"/>
    <protectedRange sqref="J47:M47" name="Range2_2_12_1_4_3_1_1_1_3_3_2_1_1_2_1_1_1_1_1_1_1_1"/>
    <protectedRange sqref="I47" name="Range2_2_12_1_4_3_1_1_1_2_1_2_2_1_2_1_1_1_1_1_1_1_1"/>
    <protectedRange sqref="D46:E46 G47:H47" name="Range2_2_12_1_3_1_2_1_1_1_2_1_3_2_1_2_1_1_1_1_1_1_1_1"/>
    <protectedRange sqref="F47" name="Range2_2_12_1_3_1_2_1_1_1_1_1_2_2_1_2_1_1_1_1_1_1_1_1"/>
    <protectedRange sqref="S48" name="Range2_12_4_1_1_1_4_2_2_1_1_1_1_1"/>
    <protectedRange sqref="Q48:R48" name="Range2_12_1_6_1_1_1_2_3_2_1_1_1_1_1_1_1"/>
    <protectedRange sqref="N48:P48" name="Range2_12_1_2_3_1_1_1_2_3_2_1_1_1_1_1_1_1"/>
    <protectedRange sqref="K48:M48" name="Range2_2_12_1_4_3_1_1_1_3_3_2_1_1_1_1_1_1_1"/>
    <protectedRange sqref="J48" name="Range2_2_12_1_4_3_1_1_1_3_2_1_2_1_1_1_1_1"/>
    <protectedRange sqref="D47:E47" name="Range2_2_12_1_3_1_2_1_1_1_2_1_2_3_2_1_1_1_1_1"/>
    <protectedRange sqref="I48" name="Range2_2_12_1_4_2_1_1_1_4_1_2_1_1_1_2_1_1_1_1_1"/>
    <protectedRange sqref="F48:H48" name="Range2_2_12_1_3_1_1_1_1_1_4_1_2_1_2_1_2_1_1_1_1_1"/>
    <protectedRange sqref="B42:B44" name="Range2_12_5_1_1_1_2_2_1_1_1_1_1_1_1_1_1_1_1_1"/>
    <protectedRange sqref="B45" name="Range2_12_5_1_1_1_3_1_1_1_1_1_1_1_1_1_1_1_1_1"/>
    <protectedRange sqref="D48:E49" name="Range2_2_12_1_3_1_2_1_1_1_2_1_2_3_2_1_1_1_1_2"/>
    <protectedRange sqref="I49:I52" name="Range2_2_12_1_4_2_1_1_1_4_1_2_1_1_1_2_1_1_1_1_2"/>
    <protectedRange sqref="F49:H52" name="Range2_2_12_1_3_1_1_1_1_1_4_1_2_1_2_1_2_1_1_1_1_2"/>
    <protectedRange sqref="I55" name="Range2_2_12_1_4_2_1_1_1_4_1_2_1_1_1_2_2_1_1_1"/>
    <protectedRange sqref="D50:E52" name="Range2_2_12_1_3_1_2_1_1_1_2_1_2_3_2_1_1_1_2_1"/>
    <protectedRange sqref="I53:I54" name="Range2_2_12_1_4_2_1_1_1_4_1_2_1_1_1_2_1_1_1_2_1"/>
    <protectedRange sqref="F53:H54" name="Range2_2_12_1_3_1_1_1_1_1_4_1_2_1_2_1_2_1_1_1_2_1"/>
    <protectedRange sqref="F55:H55 E53:E54" name="Range2_2_12_1_3_1_2_1_1_1_1_2_1_1_1_1_1_1_2_1_1_1"/>
    <protectedRange sqref="D53:D54" name="Range2_2_12_1_3_1_2_1_1_1_2_1_2_3_1_1_1_1_2_1_1_1"/>
    <protectedRange sqref="B48" name="Range2_12_5_1_1_1_2_2_1_1_1_1_1_1_1_1_1_1_2_1"/>
    <protectedRange sqref="B49" name="Range2_12_5_1_1_2_2_2_1_1_1_1_1_1_1_1_1_1"/>
    <protectedRange sqref="B53:B54" name="Range2_12_5_1_1_1_2_1_1_1_1_1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114" priority="5" operator="containsText" text="N/A">
      <formula>NOT(ISERROR(SEARCH("N/A",X11)))</formula>
    </cfRule>
    <cfRule type="cellIs" dxfId="113" priority="23" operator="equal">
      <formula>0</formula>
    </cfRule>
  </conditionalFormatting>
  <conditionalFormatting sqref="X11:AE34">
    <cfRule type="cellIs" dxfId="112" priority="22" operator="greaterThanOrEqual">
      <formula>1185</formula>
    </cfRule>
  </conditionalFormatting>
  <conditionalFormatting sqref="X11:AE34">
    <cfRule type="cellIs" dxfId="111" priority="21" operator="between">
      <formula>0.1</formula>
      <formula>1184</formula>
    </cfRule>
  </conditionalFormatting>
  <conditionalFormatting sqref="X8">
    <cfRule type="cellIs" dxfId="110" priority="20" operator="equal">
      <formula>0</formula>
    </cfRule>
  </conditionalFormatting>
  <conditionalFormatting sqref="X8">
    <cfRule type="cellIs" dxfId="109" priority="19" operator="greaterThan">
      <formula>1179</formula>
    </cfRule>
  </conditionalFormatting>
  <conditionalFormatting sqref="X8">
    <cfRule type="cellIs" dxfId="108" priority="18" operator="greaterThan">
      <formula>99</formula>
    </cfRule>
  </conditionalFormatting>
  <conditionalFormatting sqref="X8">
    <cfRule type="cellIs" dxfId="107" priority="17" operator="greaterThan">
      <formula>0.99</formula>
    </cfRule>
  </conditionalFormatting>
  <conditionalFormatting sqref="AB8">
    <cfRule type="cellIs" dxfId="106" priority="16" operator="equal">
      <formula>0</formula>
    </cfRule>
  </conditionalFormatting>
  <conditionalFormatting sqref="AB8">
    <cfRule type="cellIs" dxfId="105" priority="15" operator="greaterThan">
      <formula>1179</formula>
    </cfRule>
  </conditionalFormatting>
  <conditionalFormatting sqref="AB8">
    <cfRule type="cellIs" dxfId="104" priority="14" operator="greaterThan">
      <formula>99</formula>
    </cfRule>
  </conditionalFormatting>
  <conditionalFormatting sqref="AB8">
    <cfRule type="cellIs" dxfId="103" priority="13" operator="greaterThan">
      <formula>0.99</formula>
    </cfRule>
  </conditionalFormatting>
  <conditionalFormatting sqref="AQ11:AQ34 AJ11:AO34">
    <cfRule type="cellIs" dxfId="102" priority="12" operator="equal">
      <formula>0</formula>
    </cfRule>
  </conditionalFormatting>
  <conditionalFormatting sqref="AQ11:AQ34 AJ11:AO34">
    <cfRule type="cellIs" dxfId="101" priority="11" operator="greaterThan">
      <formula>1179</formula>
    </cfRule>
  </conditionalFormatting>
  <conditionalFormatting sqref="AQ11:AQ34 AJ11:AO34">
    <cfRule type="cellIs" dxfId="100" priority="10" operator="greaterThan">
      <formula>99</formula>
    </cfRule>
  </conditionalFormatting>
  <conditionalFormatting sqref="AQ11:AQ34 AJ11:AO34">
    <cfRule type="cellIs" dxfId="99" priority="9" operator="greaterThan">
      <formula>0.99</formula>
    </cfRule>
  </conditionalFormatting>
  <conditionalFormatting sqref="AI11:AI34">
    <cfRule type="cellIs" dxfId="98" priority="8" operator="greaterThan">
      <formula>$AI$8</formula>
    </cfRule>
  </conditionalFormatting>
  <conditionalFormatting sqref="AH11:AH34">
    <cfRule type="cellIs" dxfId="97" priority="6" operator="greaterThan">
      <formula>$AH$8</formula>
    </cfRule>
    <cfRule type="cellIs" dxfId="96" priority="7" operator="greaterThan">
      <formula>$AH$8</formula>
    </cfRule>
  </conditionalFormatting>
  <conditionalFormatting sqref="AP11:AP34">
    <cfRule type="cellIs" dxfId="95" priority="4" operator="equal">
      <formula>0</formula>
    </cfRule>
  </conditionalFormatting>
  <conditionalFormatting sqref="AP11:AP34">
    <cfRule type="cellIs" dxfId="94" priority="3" operator="greaterThan">
      <formula>1179</formula>
    </cfRule>
  </conditionalFormatting>
  <conditionalFormatting sqref="AP11:AP34">
    <cfRule type="cellIs" dxfId="93" priority="2" operator="greaterThan">
      <formula>99</formula>
    </cfRule>
  </conditionalFormatting>
  <conditionalFormatting sqref="AP11:AP34">
    <cfRule type="cellIs" dxfId="92" priority="1" operator="greaterThan">
      <formula>0.99</formula>
    </cfRule>
  </conditionalFormatting>
  <dataValidations count="4">
    <dataValidation type="list" allowBlank="1" showInputMessage="1" showErrorMessage="1" sqref="AV31:AW31" xr:uid="{00000000-0002-0000-1A00-000000000000}">
      <formula1>$AV$24:$AV$28</formula1>
    </dataValidation>
    <dataValidation type="list" allowBlank="1" showInputMessage="1" showErrorMessage="1" sqref="H11:H34" xr:uid="{00000000-0002-0000-1A00-000001000000}">
      <formula1>$AV$10:$AV$19</formula1>
    </dataValidation>
    <dataValidation type="list" allowBlank="1" showInputMessage="1" showErrorMessage="1" sqref="AP8:AQ8 N10 L10 D8 O8:T8" xr:uid="{00000000-0002-0000-1A00-000002000000}">
      <formula1>#REF!</formula1>
    </dataValidation>
    <dataValidation type="list" allowBlank="1" showInputMessage="1" showErrorMessage="1" sqref="P3:P5" xr:uid="{00000000-0002-0000-1A00-000003000000}">
      <formula1>$AY$10:$AY$40</formula1>
    </dataValidation>
  </dataValidations>
  <hyperlinks>
    <hyperlink ref="H9:H10" location="'1'!AH8" display="Plant Status" xr:uid="{00000000-0004-0000-1A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00FF"/>
  </sheetPr>
  <dimension ref="A2:AY110"/>
  <sheetViews>
    <sheetView showGridLines="0" topLeftCell="A35" zoomScaleNormal="100" workbookViewId="0">
      <selection activeCell="T48" sqref="B43:T48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135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64" t="s">
        <v>11</v>
      </c>
      <c r="I7" s="363" t="s">
        <v>12</v>
      </c>
      <c r="J7" s="363" t="s">
        <v>13</v>
      </c>
      <c r="K7" s="363" t="s">
        <v>14</v>
      </c>
      <c r="L7" s="191"/>
      <c r="M7" s="191"/>
      <c r="N7" s="191"/>
      <c r="O7" s="364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63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63" t="s">
        <v>23</v>
      </c>
      <c r="AG7" s="363" t="s">
        <v>24</v>
      </c>
      <c r="AH7" s="363" t="s">
        <v>25</v>
      </c>
      <c r="AI7" s="363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63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41940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25136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63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61" t="s">
        <v>52</v>
      </c>
      <c r="V9" s="361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60" t="s">
        <v>56</v>
      </c>
      <c r="AG9" s="360" t="s">
        <v>57</v>
      </c>
      <c r="AH9" s="373" t="s">
        <v>58</v>
      </c>
      <c r="AI9" s="388" t="s">
        <v>59</v>
      </c>
      <c r="AJ9" s="361" t="s">
        <v>60</v>
      </c>
      <c r="AK9" s="361" t="s">
        <v>61</v>
      </c>
      <c r="AL9" s="361" t="s">
        <v>62</v>
      </c>
      <c r="AM9" s="361" t="s">
        <v>63</v>
      </c>
      <c r="AN9" s="361" t="s">
        <v>64</v>
      </c>
      <c r="AO9" s="361" t="s">
        <v>65</v>
      </c>
      <c r="AP9" s="361" t="s">
        <v>66</v>
      </c>
      <c r="AQ9" s="390" t="s">
        <v>67</v>
      </c>
      <c r="AR9" s="361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61" t="s">
        <v>73</v>
      </c>
      <c r="C10" s="361" t="s">
        <v>74</v>
      </c>
      <c r="D10" s="361" t="s">
        <v>75</v>
      </c>
      <c r="E10" s="361" t="s">
        <v>76</v>
      </c>
      <c r="F10" s="361" t="s">
        <v>75</v>
      </c>
      <c r="G10" s="361" t="s">
        <v>76</v>
      </c>
      <c r="H10" s="399"/>
      <c r="I10" s="361" t="s">
        <v>76</v>
      </c>
      <c r="J10" s="361" t="s">
        <v>76</v>
      </c>
      <c r="K10" s="361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27'!Q34</f>
        <v>11942750</v>
      </c>
      <c r="R10" s="381"/>
      <c r="S10" s="382"/>
      <c r="T10" s="383"/>
      <c r="U10" s="361" t="s">
        <v>76</v>
      </c>
      <c r="V10" s="361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27'!AG34</f>
        <v>31953534</v>
      </c>
      <c r="AH10" s="373"/>
      <c r="AI10" s="389"/>
      <c r="AJ10" s="361" t="s">
        <v>85</v>
      </c>
      <c r="AK10" s="361" t="s">
        <v>85</v>
      </c>
      <c r="AL10" s="361" t="s">
        <v>85</v>
      </c>
      <c r="AM10" s="361" t="s">
        <v>85</v>
      </c>
      <c r="AN10" s="361" t="s">
        <v>85</v>
      </c>
      <c r="AO10" s="361" t="s">
        <v>85</v>
      </c>
      <c r="AP10" s="179">
        <f>'OCT 27'!AP34</f>
        <v>7016433</v>
      </c>
      <c r="AQ10" s="391"/>
      <c r="AR10" s="362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17</v>
      </c>
      <c r="E11" s="222">
        <f>D11/1.42</f>
        <v>11.971830985915494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89</v>
      </c>
      <c r="P11" s="227">
        <v>112</v>
      </c>
      <c r="Q11" s="227">
        <v>11946312</v>
      </c>
      <c r="R11" s="228">
        <f>Q11-Q10</f>
        <v>3562</v>
      </c>
      <c r="S11" s="229">
        <f>R11*24/1000</f>
        <v>85.488</v>
      </c>
      <c r="T11" s="229">
        <f>R11/1000</f>
        <v>3.5619999999999998</v>
      </c>
      <c r="U11" s="230">
        <v>5.7</v>
      </c>
      <c r="V11" s="230">
        <f t="shared" ref="V11:V34" si="0">U11</f>
        <v>5.7</v>
      </c>
      <c r="W11" s="292" t="s">
        <v>132</v>
      </c>
      <c r="X11" s="286">
        <v>0</v>
      </c>
      <c r="Y11" s="286">
        <v>0</v>
      </c>
      <c r="Z11" s="286">
        <v>1032</v>
      </c>
      <c r="AA11" s="286">
        <v>0</v>
      </c>
      <c r="AB11" s="286">
        <v>1110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31954144</v>
      </c>
      <c r="AH11" s="233">
        <f>IF(ISBLANK(AG11),"-",AG11-AG10)</f>
        <v>610</v>
      </c>
      <c r="AI11" s="234">
        <f>AH11/T11</f>
        <v>171.25210555867491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7017701</v>
      </c>
      <c r="AQ11" s="286">
        <f t="shared" ref="AQ11:AQ34" si="1">AP11-AP10</f>
        <v>1268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18</v>
      </c>
      <c r="E12" s="222">
        <f t="shared" ref="E12:E34" si="2">D12/1.42</f>
        <v>12.67605633802817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87</v>
      </c>
      <c r="P12" s="227">
        <v>110</v>
      </c>
      <c r="Q12" s="227">
        <v>11949884</v>
      </c>
      <c r="R12" s="228">
        <f t="shared" ref="R12:R34" si="5">Q12-Q11</f>
        <v>3572</v>
      </c>
      <c r="S12" s="229">
        <f t="shared" ref="S12:S34" si="6">R12*24/1000</f>
        <v>85.727999999999994</v>
      </c>
      <c r="T12" s="229">
        <f t="shared" ref="T12:T34" si="7">R12/1000</f>
        <v>3.5720000000000001</v>
      </c>
      <c r="U12" s="230">
        <v>6.7</v>
      </c>
      <c r="V12" s="230">
        <f t="shared" si="0"/>
        <v>6.7</v>
      </c>
      <c r="W12" s="292" t="s">
        <v>132</v>
      </c>
      <c r="X12" s="286">
        <v>0</v>
      </c>
      <c r="Y12" s="286">
        <v>0</v>
      </c>
      <c r="Z12" s="286">
        <v>948</v>
      </c>
      <c r="AA12" s="286">
        <v>0</v>
      </c>
      <c r="AB12" s="286">
        <v>1010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31954686</v>
      </c>
      <c r="AH12" s="233">
        <f>IF(ISBLANK(AG12),"-",AG12-AG11)</f>
        <v>542</v>
      </c>
      <c r="AI12" s="234">
        <f t="shared" ref="AI12:AI34" si="8">AH12/T12</f>
        <v>151.7357222844345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7018965</v>
      </c>
      <c r="AQ12" s="286">
        <f t="shared" si="1"/>
        <v>1264</v>
      </c>
      <c r="AR12" s="238">
        <v>0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21</v>
      </c>
      <c r="E13" s="222">
        <f t="shared" si="2"/>
        <v>14.788732394366198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86</v>
      </c>
      <c r="P13" s="227">
        <v>98</v>
      </c>
      <c r="Q13" s="227">
        <v>11953394</v>
      </c>
      <c r="R13" s="228">
        <f t="shared" si="5"/>
        <v>3510</v>
      </c>
      <c r="S13" s="229">
        <f t="shared" si="6"/>
        <v>84.24</v>
      </c>
      <c r="T13" s="229">
        <f t="shared" si="7"/>
        <v>3.51</v>
      </c>
      <c r="U13" s="230">
        <v>7.9</v>
      </c>
      <c r="V13" s="230">
        <f t="shared" si="0"/>
        <v>7.9</v>
      </c>
      <c r="W13" s="292" t="s">
        <v>132</v>
      </c>
      <c r="X13" s="286">
        <v>0</v>
      </c>
      <c r="Y13" s="286">
        <v>0</v>
      </c>
      <c r="Z13" s="286">
        <v>935</v>
      </c>
      <c r="AA13" s="286">
        <v>0</v>
      </c>
      <c r="AB13" s="286">
        <v>1010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31955224</v>
      </c>
      <c r="AH13" s="233">
        <f>IF(ISBLANK(AG13),"-",AG13-AG12)</f>
        <v>538</v>
      </c>
      <c r="AI13" s="234">
        <f t="shared" si="8"/>
        <v>153.27635327635329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7020218</v>
      </c>
      <c r="AQ13" s="286">
        <f t="shared" si="1"/>
        <v>1253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28</v>
      </c>
      <c r="E14" s="222">
        <f t="shared" si="2"/>
        <v>19.718309859154932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88</v>
      </c>
      <c r="P14" s="227">
        <v>99</v>
      </c>
      <c r="Q14" s="227">
        <v>11956842</v>
      </c>
      <c r="R14" s="228">
        <f t="shared" si="5"/>
        <v>3448</v>
      </c>
      <c r="S14" s="229">
        <f t="shared" si="6"/>
        <v>82.751999999999995</v>
      </c>
      <c r="T14" s="229">
        <f t="shared" si="7"/>
        <v>3.448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865</v>
      </c>
      <c r="AA14" s="286">
        <v>0</v>
      </c>
      <c r="AB14" s="286">
        <v>990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31955678</v>
      </c>
      <c r="AH14" s="233">
        <f t="shared" ref="AH14:AH34" si="9">IF(ISBLANK(AG14),"-",AG14-AG13)</f>
        <v>454</v>
      </c>
      <c r="AI14" s="234">
        <f t="shared" si="8"/>
        <v>131.67053364269142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0.35</v>
      </c>
      <c r="AP14" s="286">
        <v>7021485</v>
      </c>
      <c r="AQ14" s="286">
        <f t="shared" si="1"/>
        <v>1267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26</v>
      </c>
      <c r="E15" s="222">
        <f t="shared" si="2"/>
        <v>18.30985915492958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100</v>
      </c>
      <c r="P15" s="227">
        <v>97</v>
      </c>
      <c r="Q15" s="227">
        <v>11960609</v>
      </c>
      <c r="R15" s="228">
        <f t="shared" si="5"/>
        <v>3767</v>
      </c>
      <c r="S15" s="229">
        <f t="shared" si="6"/>
        <v>90.408000000000001</v>
      </c>
      <c r="T15" s="229">
        <f t="shared" si="7"/>
        <v>3.7669999999999999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942</v>
      </c>
      <c r="AA15" s="286">
        <v>0</v>
      </c>
      <c r="AB15" s="286">
        <v>990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31956150</v>
      </c>
      <c r="AH15" s="233">
        <f t="shared" si="9"/>
        <v>472</v>
      </c>
      <c r="AI15" s="234">
        <f t="shared" si="8"/>
        <v>125.29864613750996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0.35</v>
      </c>
      <c r="AP15" s="286">
        <v>7021485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12</v>
      </c>
      <c r="E16" s="222">
        <f t="shared" si="2"/>
        <v>8.4507042253521139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126</v>
      </c>
      <c r="P16" s="227">
        <v>118</v>
      </c>
      <c r="Q16" s="227">
        <v>11965222</v>
      </c>
      <c r="R16" s="228">
        <f t="shared" si="5"/>
        <v>4613</v>
      </c>
      <c r="S16" s="229">
        <f t="shared" si="6"/>
        <v>110.712</v>
      </c>
      <c r="T16" s="229">
        <f t="shared" si="7"/>
        <v>4.6130000000000004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1152</v>
      </c>
      <c r="AA16" s="286">
        <v>0</v>
      </c>
      <c r="AB16" s="286">
        <v>1170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31956842</v>
      </c>
      <c r="AH16" s="233">
        <f t="shared" si="9"/>
        <v>692</v>
      </c>
      <c r="AI16" s="234">
        <f t="shared" si="8"/>
        <v>150.01083893344892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7021485</v>
      </c>
      <c r="AQ16" s="286">
        <f t="shared" si="1"/>
        <v>0</v>
      </c>
      <c r="AR16" s="238">
        <v>0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11</v>
      </c>
      <c r="E17" s="222">
        <f t="shared" si="2"/>
        <v>7.746478873239437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130</v>
      </c>
      <c r="P17" s="227">
        <v>151</v>
      </c>
      <c r="Q17" s="227">
        <v>11971420</v>
      </c>
      <c r="R17" s="228">
        <f t="shared" si="5"/>
        <v>6198</v>
      </c>
      <c r="S17" s="229">
        <f t="shared" si="6"/>
        <v>148.75200000000001</v>
      </c>
      <c r="T17" s="229">
        <f t="shared" si="7"/>
        <v>6.1980000000000004</v>
      </c>
      <c r="U17" s="230">
        <v>9.1</v>
      </c>
      <c r="V17" s="230">
        <f t="shared" si="0"/>
        <v>9.1</v>
      </c>
      <c r="W17" s="292" t="s">
        <v>148</v>
      </c>
      <c r="X17" s="286">
        <v>0</v>
      </c>
      <c r="Y17" s="286">
        <v>1010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31958181</v>
      </c>
      <c r="AH17" s="233">
        <f t="shared" si="9"/>
        <v>1339</v>
      </c>
      <c r="AI17" s="234">
        <f t="shared" si="8"/>
        <v>216.03743142949338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7021485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8</v>
      </c>
      <c r="E18" s="222">
        <f t="shared" si="2"/>
        <v>5.6338028169014089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139</v>
      </c>
      <c r="P18" s="227">
        <v>148</v>
      </c>
      <c r="Q18" s="227">
        <v>11977433</v>
      </c>
      <c r="R18" s="228">
        <f t="shared" si="5"/>
        <v>6013</v>
      </c>
      <c r="S18" s="229">
        <f t="shared" si="6"/>
        <v>144.31200000000001</v>
      </c>
      <c r="T18" s="229">
        <f t="shared" si="7"/>
        <v>6.0129999999999999</v>
      </c>
      <c r="U18" s="230">
        <v>8.6</v>
      </c>
      <c r="V18" s="230">
        <f t="shared" si="0"/>
        <v>8.6</v>
      </c>
      <c r="W18" s="292" t="s">
        <v>148</v>
      </c>
      <c r="X18" s="286">
        <v>0</v>
      </c>
      <c r="Y18" s="286">
        <v>1055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31959520</v>
      </c>
      <c r="AH18" s="233">
        <f t="shared" si="9"/>
        <v>1339</v>
      </c>
      <c r="AI18" s="234">
        <f t="shared" si="8"/>
        <v>222.68418426742059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7021485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9</v>
      </c>
      <c r="E19" s="222">
        <f t="shared" si="2"/>
        <v>6.3380281690140849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137</v>
      </c>
      <c r="P19" s="227">
        <v>149</v>
      </c>
      <c r="Q19" s="227">
        <v>11983697</v>
      </c>
      <c r="R19" s="228">
        <f t="shared" si="5"/>
        <v>6264</v>
      </c>
      <c r="S19" s="229">
        <f t="shared" si="6"/>
        <v>150.33600000000001</v>
      </c>
      <c r="T19" s="229">
        <f t="shared" si="7"/>
        <v>6.2640000000000002</v>
      </c>
      <c r="U19" s="230">
        <v>8</v>
      </c>
      <c r="V19" s="230">
        <f t="shared" si="0"/>
        <v>8</v>
      </c>
      <c r="W19" s="292" t="s">
        <v>148</v>
      </c>
      <c r="X19" s="286">
        <v>0</v>
      </c>
      <c r="Y19" s="286">
        <v>1077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31960920</v>
      </c>
      <c r="AH19" s="233">
        <f t="shared" si="9"/>
        <v>1400</v>
      </c>
      <c r="AI19" s="234">
        <f t="shared" si="8"/>
        <v>223.49936143039591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7021485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135</v>
      </c>
      <c r="P20" s="227">
        <v>148</v>
      </c>
      <c r="Q20" s="227">
        <v>11989946</v>
      </c>
      <c r="R20" s="228">
        <f t="shared" si="5"/>
        <v>6249</v>
      </c>
      <c r="S20" s="229">
        <f t="shared" si="6"/>
        <v>149.976</v>
      </c>
      <c r="T20" s="229">
        <f t="shared" si="7"/>
        <v>6.2489999999999997</v>
      </c>
      <c r="U20" s="230">
        <v>7.3</v>
      </c>
      <c r="V20" s="230">
        <f t="shared" si="0"/>
        <v>7.3</v>
      </c>
      <c r="W20" s="292" t="s">
        <v>148</v>
      </c>
      <c r="X20" s="286">
        <v>0</v>
      </c>
      <c r="Y20" s="286">
        <v>1050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31962310</v>
      </c>
      <c r="AH20" s="233">
        <f t="shared" si="9"/>
        <v>1390</v>
      </c>
      <c r="AI20" s="234">
        <f t="shared" si="8"/>
        <v>222.43558969435111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7021485</v>
      </c>
      <c r="AQ20" s="286">
        <f t="shared" si="1"/>
        <v>0</v>
      </c>
      <c r="AR20" s="238">
        <v>0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9</v>
      </c>
      <c r="E21" s="222">
        <f t="shared" si="2"/>
        <v>6.3380281690140849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140</v>
      </c>
      <c r="P21" s="227">
        <v>146</v>
      </c>
      <c r="Q21" s="227">
        <v>11995942</v>
      </c>
      <c r="R21" s="228">
        <f>Q21-Q20</f>
        <v>5996</v>
      </c>
      <c r="S21" s="229">
        <f t="shared" si="6"/>
        <v>143.904</v>
      </c>
      <c r="T21" s="229">
        <f t="shared" si="7"/>
        <v>5.9960000000000004</v>
      </c>
      <c r="U21" s="230">
        <v>6.8</v>
      </c>
      <c r="V21" s="230">
        <f t="shared" si="0"/>
        <v>6.8</v>
      </c>
      <c r="W21" s="292" t="s">
        <v>148</v>
      </c>
      <c r="X21" s="286">
        <v>0</v>
      </c>
      <c r="Y21" s="286">
        <v>1040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31963678</v>
      </c>
      <c r="AH21" s="233">
        <f t="shared" si="9"/>
        <v>1368</v>
      </c>
      <c r="AI21" s="234">
        <f t="shared" si="8"/>
        <v>228.15210140093393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7021485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9</v>
      </c>
      <c r="E22" s="222">
        <f t="shared" si="2"/>
        <v>6.3380281690140849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137</v>
      </c>
      <c r="P22" s="227">
        <v>143</v>
      </c>
      <c r="Q22" s="227">
        <v>12002026</v>
      </c>
      <c r="R22" s="228">
        <f t="shared" si="5"/>
        <v>6084</v>
      </c>
      <c r="S22" s="229">
        <f t="shared" si="6"/>
        <v>146.01599999999999</v>
      </c>
      <c r="T22" s="229">
        <f t="shared" si="7"/>
        <v>6.0839999999999996</v>
      </c>
      <c r="U22" s="230">
        <v>6.5</v>
      </c>
      <c r="V22" s="230">
        <f t="shared" si="0"/>
        <v>6.5</v>
      </c>
      <c r="W22" s="292" t="s">
        <v>148</v>
      </c>
      <c r="X22" s="286">
        <v>0</v>
      </c>
      <c r="Y22" s="286">
        <v>1030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31965026</v>
      </c>
      <c r="AH22" s="233">
        <f t="shared" si="9"/>
        <v>1348</v>
      </c>
      <c r="AI22" s="234">
        <f t="shared" si="8"/>
        <v>221.5647600262985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7021485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6</v>
      </c>
      <c r="E23" s="222">
        <f t="shared" si="2"/>
        <v>4.2253521126760569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139</v>
      </c>
      <c r="P23" s="227">
        <v>139</v>
      </c>
      <c r="Q23" s="227">
        <v>12007904</v>
      </c>
      <c r="R23" s="228">
        <f t="shared" si="5"/>
        <v>5878</v>
      </c>
      <c r="S23" s="229">
        <f t="shared" si="6"/>
        <v>141.072</v>
      </c>
      <c r="T23" s="229">
        <f t="shared" si="7"/>
        <v>5.8780000000000001</v>
      </c>
      <c r="U23" s="230">
        <v>6.2</v>
      </c>
      <c r="V23" s="230">
        <f t="shared" si="0"/>
        <v>6.2</v>
      </c>
      <c r="W23" s="292" t="s">
        <v>148</v>
      </c>
      <c r="X23" s="286">
        <v>0</v>
      </c>
      <c r="Y23" s="286">
        <v>1006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31966374</v>
      </c>
      <c r="AH23" s="233">
        <f t="shared" si="9"/>
        <v>1348</v>
      </c>
      <c r="AI23" s="234">
        <f t="shared" si="8"/>
        <v>229.32970398094591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7021485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5</v>
      </c>
      <c r="E24" s="222">
        <f t="shared" si="2"/>
        <v>3.5211267605633805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135</v>
      </c>
      <c r="P24" s="227">
        <v>133</v>
      </c>
      <c r="Q24" s="227">
        <v>12013744</v>
      </c>
      <c r="R24" s="228">
        <f t="shared" si="5"/>
        <v>5840</v>
      </c>
      <c r="S24" s="229">
        <f t="shared" si="6"/>
        <v>140.16</v>
      </c>
      <c r="T24" s="229">
        <f t="shared" si="7"/>
        <v>5.84</v>
      </c>
      <c r="U24" s="230">
        <v>5.8</v>
      </c>
      <c r="V24" s="230">
        <f t="shared" si="0"/>
        <v>5.8</v>
      </c>
      <c r="W24" s="292" t="s">
        <v>148</v>
      </c>
      <c r="X24" s="286">
        <v>0</v>
      </c>
      <c r="Y24" s="286">
        <v>1011</v>
      </c>
      <c r="Z24" s="286">
        <v>1196</v>
      </c>
      <c r="AA24" s="286">
        <v>1185</v>
      </c>
      <c r="AB24" s="286">
        <v>1199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31967730</v>
      </c>
      <c r="AH24" s="233">
        <f t="shared" si="9"/>
        <v>1356</v>
      </c>
      <c r="AI24" s="234">
        <f t="shared" si="8"/>
        <v>232.1917808219178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7021485</v>
      </c>
      <c r="AQ24" s="286">
        <f t="shared" si="1"/>
        <v>0</v>
      </c>
      <c r="AR24" s="238">
        <v>0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9</v>
      </c>
      <c r="E25" s="222">
        <f t="shared" si="2"/>
        <v>6.3380281690140849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126</v>
      </c>
      <c r="P25" s="227">
        <v>135</v>
      </c>
      <c r="Q25" s="227">
        <v>12019340</v>
      </c>
      <c r="R25" s="228">
        <f t="shared" si="5"/>
        <v>5596</v>
      </c>
      <c r="S25" s="229">
        <f t="shared" si="6"/>
        <v>134.304</v>
      </c>
      <c r="T25" s="229">
        <f t="shared" si="7"/>
        <v>5.5960000000000001</v>
      </c>
      <c r="U25" s="230">
        <v>5.7</v>
      </c>
      <c r="V25" s="230">
        <f t="shared" si="0"/>
        <v>5.7</v>
      </c>
      <c r="W25" s="292" t="s">
        <v>148</v>
      </c>
      <c r="X25" s="286">
        <v>0</v>
      </c>
      <c r="Y25" s="286">
        <v>1045</v>
      </c>
      <c r="Z25" s="286">
        <v>1135</v>
      </c>
      <c r="AA25" s="286">
        <v>1185</v>
      </c>
      <c r="AB25" s="286">
        <v>1139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31969006</v>
      </c>
      <c r="AH25" s="233">
        <f t="shared" si="9"/>
        <v>1276</v>
      </c>
      <c r="AI25" s="234">
        <f t="shared" si="8"/>
        <v>228.02001429592565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7021485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9</v>
      </c>
      <c r="E26" s="222">
        <f t="shared" si="2"/>
        <v>6.3380281690140849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129</v>
      </c>
      <c r="P26" s="227">
        <v>132</v>
      </c>
      <c r="Q26" s="227">
        <v>12024962</v>
      </c>
      <c r="R26" s="228">
        <f t="shared" si="5"/>
        <v>5622</v>
      </c>
      <c r="S26" s="229">
        <f t="shared" si="6"/>
        <v>134.928</v>
      </c>
      <c r="T26" s="229">
        <f t="shared" si="7"/>
        <v>5.6219999999999999</v>
      </c>
      <c r="U26" s="230">
        <v>5.2</v>
      </c>
      <c r="V26" s="230">
        <f t="shared" si="0"/>
        <v>5.2</v>
      </c>
      <c r="W26" s="292" t="s">
        <v>148</v>
      </c>
      <c r="X26" s="286">
        <v>0</v>
      </c>
      <c r="Y26" s="286">
        <v>1043</v>
      </c>
      <c r="Z26" s="286">
        <v>1164</v>
      </c>
      <c r="AA26" s="286">
        <v>1185</v>
      </c>
      <c r="AB26" s="286">
        <v>1139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31970246</v>
      </c>
      <c r="AH26" s="233">
        <f t="shared" si="9"/>
        <v>1240</v>
      </c>
      <c r="AI26" s="234">
        <f t="shared" si="8"/>
        <v>220.56207755247243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7021485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5</v>
      </c>
      <c r="E27" s="222">
        <f t="shared" si="2"/>
        <v>3.5211267605633805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128</v>
      </c>
      <c r="P27" s="227">
        <v>137</v>
      </c>
      <c r="Q27" s="227">
        <v>12030642</v>
      </c>
      <c r="R27" s="228">
        <f t="shared" si="5"/>
        <v>5680</v>
      </c>
      <c r="S27" s="229">
        <f t="shared" si="6"/>
        <v>136.32</v>
      </c>
      <c r="T27" s="229">
        <f t="shared" si="7"/>
        <v>5.68</v>
      </c>
      <c r="U27" s="230">
        <v>4.7</v>
      </c>
      <c r="V27" s="230">
        <f t="shared" si="0"/>
        <v>4.7</v>
      </c>
      <c r="W27" s="292" t="s">
        <v>148</v>
      </c>
      <c r="X27" s="286">
        <v>0</v>
      </c>
      <c r="Y27" s="286">
        <v>1073</v>
      </c>
      <c r="Z27" s="286">
        <v>1195</v>
      </c>
      <c r="AA27" s="286">
        <v>1185</v>
      </c>
      <c r="AB27" s="286">
        <v>1168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31971542</v>
      </c>
      <c r="AH27" s="233">
        <f t="shared" si="9"/>
        <v>1296</v>
      </c>
      <c r="AI27" s="234">
        <f t="shared" si="8"/>
        <v>228.16901408450704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7021485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3</v>
      </c>
      <c r="E28" s="222">
        <f t="shared" si="2"/>
        <v>2.1126760563380285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136</v>
      </c>
      <c r="P28" s="227">
        <v>137</v>
      </c>
      <c r="Q28" s="227">
        <v>12036303</v>
      </c>
      <c r="R28" s="228">
        <f t="shared" si="5"/>
        <v>5661</v>
      </c>
      <c r="S28" s="229">
        <f t="shared" si="6"/>
        <v>135.864</v>
      </c>
      <c r="T28" s="229">
        <f t="shared" si="7"/>
        <v>5.6609999999999996</v>
      </c>
      <c r="U28" s="230">
        <v>4.5</v>
      </c>
      <c r="V28" s="230">
        <f t="shared" si="0"/>
        <v>4.5</v>
      </c>
      <c r="W28" s="292" t="s">
        <v>148</v>
      </c>
      <c r="X28" s="286">
        <v>0</v>
      </c>
      <c r="Y28" s="286">
        <v>997</v>
      </c>
      <c r="Z28" s="286">
        <v>1196</v>
      </c>
      <c r="AA28" s="286">
        <v>1185</v>
      </c>
      <c r="AB28" s="286">
        <v>1198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31972858</v>
      </c>
      <c r="AH28" s="233">
        <f t="shared" si="9"/>
        <v>1316</v>
      </c>
      <c r="AI28" s="234">
        <f t="shared" si="8"/>
        <v>232.46776187952659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7021485</v>
      </c>
      <c r="AQ28" s="286">
        <f t="shared" si="1"/>
        <v>0</v>
      </c>
      <c r="AR28" s="238">
        <v>0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3</v>
      </c>
      <c r="E29" s="222">
        <f t="shared" si="2"/>
        <v>2.1126760563380285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135</v>
      </c>
      <c r="P29" s="227">
        <v>132</v>
      </c>
      <c r="Q29" s="227">
        <v>12041876</v>
      </c>
      <c r="R29" s="228">
        <f t="shared" si="5"/>
        <v>5573</v>
      </c>
      <c r="S29" s="229">
        <f t="shared" si="6"/>
        <v>133.75200000000001</v>
      </c>
      <c r="T29" s="229">
        <f t="shared" si="7"/>
        <v>5.5730000000000004</v>
      </c>
      <c r="U29" s="230">
        <v>4.4000000000000004</v>
      </c>
      <c r="V29" s="230">
        <f t="shared" si="0"/>
        <v>4.4000000000000004</v>
      </c>
      <c r="W29" s="292" t="s">
        <v>148</v>
      </c>
      <c r="X29" s="286">
        <v>0</v>
      </c>
      <c r="Y29" s="286">
        <v>972</v>
      </c>
      <c r="Z29" s="286">
        <v>1195</v>
      </c>
      <c r="AA29" s="286">
        <v>1185</v>
      </c>
      <c r="AB29" s="286">
        <v>1199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31974158</v>
      </c>
      <c r="AH29" s="233">
        <f t="shared" si="9"/>
        <v>1300</v>
      </c>
      <c r="AI29" s="234">
        <f t="shared" si="8"/>
        <v>233.26753992463662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7021485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10</v>
      </c>
      <c r="E30" s="222">
        <f t="shared" si="2"/>
        <v>7.042253521126761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114</v>
      </c>
      <c r="P30" s="227">
        <v>129</v>
      </c>
      <c r="Q30" s="227">
        <v>12047319</v>
      </c>
      <c r="R30" s="228">
        <f t="shared" si="5"/>
        <v>5443</v>
      </c>
      <c r="S30" s="229">
        <f t="shared" si="6"/>
        <v>130.63200000000001</v>
      </c>
      <c r="T30" s="229">
        <f t="shared" si="7"/>
        <v>5.4429999999999996</v>
      </c>
      <c r="U30" s="230">
        <v>3.6</v>
      </c>
      <c r="V30" s="230">
        <f t="shared" si="0"/>
        <v>3.6</v>
      </c>
      <c r="W30" s="292" t="s">
        <v>151</v>
      </c>
      <c r="X30" s="286">
        <v>0</v>
      </c>
      <c r="Y30" s="286">
        <v>1081</v>
      </c>
      <c r="Z30" s="286">
        <v>1196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31975250</v>
      </c>
      <c r="AH30" s="233">
        <f t="shared" si="9"/>
        <v>1092</v>
      </c>
      <c r="AI30" s="234">
        <f t="shared" si="8"/>
        <v>200.62465552085249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7021485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11</v>
      </c>
      <c r="E31" s="222">
        <f>D31/1.42</f>
        <v>7.746478873239437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117</v>
      </c>
      <c r="P31" s="227">
        <v>122</v>
      </c>
      <c r="Q31" s="227">
        <v>12052547</v>
      </c>
      <c r="R31" s="228">
        <f t="shared" si="5"/>
        <v>5228</v>
      </c>
      <c r="S31" s="229">
        <f t="shared" si="6"/>
        <v>125.47199999999999</v>
      </c>
      <c r="T31" s="229">
        <f t="shared" si="7"/>
        <v>5.2279999999999998</v>
      </c>
      <c r="U31" s="230">
        <v>3</v>
      </c>
      <c r="V31" s="230">
        <f t="shared" si="0"/>
        <v>3</v>
      </c>
      <c r="W31" s="292" t="s">
        <v>151</v>
      </c>
      <c r="X31" s="286">
        <v>0</v>
      </c>
      <c r="Y31" s="286">
        <v>1020</v>
      </c>
      <c r="Z31" s="286">
        <v>1196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31976294</v>
      </c>
      <c r="AH31" s="233">
        <f t="shared" si="9"/>
        <v>1044</v>
      </c>
      <c r="AI31" s="234">
        <f t="shared" si="8"/>
        <v>199.69395562356542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7021485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13</v>
      </c>
      <c r="E32" s="222">
        <f t="shared" si="2"/>
        <v>9.1549295774647899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119</v>
      </c>
      <c r="P32" s="227">
        <v>111</v>
      </c>
      <c r="Q32" s="227">
        <v>12057576</v>
      </c>
      <c r="R32" s="228">
        <f t="shared" si="5"/>
        <v>5029</v>
      </c>
      <c r="S32" s="229">
        <f t="shared" si="6"/>
        <v>120.696</v>
      </c>
      <c r="T32" s="229">
        <f t="shared" si="7"/>
        <v>5.0289999999999999</v>
      </c>
      <c r="U32" s="230">
        <v>2.8</v>
      </c>
      <c r="V32" s="230">
        <f t="shared" si="0"/>
        <v>2.8</v>
      </c>
      <c r="W32" s="292" t="s">
        <v>151</v>
      </c>
      <c r="X32" s="286">
        <v>0</v>
      </c>
      <c r="Y32" s="286">
        <v>1001</v>
      </c>
      <c r="Z32" s="286">
        <v>1196</v>
      </c>
      <c r="AA32" s="286">
        <v>0</v>
      </c>
      <c r="AB32" s="286">
        <v>1170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31977294</v>
      </c>
      <c r="AH32" s="233">
        <f t="shared" si="9"/>
        <v>1000</v>
      </c>
      <c r="AI32" s="234">
        <f t="shared" si="8"/>
        <v>198.84668920262479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7021485</v>
      </c>
      <c r="AQ32" s="286">
        <f t="shared" si="1"/>
        <v>0</v>
      </c>
      <c r="AR32" s="238">
        <v>0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9</v>
      </c>
      <c r="E33" s="222">
        <f t="shared" si="2"/>
        <v>6.3380281690140849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117</v>
      </c>
      <c r="P33" s="227">
        <v>96</v>
      </c>
      <c r="Q33" s="227">
        <v>12061797</v>
      </c>
      <c r="R33" s="228">
        <f t="shared" si="5"/>
        <v>4221</v>
      </c>
      <c r="S33" s="229">
        <f t="shared" si="6"/>
        <v>101.304</v>
      </c>
      <c r="T33" s="229">
        <f t="shared" si="7"/>
        <v>4.2210000000000001</v>
      </c>
      <c r="U33" s="230">
        <v>3.4</v>
      </c>
      <c r="V33" s="230">
        <f t="shared" si="0"/>
        <v>3.4</v>
      </c>
      <c r="W33" s="292" t="s">
        <v>132</v>
      </c>
      <c r="X33" s="286">
        <v>0</v>
      </c>
      <c r="Y33" s="286">
        <v>0</v>
      </c>
      <c r="Z33" s="286">
        <v>1074</v>
      </c>
      <c r="AA33" s="286">
        <v>0</v>
      </c>
      <c r="AB33" s="286">
        <v>1100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31978028</v>
      </c>
      <c r="AH33" s="233">
        <f t="shared" si="9"/>
        <v>734</v>
      </c>
      <c r="AI33" s="234">
        <f t="shared" si="8"/>
        <v>173.89244254915897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0.3</v>
      </c>
      <c r="AP33" s="286">
        <v>7022560</v>
      </c>
      <c r="AQ33" s="286">
        <f t="shared" si="1"/>
        <v>1075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10</v>
      </c>
      <c r="E34" s="222">
        <f t="shared" si="2"/>
        <v>7.042253521126761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115</v>
      </c>
      <c r="P34" s="227">
        <v>93</v>
      </c>
      <c r="Q34" s="227">
        <v>12065604</v>
      </c>
      <c r="R34" s="228">
        <f t="shared" si="5"/>
        <v>3807</v>
      </c>
      <c r="S34" s="229">
        <f t="shared" si="6"/>
        <v>91.367999999999995</v>
      </c>
      <c r="T34" s="229">
        <f t="shared" si="7"/>
        <v>3.8069999999999999</v>
      </c>
      <c r="U34" s="230">
        <v>4.4000000000000004</v>
      </c>
      <c r="V34" s="230">
        <f t="shared" si="0"/>
        <v>4.4000000000000004</v>
      </c>
      <c r="W34" s="292" t="s">
        <v>132</v>
      </c>
      <c r="X34" s="286">
        <v>0</v>
      </c>
      <c r="Y34" s="286">
        <v>0</v>
      </c>
      <c r="Z34" s="286">
        <v>1048</v>
      </c>
      <c r="AA34" s="286">
        <v>0</v>
      </c>
      <c r="AB34" s="286">
        <v>1109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31978670</v>
      </c>
      <c r="AH34" s="233">
        <f t="shared" si="9"/>
        <v>642</v>
      </c>
      <c r="AI34" s="234">
        <f t="shared" si="8"/>
        <v>168.63672182821119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0.3</v>
      </c>
      <c r="AP34" s="286">
        <v>7023635</v>
      </c>
      <c r="AQ34" s="286">
        <f t="shared" si="1"/>
        <v>1075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125.625</v>
      </c>
      <c r="Q35" s="255">
        <f>Q34-Q10</f>
        <v>122854</v>
      </c>
      <c r="R35" s="256">
        <f>SUM(R11:R34)</f>
        <v>122854</v>
      </c>
      <c r="S35" s="257">
        <f>AVERAGE(S11:S34)</f>
        <v>122.85400000000004</v>
      </c>
      <c r="T35" s="257">
        <f>SUM(T11:T34)</f>
        <v>122.85400000000003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25136</v>
      </c>
      <c r="AH35" s="263">
        <f>SUM(AH11:AH34)</f>
        <v>25136</v>
      </c>
      <c r="AI35" s="264">
        <f>$AH$35/$T35</f>
        <v>204.60058280560662</v>
      </c>
      <c r="AJ35" s="261"/>
      <c r="AK35" s="265"/>
      <c r="AL35" s="265"/>
      <c r="AM35" s="265"/>
      <c r="AN35" s="266"/>
      <c r="AO35" s="267"/>
      <c r="AP35" s="268">
        <f>AP34-AP10</f>
        <v>7202</v>
      </c>
      <c r="AQ35" s="269">
        <f>SUM(AQ11:AQ34)</f>
        <v>7202</v>
      </c>
      <c r="AR35" s="270">
        <f>AVERAGE(AR11:AR34)</f>
        <v>0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12" t="s">
        <v>288</v>
      </c>
      <c r="C38" s="294"/>
      <c r="D38" s="294"/>
      <c r="E38" s="294"/>
      <c r="F38" s="294"/>
      <c r="G38" s="294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03" t="s">
        <v>131</v>
      </c>
      <c r="C39" s="294"/>
      <c r="D39" s="294"/>
      <c r="E39" s="294"/>
      <c r="F39" s="293"/>
      <c r="G39" s="293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8" t="s">
        <v>289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294"/>
      <c r="G42" s="29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00" t="s">
        <v>162</v>
      </c>
      <c r="C43" s="294"/>
      <c r="D43" s="294"/>
      <c r="E43" s="294"/>
      <c r="F43" s="304"/>
      <c r="G43" s="30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145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271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1:51" x14ac:dyDescent="0.35">
      <c r="B49" s="300" t="s">
        <v>253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1:51" x14ac:dyDescent="0.35">
      <c r="B50" s="302" t="s">
        <v>138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1:51" x14ac:dyDescent="0.35">
      <c r="B51" s="311" t="s">
        <v>139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1:51" x14ac:dyDescent="0.35">
      <c r="B52" s="300" t="s">
        <v>142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1:51" x14ac:dyDescent="0.35">
      <c r="B53" s="297" t="s">
        <v>263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1:51" x14ac:dyDescent="0.35">
      <c r="B54" s="302" t="s">
        <v>293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1:51" x14ac:dyDescent="0.35">
      <c r="B55" s="365" t="s">
        <v>140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1:51" x14ac:dyDescent="0.35">
      <c r="B56" s="323" t="s">
        <v>129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1:51" x14ac:dyDescent="0.35">
      <c r="B57" s="297" t="s">
        <v>259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1:51" x14ac:dyDescent="0.35">
      <c r="B58" s="323" t="s">
        <v>130</v>
      </c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1:51" x14ac:dyDescent="0.35">
      <c r="B59" s="311"/>
      <c r="C59" s="294"/>
      <c r="D59" s="294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1:51" x14ac:dyDescent="0.35">
      <c r="B60" s="279"/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1:51" x14ac:dyDescent="0.35">
      <c r="B61" s="279"/>
      <c r="C61" s="29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1:51" x14ac:dyDescent="0.35">
      <c r="B62" s="279"/>
      <c r="C62" s="311"/>
      <c r="D62" s="278"/>
      <c r="E62" s="294"/>
      <c r="F62" s="294"/>
      <c r="G62" s="294"/>
      <c r="H62" s="294"/>
      <c r="I62" s="278"/>
      <c r="J62" s="295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1:51" x14ac:dyDescent="0.35">
      <c r="B63" s="279"/>
      <c r="C63" s="311"/>
      <c r="D63" s="294"/>
      <c r="E63" s="278"/>
      <c r="F63" s="294"/>
      <c r="G63" s="294"/>
      <c r="H63" s="278"/>
      <c r="I63" s="278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1:51" x14ac:dyDescent="0.35">
      <c r="A64" s="288"/>
      <c r="B64" s="282"/>
      <c r="C64" s="297"/>
      <c r="D64" s="294"/>
      <c r="E64" s="278"/>
      <c r="F64" s="294"/>
      <c r="G64" s="278"/>
      <c r="I64" s="289"/>
      <c r="J64" s="289"/>
      <c r="K64" s="289"/>
      <c r="L64" s="289"/>
      <c r="M64" s="289"/>
      <c r="N64" s="289"/>
      <c r="O64" s="290"/>
      <c r="P64" s="284"/>
      <c r="R64" s="284"/>
      <c r="AS64" s="177"/>
      <c r="AT64" s="177"/>
      <c r="AU64" s="177"/>
      <c r="AV64" s="177"/>
      <c r="AW64" s="177"/>
      <c r="AX64" s="177"/>
      <c r="AY64" s="177"/>
    </row>
    <row r="65" spans="1:51" x14ac:dyDescent="0.35">
      <c r="A65" s="288"/>
      <c r="I65" s="289"/>
      <c r="J65" s="289"/>
      <c r="K65" s="289"/>
      <c r="L65" s="289"/>
      <c r="M65" s="289"/>
      <c r="N65" s="289"/>
      <c r="O65" s="290"/>
      <c r="P65" s="284"/>
      <c r="R65" s="284"/>
      <c r="AS65" s="177"/>
      <c r="AT65" s="177"/>
      <c r="AU65" s="177"/>
      <c r="AV65" s="177"/>
      <c r="AW65" s="177"/>
      <c r="AX65" s="177"/>
      <c r="AY65" s="177"/>
    </row>
    <row r="66" spans="1:51" x14ac:dyDescent="0.35">
      <c r="A66" s="288"/>
      <c r="I66" s="289"/>
      <c r="J66" s="289"/>
      <c r="K66" s="289"/>
      <c r="L66" s="289"/>
      <c r="M66" s="289"/>
      <c r="N66" s="289"/>
      <c r="O66" s="290"/>
      <c r="P66" s="284"/>
      <c r="R66" s="284"/>
      <c r="AS66" s="177"/>
      <c r="AT66" s="177"/>
      <c r="AU66" s="177"/>
      <c r="AV66" s="177"/>
      <c r="AW66" s="177"/>
      <c r="AX66" s="177"/>
      <c r="AY66" s="177"/>
    </row>
    <row r="67" spans="1:51" x14ac:dyDescent="0.35">
      <c r="A67" s="288"/>
      <c r="I67" s="289"/>
      <c r="J67" s="289"/>
      <c r="K67" s="289"/>
      <c r="L67" s="289"/>
      <c r="M67" s="289"/>
      <c r="N67" s="289"/>
      <c r="O67" s="290"/>
      <c r="P67" s="284"/>
      <c r="R67" s="284"/>
      <c r="AS67" s="177"/>
      <c r="AT67" s="177"/>
      <c r="AU67" s="177"/>
      <c r="AV67" s="177"/>
      <c r="AW67" s="177"/>
      <c r="AX67" s="177"/>
      <c r="AY67" s="177"/>
    </row>
    <row r="68" spans="1:51" x14ac:dyDescent="0.35">
      <c r="A68" s="288"/>
      <c r="I68" s="289"/>
      <c r="J68" s="289"/>
      <c r="K68" s="289"/>
      <c r="L68" s="289"/>
      <c r="M68" s="289"/>
      <c r="N68" s="289"/>
      <c r="O68" s="290"/>
      <c r="P68" s="284"/>
      <c r="R68" s="284"/>
      <c r="AS68" s="177"/>
      <c r="AT68" s="177"/>
      <c r="AU68" s="177"/>
      <c r="AV68" s="177"/>
      <c r="AW68" s="177"/>
      <c r="AX68" s="177"/>
      <c r="AY68" s="177"/>
    </row>
    <row r="69" spans="1:51" x14ac:dyDescent="0.35">
      <c r="A69" s="288"/>
      <c r="I69" s="289"/>
      <c r="J69" s="289"/>
      <c r="K69" s="289"/>
      <c r="L69" s="289"/>
      <c r="M69" s="289"/>
      <c r="N69" s="289"/>
      <c r="O69" s="290"/>
      <c r="P69" s="284"/>
      <c r="R69" s="281"/>
      <c r="AS69" s="177"/>
      <c r="AT69" s="177"/>
      <c r="AU69" s="177"/>
      <c r="AV69" s="177"/>
      <c r="AW69" s="177"/>
      <c r="AX69" s="177"/>
      <c r="AY69" s="177"/>
    </row>
    <row r="70" spans="1:51" x14ac:dyDescent="0.35">
      <c r="A70" s="288"/>
      <c r="I70" s="289"/>
      <c r="J70" s="289"/>
      <c r="K70" s="289"/>
      <c r="L70" s="289"/>
      <c r="M70" s="289"/>
      <c r="N70" s="289"/>
      <c r="O70" s="290"/>
      <c r="R70" s="284"/>
      <c r="AS70" s="177"/>
      <c r="AT70" s="177"/>
      <c r="AU70" s="177"/>
      <c r="AV70" s="177"/>
      <c r="AW70" s="177"/>
      <c r="AX70" s="177"/>
      <c r="AY70" s="177"/>
    </row>
    <row r="71" spans="1:51" x14ac:dyDescent="0.35">
      <c r="O71" s="290"/>
      <c r="R71" s="284"/>
      <c r="AS71" s="177"/>
      <c r="AT71" s="177"/>
      <c r="AU71" s="177"/>
      <c r="AV71" s="177"/>
      <c r="AW71" s="177"/>
      <c r="AX71" s="177"/>
      <c r="AY71" s="177"/>
    </row>
    <row r="72" spans="1:51" x14ac:dyDescent="0.35">
      <c r="O72" s="290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O73" s="290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O74" s="290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O75" s="290"/>
      <c r="AS75" s="177"/>
      <c r="AT75" s="177"/>
      <c r="AU75" s="177"/>
      <c r="AV75" s="177"/>
      <c r="AW75" s="177"/>
      <c r="AX75" s="177"/>
      <c r="AY75" s="177"/>
    </row>
    <row r="76" spans="1:51" x14ac:dyDescent="0.35">
      <c r="O76" s="290"/>
      <c r="AS76" s="177"/>
      <c r="AT76" s="177"/>
      <c r="AU76" s="177"/>
      <c r="AV76" s="177"/>
      <c r="AW76" s="177"/>
      <c r="AX76" s="177"/>
      <c r="AY76" s="177"/>
    </row>
    <row r="77" spans="1:51" x14ac:dyDescent="0.35">
      <c r="O77" s="290"/>
      <c r="AS77" s="177"/>
      <c r="AT77" s="177"/>
      <c r="AU77" s="177"/>
      <c r="AV77" s="177"/>
      <c r="AW77" s="177"/>
      <c r="AX77" s="177"/>
      <c r="AY77" s="177"/>
    </row>
    <row r="78" spans="1:51" x14ac:dyDescent="0.35">
      <c r="O78" s="290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Q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191"/>
      <c r="P82" s="284"/>
      <c r="Q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191"/>
      <c r="P83" s="284"/>
      <c r="Q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191"/>
      <c r="P84" s="284"/>
      <c r="Q84" s="284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191"/>
      <c r="P85" s="284"/>
      <c r="Q85" s="284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191"/>
      <c r="P86" s="284"/>
      <c r="Q86" s="284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191"/>
      <c r="P87" s="284"/>
      <c r="Q87" s="284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191"/>
      <c r="P88" s="284"/>
      <c r="Q88" s="284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191"/>
      <c r="P89" s="284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R91" s="284"/>
      <c r="S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R92" s="284"/>
      <c r="S92" s="284"/>
      <c r="T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R93" s="284"/>
      <c r="S93" s="284"/>
      <c r="T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T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284"/>
      <c r="Q95" s="284"/>
      <c r="R95" s="284"/>
      <c r="S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R96" s="284"/>
      <c r="S96" s="284"/>
      <c r="T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R97" s="284"/>
      <c r="S97" s="284"/>
      <c r="T97" s="284"/>
      <c r="U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T98" s="284"/>
      <c r="U98" s="284"/>
      <c r="AS98" s="177"/>
      <c r="AT98" s="177"/>
      <c r="AU98" s="177"/>
      <c r="AV98" s="177"/>
      <c r="AW98" s="177"/>
      <c r="AX98" s="177"/>
      <c r="AY98" s="177"/>
    </row>
    <row r="110" spans="15:51" x14ac:dyDescent="0.35">
      <c r="AS110" s="177"/>
      <c r="AT110" s="177"/>
      <c r="AU110" s="177"/>
      <c r="AV110" s="177"/>
      <c r="AW110" s="177"/>
      <c r="AX110" s="177"/>
      <c r="AY110" s="177"/>
    </row>
  </sheetData>
  <protectedRanges>
    <protectedRange sqref="N62:R62 T42 T59 B60:B63 S60:T61" name="Range2_12_5_1_1"/>
    <protectedRange sqref="N10 L10 L6 D6 D8 AD8 AF8 O8:U8 AJ8:AR8 AF10 AR11:AR34 L24:N31 E23:E34 G23:G34 N12:N23 N32:N34 N11:AG11 E11:G22 O12:AG34" name="Range1_16_3_1_1"/>
    <protectedRange sqref="J62:M62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Q10" name="Range1_17_1_1_1"/>
    <protectedRange sqref="AG10" name="Range1_18_1_1_1"/>
    <protectedRange sqref="AS16:AS34" name="Range1_1_1_1"/>
    <protectedRange sqref="P3:U5" name="Range1_16_1_1_1_1"/>
    <protectedRange sqref="H11:H34" name="Range1_1_1_1_1_1_1"/>
    <protectedRange sqref="J63:R63 Z61:Z62 S62:Y63 AA62:AU63 B64" name="Range2_2_1_10_1_1_1_2"/>
    <protectedRange sqref="N61:R61 D63" name="Range2_12_1_6_1_1"/>
    <protectedRange sqref="G62 F62:F63 E61 H61:M61" name="Range2_2_12_1_7_1_1"/>
    <protectedRange sqref="D64" name="Range2_1_1_1_1_11_1_2_1_1"/>
    <protectedRange sqref="E62 G63 F64 H62" name="Range2_2_2_9_1_1_1_1"/>
    <protectedRange sqref="C64" name="Range2_1_1_2_1_1"/>
    <protectedRange sqref="C63" name="Range2_1_2_2_1_1"/>
    <protectedRange sqref="C62" name="Range2_3_2_1_1"/>
    <protectedRange sqref="C61" name="Range2_5_1_1_1"/>
    <protectedRange sqref="E63:E64 G64 I62:I63 H63" name="Range2_2_1_1_1_1"/>
    <protectedRange sqref="D61:D62" name="Range2_1_1_1_1_1_1_1_1"/>
    <protectedRange sqref="AS11:AS15" name="Range1_4_1_1_1_1"/>
    <protectedRange sqref="J11:J15 J26:J34" name="Range1_1_2_1_10_1_1_1_1"/>
    <protectedRange sqref="R69" name="Range2_2_1_10_1_1_1_1_1"/>
    <protectedRange sqref="T41" name="Range2_12_5_1_1_4"/>
    <protectedRange sqref="B41:B42" name="Range2_12_5_1_1_1"/>
    <protectedRange sqref="E41 F42:G42 H41" name="Range2_2_12_1_7_1_1_1"/>
    <protectedRange sqref="D41" name="Range2_3_2_1_3_1_1_2_10_1_1_1_1_1"/>
    <protectedRange sqref="C41" name="Range2_1_1_1_1_11_1_2_1_1_1"/>
    <protectedRange sqref="S39:S40" name="Range2_12_3_1_1_1_1"/>
    <protectedRange sqref="D39:E39 N39:R40 F40:G40 H39" name="Range2_12_1_3_1_1_1_1"/>
    <protectedRange sqref="I39:M39 E40 F41:G41 H40:M40" name="Range2_2_12_1_6_1_1_1_1"/>
    <protectedRange sqref="D40" name="Range2_1_1_1_1_11_1_1_1_1_1_1"/>
    <protectedRange sqref="C40" name="Range2_1_2_1_1_1_1_1"/>
    <protectedRange sqref="C39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E42" name="Range2_2_12_1_7_1_1_3_1_1"/>
    <protectedRange sqref="I41:J41" name="Range2_2_12_1_4_2_1_1_1_2_1_1"/>
    <protectedRange sqref="D42" name="Range2_2_12_1_3_1_2_1_1_1_2_1_2_1"/>
    <protectedRange sqref="N60:R60" name="Range2_12_1_6_1_1_1"/>
    <protectedRange sqref="J60:M60" name="Range2_2_12_1_7_1_1_2"/>
    <protectedRange sqref="D60 I60" name="Range2_2_12_1_7_1_1_2_1"/>
    <protectedRange sqref="E60 F61:G61 H60" name="Range2_2_12_1_1_1_1_1_1"/>
    <protectedRange sqref="C60" name="Range2_1_4_2_1_1_1_1"/>
    <protectedRange sqref="S59" name="Range2_12_5_1_1_5"/>
    <protectedRange sqref="G60" name="Range2_2_12_1_3_1_2_1_1_1_2_1_1_1_1_1_1_2_1_1_1_1_1_1"/>
    <protectedRange sqref="F60" name="Range2_2_12_1_3_1_2_1_1_1_3_1_1_1_1_1_3_1_1_1_1_1_1_1_1"/>
    <protectedRange sqref="T49" name="Range2_12_5_1_1_2_1_1"/>
    <protectedRange sqref="S49" name="Range2_12_4_1_1_1_4_2_2_1_1_1_1"/>
    <protectedRange sqref="Q49:R49" name="Range2_12_1_6_1_1_1_2_3_2_1_1_1_1_1_1"/>
    <protectedRange sqref="N49:P49" name="Range2_12_1_2_3_1_1_1_2_3_2_1_1_1_1_1_1"/>
    <protectedRange sqref="K49:M49" name="Range2_2_12_1_4_3_1_1_1_3_3_2_1_1_1_1_1_1"/>
    <protectedRange sqref="J49" name="Range2_2_12_1_4_3_1_1_1_3_2_1_2_1_1_1_1"/>
    <protectedRange sqref="T56:T58" name="Range2_12_5_1_1_2"/>
    <protectedRange sqref="T50" name="Range2_12_5_1_1_2_1_2"/>
    <protectedRange sqref="T52:T55" name="Range2_12_5_1_1_3_1"/>
    <protectedRange sqref="T51" name="Range2_12_5_1_1_2_2_1"/>
    <protectedRange sqref="S58" name="Range2_12_5_1_1_5_1"/>
    <protectedRange sqref="S57" name="Range2_12_5_1_1_5_1_1_1_1"/>
    <protectedRange sqref="S56" name="Range2_12_2_1_1_1_2_1_1_2_1"/>
    <protectedRange sqref="S51:S53" name="Range2_12_4_1_1_1_4_2_2_2_1_1"/>
    <protectedRange sqref="Q51:R52" name="Range2_12_1_6_1_1_1_2_3_2_1_1_3_1_1"/>
    <protectedRange sqref="N51:P52" name="Range2_12_1_2_3_1_1_1_2_3_2_1_1_3_1_1"/>
    <protectedRange sqref="K51:M52" name="Range2_2_12_1_4_3_1_1_1_3_3_2_1_1_3_1_1"/>
    <protectedRange sqref="J51:J52" name="Range2_2_12_1_4_3_1_1_1_3_2_1_2_2_1_1"/>
    <protectedRange sqref="S54" name="Range2_12_2_1_1_1_2_1_2_1"/>
    <protectedRange sqref="S55" name="Range2_12_2_1_1_1_2_1_1_1_1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50" name="Range2_2_12_1_4_3_1_1_1_3_2_1_2_1_1_1_2"/>
    <protectedRange sqref="T48" name="Range2_12_5_1_1_2_1_1_1"/>
    <protectedRange sqref="T43:T44" name="Range2_12_5_1_1_3_1_1_1_1_1_1"/>
    <protectedRange sqref="T45:T46" name="Range2_12_5_1_1_2_1_1_1_1_1_1_1_1"/>
    <protectedRange sqref="T47" name="Range2_12_5_1_1_6_1_1_1_1_1_1_1_1"/>
    <protectedRange sqref="S48" name="Range2_12_4_1_1_1_4_2_2_1_1_1_1_1"/>
    <protectedRange sqref="Q48:R48" name="Range2_12_1_6_1_1_1_2_3_2_1_1_1_1_1_1_1"/>
    <protectedRange sqref="N48:P48" name="Range2_12_1_2_3_1_1_1_2_3_2_1_1_1_1_1_1_1"/>
    <protectedRange sqref="K48:M48" name="Range2_2_12_1_4_3_1_1_1_3_3_2_1_1_1_1_1_1_1"/>
    <protectedRange sqref="J48" name="Range2_2_12_1_4_3_1_1_1_3_2_1_2_1_1_1_1_1"/>
    <protectedRange sqref="I52" name="Range2_2_12_1_4_2_1_1_1_4_1_2_1_1_1_2_2_1_1_1"/>
    <protectedRange sqref="H52" name="Range2_2_12_1_3_1_2_1_1_1_1_2_1_1_1_1_1_1_2_1_1_1"/>
    <protectedRange sqref="G43 H42" name="Range2_2_12_1_3_1_1_1_1_1_4_1_1_1"/>
    <protectedRange sqref="F43" name="Range2_2_12_1_7_1_1_3_1_1_1"/>
    <protectedRange sqref="S42" name="Range2_12_5_1_1_2_3_1_1"/>
    <protectedRange sqref="Q42:R42" name="Range2_12_1_6_1_1_1_1_2_1_1"/>
    <protectedRange sqref="N42:P42" name="Range2_12_1_2_3_1_1_1_1_2_1_1"/>
    <protectedRange sqref="I42:M42" name="Range2_2_12_1_4_3_1_1_1_1_2_1_1"/>
    <protectedRange sqref="S43:S44" name="Range2_12_5_1_1_2_3_1_1_1_1_1_1_1_1_1_1_1"/>
    <protectedRange sqref="Q43:R44" name="Range2_12_1_6_1_1_1_1_2_1_1_1_1_1_1_1_1_1_1"/>
    <protectedRange sqref="N43:P44" name="Range2_12_1_2_3_1_1_1_1_2_1_1_1_1_1_1_1_1_1_1"/>
    <protectedRange sqref="I44:I45 J43:M44" name="Range2_2_12_1_4_3_1_1_1_1_2_1_1_1_1_1_1_1_1_1_1"/>
    <protectedRange sqref="E44:E45 F45:G46 H44:H45" name="Range2_2_12_1_3_1_2_1_1_1_1_2_1_1_1_1_1_1_1_1_1_1"/>
    <protectedRange sqref="D44:D45" name="Range2_2_12_1_3_1_2_1_1_1_2_1_2_3_1_1_1_1_1_1_1_1"/>
    <protectedRange sqref="S45:S46" name="Range2_12_4_1_1_1_4_2_1_1_1_1_1_1_1_1_1_1"/>
    <protectedRange sqref="Q45:R46" name="Range2_12_1_6_1_1_1_2_3_2_1_1_1_1_1_1_1_1_1_1"/>
    <protectedRange sqref="N45:P46" name="Range2_12_1_2_3_1_1_1_2_3_2_1_1_1_1_1_1_1_1_1_1"/>
    <protectedRange sqref="J45:M46" name="Range2_2_12_1_4_3_1_1_1_3_3_2_1_1_1_1_1_1_1_1_1_1"/>
    <protectedRange sqref="I43 I46" name="Range2_2_12_1_4_3_1_1_1_2_1_2_2_1_1_1_1_1_1_1_1_1"/>
    <protectedRange sqref="G44 D43:E43 D46:E46 G47 H46 H43" name="Range2_2_12_1_3_1_2_1_1_1_2_1_3_2_1_1_1_1_1_1_1_1_1"/>
    <protectedRange sqref="F44 F47" name="Range2_2_12_1_3_1_2_1_1_1_1_1_2_2_1_1_1_1_1_1_1_1_1"/>
    <protectedRange sqref="S47" name="Range2_12_5_1_1_5_3_1_1_1_1_1_1_1_1_1_1_1"/>
    <protectedRange sqref="Q47:R47" name="Range2_12_1_6_1_1_1_2_3_2_1_1_2_1_1_1_1_1_1_1_1_1"/>
    <protectedRange sqref="N47:P47" name="Range2_12_1_2_3_1_1_1_2_3_2_1_1_2_1_1_1_1_1_1_1_1_1"/>
    <protectedRange sqref="J47:M47" name="Range2_2_12_1_4_3_1_1_1_3_3_2_1_1_2_1_1_1_1_1_1_1_1_1"/>
    <protectedRange sqref="I47" name="Range2_2_12_1_4_3_1_1_1_2_1_2_2_1_2_1_1_1_1_1_1_1_1_1"/>
    <protectedRange sqref="D47:E47 G48 H47" name="Range2_2_12_1_3_1_2_1_1_1_2_1_3_2_1_2_1_1_1_1_1_1_1_1_1"/>
    <protectedRange sqref="F48" name="Range2_2_12_1_3_1_2_1_1_1_1_1_2_2_1_2_1_1_1_1_1_1_1_1_1"/>
    <protectedRange sqref="D48:E48" name="Range2_2_12_1_3_1_2_1_1_1_2_1_2_3_2_1_1_1_1_1_1"/>
    <protectedRange sqref="B43:B45" name="Range2_12_5_1_1_1_2_2_1_1_1_1_1_1_1_1_1_1_1_1_1"/>
    <protectedRange sqref="B46" name="Range2_12_5_1_1_1_3_1_1_1_1_1_1_1_1_1_1_1_1_1_1"/>
    <protectedRange sqref="I48" name="Range2_2_12_1_4_2_1_1_1_4_1_2_1_1_1_2_1_1_1_1_1_1"/>
    <protectedRange sqref="F49:G49 H48" name="Range2_2_12_1_3_1_1_1_1_1_4_1_2_1_2_1_2_1_1_1_1_1_1"/>
    <protectedRange sqref="D49:E50" name="Range2_2_12_1_3_1_2_1_1_1_2_1_2_3_2_1_1_1_1_2_1"/>
    <protectedRange sqref="I49:I50" name="Range2_2_12_1_4_2_1_1_1_4_1_2_1_1_1_2_1_1_1_1_2_1"/>
    <protectedRange sqref="F50:G51 H49:H50" name="Range2_2_12_1_3_1_1_1_1_1_4_1_2_1_2_1_2_1_1_1_1_2_1"/>
    <protectedRange sqref="D51:E51" name="Range2_2_12_1_3_1_2_1_1_1_2_1_2_3_2_1_1_1_2_1_1"/>
    <protectedRange sqref="I51" name="Range2_2_12_1_4_2_1_1_1_4_1_2_1_1_1_2_1_1_1_2_1_1"/>
    <protectedRange sqref="F52:G52 H51" name="Range2_2_12_1_3_1_1_1_1_1_4_1_2_1_2_1_2_1_1_1_2_1_1"/>
    <protectedRange sqref="E52" name="Range2_2_12_1_3_1_2_1_1_1_1_2_1_1_1_1_1_1_2_1_1_1_1"/>
    <protectedRange sqref="D52" name="Range2_2_12_1_3_1_2_1_1_1_2_1_2_3_1_1_1_1_2_1_1_1_1"/>
    <protectedRange sqref="B49" name="Range2_12_5_1_1_1_2_2_1_1_1_1_1_1_1_1_1_1_2_1_1"/>
    <protectedRange sqref="B50" name="Range2_12_5_1_1_2_2_2_1_1_1_1_1_1_1_1_1_1_1"/>
    <protectedRange sqref="B52" name="Range2_12_5_1_1_1_2_1_1_1_1_1_1_1_1_1_1_1"/>
    <protectedRange sqref="F38:G38" name="Range2_2_12_1_3_1_1_1_1_1_4_1_2_1_2_1_2_1_1_1_2_1_2"/>
    <protectedRange sqref="E38" name="Range2_2_12_1_3_1_2_1_1_1_1_2_1_1_1_1_1_1_2_1_1_1_2"/>
    <protectedRange sqref="D38" name="Range2_2_12_1_3_1_2_1_1_1_2_1_2_3_1_1_1_1_2_1_1_1_2"/>
    <protectedRange sqref="B38" name="Range2_12_5_1_1_1_2_1_1_1_1_1_1_1_1_1_1_2"/>
    <protectedRange sqref="B59" name="Range2_12_5_1_1_2_2_1_3_1_1_1_1_1_1_1_1_1_1_1_1_1_1"/>
    <protectedRange sqref="D59:E59" name="Range2_2_12_1_3_1_2_1_1_1_2_1_1_1_1_3_1_1_1_1_1_1_1_1_1"/>
    <protectedRange sqref="B58" name="Range2_12_5_1_1_2_4_1"/>
    <protectedRange sqref="Q53:R54" name="Range2_12_1_6_1_1_1_2_3_2_1_1_3_1_1_1"/>
    <protectedRange sqref="N53:P54" name="Range2_12_1_2_3_1_1_1_2_3_2_1_1_3_1_1_1"/>
    <protectedRange sqref="K53:M54" name="Range2_2_12_1_4_3_1_1_1_3_3_2_1_1_3_1_1_1"/>
    <protectedRange sqref="J53:J54" name="Range2_2_12_1_4_3_1_1_1_3_2_1_2_2_1_1_1"/>
    <protectedRange sqref="N55:R55" name="Range2_12_1_6_1_1_4_1_1_1_1_1_1_1_1_1_1_1"/>
    <protectedRange sqref="K55:M55" name="Range2_2_12_1_7_1_1_6_1_1_1_1_1_1_1_1_1_1_1"/>
    <protectedRange sqref="Q56:R56" name="Range2_12_1_6_1_1_1_2_3_1_1_3_1_1_1_1_1_1_1_2_1_1"/>
    <protectedRange sqref="N56:P56" name="Range2_12_1_2_3_1_1_1_2_3_1_1_3_1_1_1_1_1_1_1_1_1_1"/>
    <protectedRange sqref="J56:M56" name="Range2_2_12_1_4_3_1_1_1_3_3_1_1_3_1_1_1_1_1_1_1_1_1_1"/>
    <protectedRange sqref="I56" name="Range2_2_12_1_4_3_1_1_1_2_1_2_1_1_3_1_1_1_1_1_1_1_1_1"/>
    <protectedRange sqref="G57:H57" name="Range2_2_12_1_3_1_2_1_1_1_2_1_3_1_1_3_1_1_1_1_1_1_1_2_1_1"/>
    <protectedRange sqref="D53:E53" name="Range2_2_12_1_3_1_2_1_1_1_2_1_2_3_2_1_1_1_2_1"/>
    <protectedRange sqref="F54:H54" name="Range2_2_12_1_3_1_1_1_1_1_4_1_2_1_2_1_2_1_1_1_2_1"/>
    <protectedRange sqref="I54" name="Range2_2_12_1_4_2_1_1_1_4_1_2_1_1_1_2_2_2_1_1_1"/>
    <protectedRange sqref="D54:E54" name="Range2_2_12_1_3_1_2_1_1_1_2_1_2_3_2_2_1_1_2_1_1"/>
    <protectedRange sqref="F55:H55" name="Range2_2_12_1_3_1_1_1_1_1_4_1_2_1_2_1_2_2_1_1_2_1_1"/>
    <protectedRange sqref="J55" name="Range2_2_12_1_4_3_1_1_1_3_2_1_2_2_2_1_1_1"/>
    <protectedRange sqref="D55:E55" name="Range2_2_12_1_3_1_2_1_1_1_2_1_2_3_2_2_1_2_2_1_1_1"/>
    <protectedRange sqref="I55" name="Range2_2_12_1_4_2_1_1_1_4_1_2_1_1_1_2_2_1_1_2_1_1_1"/>
    <protectedRange sqref="F56:H56" name="Range2_2_12_1_3_1_1_1_1_1_4_1_2_1_2_1_2_2_1_2_2_1_1_1"/>
    <protectedRange sqref="D56:E56" name="Range2_2_12_1_3_1_2_1_1_1_2_1_2_3_2_2_1_1_1_1_1_1"/>
    <protectedRange sqref="F57" name="Range2_2_12_1_3_1_1_1_1_1_4_1_2_1_2_1_2_2_1_1_1_1_1_1"/>
    <protectedRange sqref="R59" name="Range2_12_1_4_1_1_1_1_1_1_1_1_1_1_1_1_1_1_1_2_1_1"/>
    <protectedRange sqref="R58" name="Range2_12_1_6_1_1_1_2_3_1_1_3_1_1_1_1_1_1_2_1_1_1"/>
    <protectedRange sqref="R57" name="Range2_12_1_6_1_1_1_2_3_1_1_3_1_1_1_1_1_1_1_1_1_1_1"/>
    <protectedRange sqref="N59:Q59" name="Range2_12_1_6_1_1_1_1_1_1_1"/>
    <protectedRange sqref="J59:M59" name="Range2_2_12_1_7_1_1_2_1_1_1_1"/>
    <protectedRange sqref="N58:Q58" name="Range2_12_1_6_1_1_4_1_1_1_1_1_1_1_1_1_1_1_1_1_1_1"/>
    <protectedRange sqref="J58:M58" name="Range2_2_12_1_7_1_1_6_1_1_1_1_1_1_1_1_1_1_1_1_1_1"/>
    <protectedRange sqref="I59" name="Range2_2_12_1_4_3_1_1_1_5_1_1_1_1_1_1_1_1_1_1_1_1_1_1_1"/>
    <protectedRange sqref="Q57" name="Range2_12_1_4_1_1_1_1_1_1_1_1_1_1_1_1_1_1_1_1_1_1_1"/>
    <protectedRange sqref="N57:P57" name="Range2_12_1_2_1_1_1_1_1_1_1_1_1_1_1_1_1_1_1_1_1_1_1"/>
    <protectedRange sqref="J57:M57" name="Range2_2_12_1_4_1_1_1_1_1_1_1_1_1_1_1_1_1_1_1_1_1_1_1"/>
    <protectedRange sqref="I58" name="Range2_2_12_1_4_3_1_1_1_3_3_1_1_3_1_1_1_1_1_1_2_1_1_1"/>
    <protectedRange sqref="I57" name="Range2_2_12_1_7_1_1_5_2_1_1_1_1_1_1_1_1_1_1_1_1_1_1_1"/>
    <protectedRange sqref="D58:E58 G59:H59" name="Range2_2_12_1_3_3_1_1_1_2_1_1_1_1_1_1_1_1_1_1_1_1_1_1_1"/>
    <protectedRange sqref="F59" name="Range2_2_12_1_3_1_2_1_1_1_2_1_3_1_1_3_1_1_1_1_1_1_2_1_1_1"/>
    <protectedRange sqref="F58:H58" name="Range2_2_12_1_3_1_2_1_1_1_2_1_3_1_1_3_1_1_1_1_1_1_1_1_1_1_1"/>
    <protectedRange sqref="D57:E57" name="Range2_2_12_1_3_1_1_1_1_1_4_1_2_1_3_1_1_1_1_1_1_1_1_1_1_1_1_1"/>
    <protectedRange sqref="B57" name="Range2_12_5_1_1_2_2_1_3_1_1_1_1_1_1_1_1_1_1_1_1_1_1_1_1_1"/>
    <protectedRange sqref="B55:B56" name="Range2_12_5_1_1_2_3_2_1_1"/>
    <protectedRange sqref="B53" name="Range2_12_5_1_1_2_2_1_3_1_1_1_1_1_1_1_1_1_1_1_1_2_1"/>
    <protectedRange sqref="B54" name="Range2_12_5_1_1_2_1_4_1_1_1_2_1_1_1_1_1_1_1_1_1_1_1"/>
    <protectedRange sqref="I53" name="Range2_2_12_1_4_2_1_1_1_4_1_2_1_1_1_2_2_1_1_1_1"/>
    <protectedRange sqref="F53:H53" name="Range2_2_12_1_3_1_2_1_1_1_1_2_1_1_1_1_1_1_2_1_1_1_3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91" priority="5" operator="containsText" text="N/A">
      <formula>NOT(ISERROR(SEARCH("N/A",X11)))</formula>
    </cfRule>
    <cfRule type="cellIs" dxfId="90" priority="23" operator="equal">
      <formula>0</formula>
    </cfRule>
  </conditionalFormatting>
  <conditionalFormatting sqref="X11:AE34">
    <cfRule type="cellIs" dxfId="89" priority="22" operator="greaterThanOrEqual">
      <formula>1185</formula>
    </cfRule>
  </conditionalFormatting>
  <conditionalFormatting sqref="X11:AE34">
    <cfRule type="cellIs" dxfId="88" priority="21" operator="between">
      <formula>0.1</formula>
      <formula>1184</formula>
    </cfRule>
  </conditionalFormatting>
  <conditionalFormatting sqref="X8">
    <cfRule type="cellIs" dxfId="87" priority="20" operator="equal">
      <formula>0</formula>
    </cfRule>
  </conditionalFormatting>
  <conditionalFormatting sqref="X8">
    <cfRule type="cellIs" dxfId="86" priority="19" operator="greaterThan">
      <formula>1179</formula>
    </cfRule>
  </conditionalFormatting>
  <conditionalFormatting sqref="X8">
    <cfRule type="cellIs" dxfId="85" priority="18" operator="greaterThan">
      <formula>99</formula>
    </cfRule>
  </conditionalFormatting>
  <conditionalFormatting sqref="X8">
    <cfRule type="cellIs" dxfId="84" priority="17" operator="greaterThan">
      <formula>0.99</formula>
    </cfRule>
  </conditionalFormatting>
  <conditionalFormatting sqref="AB8">
    <cfRule type="cellIs" dxfId="83" priority="16" operator="equal">
      <formula>0</formula>
    </cfRule>
  </conditionalFormatting>
  <conditionalFormatting sqref="AB8">
    <cfRule type="cellIs" dxfId="82" priority="15" operator="greaterThan">
      <formula>1179</formula>
    </cfRule>
  </conditionalFormatting>
  <conditionalFormatting sqref="AB8">
    <cfRule type="cellIs" dxfId="81" priority="14" operator="greaterThan">
      <formula>99</formula>
    </cfRule>
  </conditionalFormatting>
  <conditionalFormatting sqref="AB8">
    <cfRule type="cellIs" dxfId="80" priority="13" operator="greaterThan">
      <formula>0.99</formula>
    </cfRule>
  </conditionalFormatting>
  <conditionalFormatting sqref="AQ11:AQ34 AJ11:AO34">
    <cfRule type="cellIs" dxfId="79" priority="12" operator="equal">
      <formula>0</formula>
    </cfRule>
  </conditionalFormatting>
  <conditionalFormatting sqref="AQ11:AQ34 AJ11:AO34">
    <cfRule type="cellIs" dxfId="78" priority="11" operator="greaterThan">
      <formula>1179</formula>
    </cfRule>
  </conditionalFormatting>
  <conditionalFormatting sqref="AQ11:AQ34 AJ11:AO34">
    <cfRule type="cellIs" dxfId="77" priority="10" operator="greaterThan">
      <formula>99</formula>
    </cfRule>
  </conditionalFormatting>
  <conditionalFormatting sqref="AQ11:AQ34 AJ11:AO34">
    <cfRule type="cellIs" dxfId="76" priority="9" operator="greaterThan">
      <formula>0.99</formula>
    </cfRule>
  </conditionalFormatting>
  <conditionalFormatting sqref="AI11:AI34">
    <cfRule type="cellIs" dxfId="75" priority="8" operator="greaterThan">
      <formula>$AI$8</formula>
    </cfRule>
  </conditionalFormatting>
  <conditionalFormatting sqref="AH11:AH34">
    <cfRule type="cellIs" dxfId="74" priority="6" operator="greaterThan">
      <formula>$AH$8</formula>
    </cfRule>
    <cfRule type="cellIs" dxfId="73" priority="7" operator="greaterThan">
      <formula>$AH$8</formula>
    </cfRule>
  </conditionalFormatting>
  <conditionalFormatting sqref="AP11:AP34">
    <cfRule type="cellIs" dxfId="72" priority="4" operator="equal">
      <formula>0</formula>
    </cfRule>
  </conditionalFormatting>
  <conditionalFormatting sqref="AP11:AP34">
    <cfRule type="cellIs" dxfId="71" priority="3" operator="greaterThan">
      <formula>1179</formula>
    </cfRule>
  </conditionalFormatting>
  <conditionalFormatting sqref="AP11:AP34">
    <cfRule type="cellIs" dxfId="70" priority="2" operator="greaterThan">
      <formula>99</formula>
    </cfRule>
  </conditionalFormatting>
  <conditionalFormatting sqref="AP11:AP34">
    <cfRule type="cellIs" dxfId="69" priority="1" operator="greaterThan">
      <formula>0.99</formula>
    </cfRule>
  </conditionalFormatting>
  <dataValidations count="4">
    <dataValidation type="list" allowBlank="1" showInputMessage="1" showErrorMessage="1" sqref="P3:P5" xr:uid="{00000000-0002-0000-1B00-000000000000}">
      <formula1>$AY$10:$AY$40</formula1>
    </dataValidation>
    <dataValidation type="list" allowBlank="1" showInputMessage="1" showErrorMessage="1" sqref="AP8:AQ8 N10 L10 D8 O8:T8" xr:uid="{00000000-0002-0000-1B00-000001000000}">
      <formula1>#REF!</formula1>
    </dataValidation>
    <dataValidation type="list" allowBlank="1" showInputMessage="1" showErrorMessage="1" sqref="H11:H34" xr:uid="{00000000-0002-0000-1B00-000002000000}">
      <formula1>$AV$10:$AV$19</formula1>
    </dataValidation>
    <dataValidation type="list" allowBlank="1" showInputMessage="1" showErrorMessage="1" sqref="AV31:AW31" xr:uid="{00000000-0002-0000-1B00-000003000000}">
      <formula1>$AV$24:$AV$28</formula1>
    </dataValidation>
  </dataValidations>
  <hyperlinks>
    <hyperlink ref="H9:H10" location="'1'!AH8" display="Plant Status" xr:uid="{00000000-0004-0000-1B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2:AY110"/>
  <sheetViews>
    <sheetView showGridLines="0" topLeftCell="A25" zoomScaleNormal="100" workbookViewId="0">
      <selection activeCell="B38" sqref="B38:G38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135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66" t="s">
        <v>11</v>
      </c>
      <c r="I7" s="367" t="s">
        <v>12</v>
      </c>
      <c r="J7" s="367" t="s">
        <v>13</v>
      </c>
      <c r="K7" s="367" t="s">
        <v>14</v>
      </c>
      <c r="L7" s="191"/>
      <c r="M7" s="191"/>
      <c r="N7" s="191"/>
      <c r="O7" s="366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67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67" t="s">
        <v>23</v>
      </c>
      <c r="AG7" s="367" t="s">
        <v>24</v>
      </c>
      <c r="AH7" s="367" t="s">
        <v>25</v>
      </c>
      <c r="AI7" s="367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67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41941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24605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67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68" t="s">
        <v>52</v>
      </c>
      <c r="V9" s="368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70" t="s">
        <v>56</v>
      </c>
      <c r="AG9" s="370" t="s">
        <v>57</v>
      </c>
      <c r="AH9" s="373" t="s">
        <v>58</v>
      </c>
      <c r="AI9" s="388" t="s">
        <v>59</v>
      </c>
      <c r="AJ9" s="368" t="s">
        <v>60</v>
      </c>
      <c r="AK9" s="368" t="s">
        <v>61</v>
      </c>
      <c r="AL9" s="368" t="s">
        <v>62</v>
      </c>
      <c r="AM9" s="368" t="s">
        <v>63</v>
      </c>
      <c r="AN9" s="368" t="s">
        <v>64</v>
      </c>
      <c r="AO9" s="368" t="s">
        <v>65</v>
      </c>
      <c r="AP9" s="368" t="s">
        <v>66</v>
      </c>
      <c r="AQ9" s="390" t="s">
        <v>67</v>
      </c>
      <c r="AR9" s="368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68" t="s">
        <v>73</v>
      </c>
      <c r="C10" s="368" t="s">
        <v>74</v>
      </c>
      <c r="D10" s="368" t="s">
        <v>75</v>
      </c>
      <c r="E10" s="368" t="s">
        <v>76</v>
      </c>
      <c r="F10" s="368" t="s">
        <v>75</v>
      </c>
      <c r="G10" s="368" t="s">
        <v>76</v>
      </c>
      <c r="H10" s="399"/>
      <c r="I10" s="368" t="s">
        <v>76</v>
      </c>
      <c r="J10" s="368" t="s">
        <v>76</v>
      </c>
      <c r="K10" s="368" t="s">
        <v>76</v>
      </c>
      <c r="L10" s="207" t="s">
        <v>30</v>
      </c>
      <c r="M10" s="400"/>
      <c r="N10" s="207" t="s">
        <v>30</v>
      </c>
      <c r="O10" s="391"/>
      <c r="P10" s="391"/>
      <c r="Q10" s="180">
        <v>12065604</v>
      </c>
      <c r="R10" s="381"/>
      <c r="S10" s="382"/>
      <c r="T10" s="383"/>
      <c r="U10" s="368" t="s">
        <v>76</v>
      </c>
      <c r="V10" s="368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31978670</v>
      </c>
      <c r="AH10" s="373"/>
      <c r="AI10" s="389"/>
      <c r="AJ10" s="368" t="s">
        <v>85</v>
      </c>
      <c r="AK10" s="368" t="s">
        <v>85</v>
      </c>
      <c r="AL10" s="368" t="s">
        <v>85</v>
      </c>
      <c r="AM10" s="368" t="s">
        <v>85</v>
      </c>
      <c r="AN10" s="368" t="s">
        <v>85</v>
      </c>
      <c r="AO10" s="368" t="s">
        <v>85</v>
      </c>
      <c r="AP10" s="179">
        <v>7023635</v>
      </c>
      <c r="AQ10" s="391"/>
      <c r="AR10" s="369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14</v>
      </c>
      <c r="E11" s="222">
        <f>D11/1.42</f>
        <v>9.8591549295774659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122</v>
      </c>
      <c r="P11" s="227">
        <v>86</v>
      </c>
      <c r="Q11" s="227">
        <v>12069411</v>
      </c>
      <c r="R11" s="228">
        <f>Q11-Q10</f>
        <v>3807</v>
      </c>
      <c r="S11" s="229">
        <f>R11*24/1000</f>
        <v>91.367999999999995</v>
      </c>
      <c r="T11" s="229">
        <f>R11/1000</f>
        <v>3.8069999999999999</v>
      </c>
      <c r="U11" s="230">
        <v>6.3</v>
      </c>
      <c r="V11" s="230">
        <f t="shared" ref="V11:V34" si="0">U11</f>
        <v>6.3</v>
      </c>
      <c r="W11" s="292" t="s">
        <v>132</v>
      </c>
      <c r="X11" s="286">
        <v>0</v>
      </c>
      <c r="Y11" s="286">
        <v>0</v>
      </c>
      <c r="Z11" s="286">
        <v>952</v>
      </c>
      <c r="AA11" s="286">
        <v>0</v>
      </c>
      <c r="AB11" s="286">
        <v>1110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31979312</v>
      </c>
      <c r="AH11" s="233">
        <f>IF(ISBLANK(AG11),"-",AG11-AG10)</f>
        <v>642</v>
      </c>
      <c r="AI11" s="234">
        <f>AH11/T11</f>
        <v>168.63672182821119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7024711</v>
      </c>
      <c r="AQ11" s="286">
        <f t="shared" ref="AQ11:AQ34" si="1">AP11-AP10</f>
        <v>1076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16</v>
      </c>
      <c r="E12" s="222">
        <f t="shared" ref="E12:E34" si="2">D12/1.42</f>
        <v>11.267605633802818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96</v>
      </c>
      <c r="P12" s="227">
        <v>81</v>
      </c>
      <c r="Q12" s="227">
        <v>12072942</v>
      </c>
      <c r="R12" s="228">
        <f t="shared" ref="R12:R34" si="5">Q12-Q11</f>
        <v>3531</v>
      </c>
      <c r="S12" s="229">
        <f t="shared" ref="S12:S34" si="6">R12*24/1000</f>
        <v>84.744</v>
      </c>
      <c r="T12" s="229">
        <f t="shared" ref="T12:T34" si="7">R12/1000</f>
        <v>3.5310000000000001</v>
      </c>
      <c r="U12" s="230">
        <v>8.9</v>
      </c>
      <c r="V12" s="230">
        <f t="shared" si="0"/>
        <v>8.9</v>
      </c>
      <c r="W12" s="292" t="s">
        <v>132</v>
      </c>
      <c r="X12" s="286">
        <v>0</v>
      </c>
      <c r="Y12" s="286">
        <v>0</v>
      </c>
      <c r="Z12" s="286">
        <v>943</v>
      </c>
      <c r="AA12" s="286">
        <v>0</v>
      </c>
      <c r="AB12" s="286">
        <v>1109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31979891</v>
      </c>
      <c r="AH12" s="233">
        <f>IF(ISBLANK(AG12),"-",AG12-AG11)</f>
        <v>579</v>
      </c>
      <c r="AI12" s="234">
        <f t="shared" ref="AI12:AI34" si="8">AH12/T12</f>
        <v>163.97621070518267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7026255</v>
      </c>
      <c r="AQ12" s="286">
        <f t="shared" si="1"/>
        <v>1544</v>
      </c>
      <c r="AR12" s="238">
        <v>0</v>
      </c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22</v>
      </c>
      <c r="E13" s="222">
        <f t="shared" si="2"/>
        <v>15.492957746478874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86</v>
      </c>
      <c r="P13" s="227">
        <v>84</v>
      </c>
      <c r="Q13" s="227">
        <v>12076474</v>
      </c>
      <c r="R13" s="228">
        <f t="shared" si="5"/>
        <v>3532</v>
      </c>
      <c r="S13" s="229">
        <f t="shared" si="6"/>
        <v>84.768000000000001</v>
      </c>
      <c r="T13" s="229">
        <f t="shared" si="7"/>
        <v>3.532</v>
      </c>
      <c r="U13" s="230">
        <v>9.5</v>
      </c>
      <c r="V13" s="230">
        <f t="shared" si="0"/>
        <v>9.5</v>
      </c>
      <c r="W13" s="292" t="s">
        <v>132</v>
      </c>
      <c r="X13" s="286">
        <v>0</v>
      </c>
      <c r="Y13" s="286">
        <v>0</v>
      </c>
      <c r="Z13" s="286">
        <v>803</v>
      </c>
      <c r="AA13" s="286">
        <v>0</v>
      </c>
      <c r="AB13" s="286">
        <v>1110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31980470</v>
      </c>
      <c r="AH13" s="233">
        <f>IF(ISBLANK(AG13),"-",AG13-AG12)</f>
        <v>579</v>
      </c>
      <c r="AI13" s="234">
        <f t="shared" si="8"/>
        <v>163.92978482446205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7027801</v>
      </c>
      <c r="AQ13" s="286">
        <f t="shared" si="1"/>
        <v>1546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25</v>
      </c>
      <c r="E14" s="222">
        <f t="shared" si="2"/>
        <v>17.605633802816904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90</v>
      </c>
      <c r="P14" s="227">
        <v>85</v>
      </c>
      <c r="Q14" s="227">
        <v>12080072</v>
      </c>
      <c r="R14" s="228">
        <f t="shared" si="5"/>
        <v>3598</v>
      </c>
      <c r="S14" s="229">
        <f t="shared" si="6"/>
        <v>86.352000000000004</v>
      </c>
      <c r="T14" s="229">
        <f t="shared" si="7"/>
        <v>3.5979999999999999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899</v>
      </c>
      <c r="AA14" s="286">
        <v>0</v>
      </c>
      <c r="AB14" s="286">
        <v>1069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31980969</v>
      </c>
      <c r="AH14" s="233">
        <f t="shared" ref="AH14:AH34" si="9">IF(ISBLANK(AG14),"-",AG14-AG13)</f>
        <v>499</v>
      </c>
      <c r="AI14" s="234">
        <f t="shared" si="8"/>
        <v>138.6881600889383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</v>
      </c>
      <c r="AP14" s="286">
        <v>7027801</v>
      </c>
      <c r="AQ14" s="286">
        <f t="shared" si="1"/>
        <v>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22</v>
      </c>
      <c r="E15" s="222">
        <f t="shared" si="2"/>
        <v>15.492957746478874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98</v>
      </c>
      <c r="P15" s="227">
        <v>94</v>
      </c>
      <c r="Q15" s="227">
        <v>12083670</v>
      </c>
      <c r="R15" s="228">
        <f t="shared" si="5"/>
        <v>3598</v>
      </c>
      <c r="S15" s="229">
        <f t="shared" si="6"/>
        <v>86.352000000000004</v>
      </c>
      <c r="T15" s="229">
        <f t="shared" si="7"/>
        <v>3.5979999999999999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918</v>
      </c>
      <c r="AA15" s="286">
        <v>0</v>
      </c>
      <c r="AB15" s="286">
        <v>1069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31981468</v>
      </c>
      <c r="AH15" s="233">
        <f t="shared" si="9"/>
        <v>499</v>
      </c>
      <c r="AI15" s="234">
        <f t="shared" si="8"/>
        <v>138.6881600889383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7027801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17</v>
      </c>
      <c r="E16" s="222">
        <f t="shared" si="2"/>
        <v>11.971830985915494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122</v>
      </c>
      <c r="P16" s="227">
        <v>112</v>
      </c>
      <c r="Q16" s="227">
        <v>12088198</v>
      </c>
      <c r="R16" s="228">
        <f t="shared" si="5"/>
        <v>4528</v>
      </c>
      <c r="S16" s="229">
        <f t="shared" si="6"/>
        <v>108.672</v>
      </c>
      <c r="T16" s="229">
        <f t="shared" si="7"/>
        <v>4.5279999999999996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1105</v>
      </c>
      <c r="AA16" s="286">
        <v>0</v>
      </c>
      <c r="AB16" s="286">
        <v>1109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31982142</v>
      </c>
      <c r="AH16" s="233">
        <f t="shared" si="9"/>
        <v>674</v>
      </c>
      <c r="AI16" s="234">
        <f t="shared" si="8"/>
        <v>148.85159010600708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7027801</v>
      </c>
      <c r="AQ16" s="286">
        <f t="shared" si="1"/>
        <v>0</v>
      </c>
      <c r="AR16" s="238">
        <v>0</v>
      </c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9</v>
      </c>
      <c r="E17" s="222">
        <f t="shared" si="2"/>
        <v>6.3380281690140849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145</v>
      </c>
      <c r="P17" s="227">
        <v>142</v>
      </c>
      <c r="Q17" s="227">
        <v>12094318</v>
      </c>
      <c r="R17" s="228">
        <f t="shared" si="5"/>
        <v>6120</v>
      </c>
      <c r="S17" s="229">
        <f t="shared" si="6"/>
        <v>146.88</v>
      </c>
      <c r="T17" s="229">
        <f t="shared" si="7"/>
        <v>6.12</v>
      </c>
      <c r="U17" s="230">
        <v>9.1999999999999993</v>
      </c>
      <c r="V17" s="230">
        <f t="shared" si="0"/>
        <v>9.1999999999999993</v>
      </c>
      <c r="W17" s="292" t="s">
        <v>148</v>
      </c>
      <c r="X17" s="286">
        <v>0</v>
      </c>
      <c r="Y17" s="286">
        <v>999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31983516</v>
      </c>
      <c r="AH17" s="233">
        <f t="shared" si="9"/>
        <v>1374</v>
      </c>
      <c r="AI17" s="234">
        <f t="shared" si="8"/>
        <v>224.50980392156862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7027801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9</v>
      </c>
      <c r="E18" s="222">
        <f t="shared" si="2"/>
        <v>6.3380281690140849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140</v>
      </c>
      <c r="P18" s="227">
        <v>147</v>
      </c>
      <c r="Q18" s="227">
        <v>12100251</v>
      </c>
      <c r="R18" s="228">
        <f t="shared" si="5"/>
        <v>5933</v>
      </c>
      <c r="S18" s="229">
        <f t="shared" si="6"/>
        <v>142.392</v>
      </c>
      <c r="T18" s="229">
        <f t="shared" si="7"/>
        <v>5.9329999999999998</v>
      </c>
      <c r="U18" s="230">
        <v>8.9</v>
      </c>
      <c r="V18" s="230">
        <f t="shared" si="0"/>
        <v>8.9</v>
      </c>
      <c r="W18" s="292" t="s">
        <v>148</v>
      </c>
      <c r="X18" s="286">
        <v>0</v>
      </c>
      <c r="Y18" s="286">
        <v>1028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31984806</v>
      </c>
      <c r="AH18" s="233">
        <f t="shared" si="9"/>
        <v>1290</v>
      </c>
      <c r="AI18" s="234">
        <f t="shared" si="8"/>
        <v>217.42794539019047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7027801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137</v>
      </c>
      <c r="P19" s="227">
        <v>148</v>
      </c>
      <c r="Q19" s="227">
        <v>12106490</v>
      </c>
      <c r="R19" s="228">
        <f t="shared" si="5"/>
        <v>6239</v>
      </c>
      <c r="S19" s="229">
        <f t="shared" si="6"/>
        <v>149.73599999999999</v>
      </c>
      <c r="T19" s="229">
        <f t="shared" si="7"/>
        <v>6.2389999999999999</v>
      </c>
      <c r="U19" s="230">
        <v>8.5</v>
      </c>
      <c r="V19" s="230">
        <f t="shared" si="0"/>
        <v>8.5</v>
      </c>
      <c r="W19" s="292" t="s">
        <v>148</v>
      </c>
      <c r="X19" s="286">
        <v>0</v>
      </c>
      <c r="Y19" s="286">
        <v>1053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31986180</v>
      </c>
      <c r="AH19" s="233">
        <f t="shared" si="9"/>
        <v>1374</v>
      </c>
      <c r="AI19" s="234">
        <f t="shared" si="8"/>
        <v>220.22760057701555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7027801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138</v>
      </c>
      <c r="P20" s="227">
        <v>150</v>
      </c>
      <c r="Q20" s="227">
        <v>12112626</v>
      </c>
      <c r="R20" s="228">
        <f t="shared" si="5"/>
        <v>6136</v>
      </c>
      <c r="S20" s="229">
        <f t="shared" si="6"/>
        <v>147.26400000000001</v>
      </c>
      <c r="T20" s="229">
        <f t="shared" si="7"/>
        <v>6.1360000000000001</v>
      </c>
      <c r="U20" s="230">
        <v>7.9</v>
      </c>
      <c r="V20" s="230">
        <f t="shared" si="0"/>
        <v>7.9</v>
      </c>
      <c r="W20" s="292" t="s">
        <v>148</v>
      </c>
      <c r="X20" s="286">
        <v>0</v>
      </c>
      <c r="Y20" s="286">
        <v>1030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31987560</v>
      </c>
      <c r="AH20" s="233">
        <f t="shared" si="9"/>
        <v>1380</v>
      </c>
      <c r="AI20" s="234">
        <f t="shared" si="8"/>
        <v>224.90221642764016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7027801</v>
      </c>
      <c r="AQ20" s="286">
        <f t="shared" si="1"/>
        <v>0</v>
      </c>
      <c r="AR20" s="238">
        <v>0</v>
      </c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9</v>
      </c>
      <c r="E21" s="222">
        <f t="shared" si="2"/>
        <v>6.3380281690140849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138</v>
      </c>
      <c r="P21" s="227">
        <v>147</v>
      </c>
      <c r="Q21" s="227">
        <v>12118724</v>
      </c>
      <c r="R21" s="228">
        <f>Q21-Q20</f>
        <v>6098</v>
      </c>
      <c r="S21" s="229">
        <f t="shared" si="6"/>
        <v>146.352</v>
      </c>
      <c r="T21" s="229">
        <f t="shared" si="7"/>
        <v>6.0979999999999999</v>
      </c>
      <c r="U21" s="230">
        <v>7.5</v>
      </c>
      <c r="V21" s="230">
        <f t="shared" si="0"/>
        <v>7.5</v>
      </c>
      <c r="W21" s="292" t="s">
        <v>148</v>
      </c>
      <c r="X21" s="286">
        <v>0</v>
      </c>
      <c r="Y21" s="286">
        <v>1020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31988900</v>
      </c>
      <c r="AH21" s="233">
        <f t="shared" si="9"/>
        <v>1340</v>
      </c>
      <c r="AI21" s="234">
        <f t="shared" si="8"/>
        <v>219.74417841915383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7027801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11</v>
      </c>
      <c r="E22" s="222">
        <f t="shared" si="2"/>
        <v>7.746478873239437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137</v>
      </c>
      <c r="P22" s="227">
        <v>143</v>
      </c>
      <c r="Q22" s="227">
        <v>12124701</v>
      </c>
      <c r="R22" s="228">
        <f t="shared" si="5"/>
        <v>5977</v>
      </c>
      <c r="S22" s="229">
        <f t="shared" si="6"/>
        <v>143.44800000000001</v>
      </c>
      <c r="T22" s="229">
        <f t="shared" si="7"/>
        <v>5.9770000000000003</v>
      </c>
      <c r="U22" s="230">
        <v>7.3</v>
      </c>
      <c r="V22" s="230">
        <f t="shared" si="0"/>
        <v>7.3</v>
      </c>
      <c r="W22" s="292" t="s">
        <v>148</v>
      </c>
      <c r="X22" s="286">
        <v>0</v>
      </c>
      <c r="Y22" s="286">
        <v>999</v>
      </c>
      <c r="Z22" s="286">
        <v>1155</v>
      </c>
      <c r="AA22" s="286">
        <v>1185</v>
      </c>
      <c r="AB22" s="286">
        <v>1160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31990240</v>
      </c>
      <c r="AH22" s="233">
        <f t="shared" si="9"/>
        <v>1340</v>
      </c>
      <c r="AI22" s="234">
        <f t="shared" si="8"/>
        <v>224.19273883219006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7027801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11</v>
      </c>
      <c r="E23" s="222">
        <f t="shared" si="2"/>
        <v>7.746478873239437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128</v>
      </c>
      <c r="P23" s="227">
        <v>141</v>
      </c>
      <c r="Q23" s="227">
        <v>12130240</v>
      </c>
      <c r="R23" s="228">
        <f t="shared" si="5"/>
        <v>5539</v>
      </c>
      <c r="S23" s="229">
        <f t="shared" si="6"/>
        <v>132.93600000000001</v>
      </c>
      <c r="T23" s="229">
        <f t="shared" si="7"/>
        <v>5.5389999999999997</v>
      </c>
      <c r="U23" s="230">
        <v>6.9</v>
      </c>
      <c r="V23" s="230">
        <f t="shared" si="0"/>
        <v>6.9</v>
      </c>
      <c r="W23" s="292" t="s">
        <v>148</v>
      </c>
      <c r="X23" s="286">
        <v>0</v>
      </c>
      <c r="Y23" s="286">
        <v>1036</v>
      </c>
      <c r="Z23" s="286">
        <v>1134</v>
      </c>
      <c r="AA23" s="286">
        <v>1185</v>
      </c>
      <c r="AB23" s="286">
        <v>1140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31991440</v>
      </c>
      <c r="AH23" s="233">
        <f t="shared" si="9"/>
        <v>1200</v>
      </c>
      <c r="AI23" s="234">
        <f t="shared" si="8"/>
        <v>216.64560389962088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7027801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10</v>
      </c>
      <c r="E24" s="222">
        <f t="shared" si="2"/>
        <v>7.042253521126761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124</v>
      </c>
      <c r="P24" s="227">
        <v>132</v>
      </c>
      <c r="Q24" s="227">
        <v>12136062</v>
      </c>
      <c r="R24" s="228">
        <f t="shared" si="5"/>
        <v>5822</v>
      </c>
      <c r="S24" s="229">
        <f t="shared" si="6"/>
        <v>139.72800000000001</v>
      </c>
      <c r="T24" s="229">
        <f t="shared" si="7"/>
        <v>5.8220000000000001</v>
      </c>
      <c r="U24" s="230">
        <v>6.3</v>
      </c>
      <c r="V24" s="230">
        <f t="shared" si="0"/>
        <v>6.3</v>
      </c>
      <c r="W24" s="292" t="s">
        <v>148</v>
      </c>
      <c r="X24" s="286">
        <v>0</v>
      </c>
      <c r="Y24" s="286">
        <v>1056</v>
      </c>
      <c r="Z24" s="286">
        <v>1135</v>
      </c>
      <c r="AA24" s="286">
        <v>1185</v>
      </c>
      <c r="AB24" s="286">
        <v>1140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31992718</v>
      </c>
      <c r="AH24" s="233">
        <f t="shared" si="9"/>
        <v>1278</v>
      </c>
      <c r="AI24" s="234">
        <f t="shared" si="8"/>
        <v>219.51219512195121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7027801</v>
      </c>
      <c r="AQ24" s="286">
        <f t="shared" si="1"/>
        <v>0</v>
      </c>
      <c r="AR24" s="238">
        <v>0</v>
      </c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8</v>
      </c>
      <c r="E25" s="222">
        <f t="shared" si="2"/>
        <v>5.6338028169014089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135</v>
      </c>
      <c r="P25" s="227">
        <v>135</v>
      </c>
      <c r="Q25" s="227">
        <v>12141545</v>
      </c>
      <c r="R25" s="228">
        <f t="shared" si="5"/>
        <v>5483</v>
      </c>
      <c r="S25" s="229">
        <f t="shared" si="6"/>
        <v>131.59200000000001</v>
      </c>
      <c r="T25" s="229">
        <f t="shared" si="7"/>
        <v>5.4829999999999997</v>
      </c>
      <c r="U25" s="230">
        <v>6</v>
      </c>
      <c r="V25" s="230">
        <f t="shared" si="0"/>
        <v>6</v>
      </c>
      <c r="W25" s="292" t="s">
        <v>148</v>
      </c>
      <c r="X25" s="286">
        <v>0</v>
      </c>
      <c r="Y25" s="286">
        <v>963</v>
      </c>
      <c r="Z25" s="286">
        <v>1195</v>
      </c>
      <c r="AA25" s="286">
        <v>1185</v>
      </c>
      <c r="AB25" s="286">
        <v>1169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31993938</v>
      </c>
      <c r="AH25" s="233">
        <f t="shared" si="9"/>
        <v>1220</v>
      </c>
      <c r="AI25" s="234">
        <f t="shared" si="8"/>
        <v>222.50592741200074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7027801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8</v>
      </c>
      <c r="E26" s="222">
        <f t="shared" si="2"/>
        <v>5.6338028169014089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134</v>
      </c>
      <c r="P26" s="227">
        <v>130</v>
      </c>
      <c r="Q26" s="227">
        <v>12147122</v>
      </c>
      <c r="R26" s="228">
        <f t="shared" si="5"/>
        <v>5577</v>
      </c>
      <c r="S26" s="229">
        <f t="shared" si="6"/>
        <v>133.84800000000001</v>
      </c>
      <c r="T26" s="229">
        <f t="shared" si="7"/>
        <v>5.577</v>
      </c>
      <c r="U26" s="230">
        <v>5.9</v>
      </c>
      <c r="V26" s="230">
        <f t="shared" si="0"/>
        <v>5.9</v>
      </c>
      <c r="W26" s="292" t="s">
        <v>148</v>
      </c>
      <c r="X26" s="286">
        <v>0</v>
      </c>
      <c r="Y26" s="286">
        <v>987</v>
      </c>
      <c r="Z26" s="286">
        <v>1165</v>
      </c>
      <c r="AA26" s="286">
        <v>1185</v>
      </c>
      <c r="AB26" s="286">
        <v>1181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31995202</v>
      </c>
      <c r="AH26" s="233">
        <f t="shared" si="9"/>
        <v>1264</v>
      </c>
      <c r="AI26" s="234">
        <f t="shared" si="8"/>
        <v>226.6451497220728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7027801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6</v>
      </c>
      <c r="E27" s="222">
        <f t="shared" si="2"/>
        <v>4.2253521126760569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129</v>
      </c>
      <c r="P27" s="227">
        <v>132</v>
      </c>
      <c r="Q27" s="227">
        <v>12152622</v>
      </c>
      <c r="R27" s="228">
        <f t="shared" si="5"/>
        <v>5500</v>
      </c>
      <c r="S27" s="229">
        <f t="shared" si="6"/>
        <v>132</v>
      </c>
      <c r="T27" s="229">
        <f t="shared" si="7"/>
        <v>5.5</v>
      </c>
      <c r="U27" s="230">
        <v>5.7</v>
      </c>
      <c r="V27" s="230">
        <f t="shared" si="0"/>
        <v>5.7</v>
      </c>
      <c r="W27" s="292" t="s">
        <v>148</v>
      </c>
      <c r="X27" s="286">
        <v>0</v>
      </c>
      <c r="Y27" s="286">
        <v>1022</v>
      </c>
      <c r="Z27" s="286">
        <v>1165</v>
      </c>
      <c r="AA27" s="286">
        <v>1185</v>
      </c>
      <c r="AB27" s="286">
        <v>1181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31996462</v>
      </c>
      <c r="AH27" s="233">
        <f t="shared" si="9"/>
        <v>1260</v>
      </c>
      <c r="AI27" s="234">
        <f t="shared" si="8"/>
        <v>229.09090909090909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7027801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7</v>
      </c>
      <c r="E28" s="222">
        <f t="shared" si="2"/>
        <v>4.9295774647887329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129</v>
      </c>
      <c r="P28" s="227">
        <v>131</v>
      </c>
      <c r="Q28" s="227">
        <v>12158069</v>
      </c>
      <c r="R28" s="228">
        <f t="shared" si="5"/>
        <v>5447</v>
      </c>
      <c r="S28" s="229">
        <f t="shared" si="6"/>
        <v>130.72800000000001</v>
      </c>
      <c r="T28" s="229">
        <f t="shared" si="7"/>
        <v>5.4470000000000001</v>
      </c>
      <c r="U28" s="230">
        <v>5.6</v>
      </c>
      <c r="V28" s="230">
        <f t="shared" si="0"/>
        <v>5.6</v>
      </c>
      <c r="W28" s="292" t="s">
        <v>148</v>
      </c>
      <c r="X28" s="286">
        <v>0</v>
      </c>
      <c r="Y28" s="286">
        <v>983</v>
      </c>
      <c r="Z28" s="286">
        <v>1135</v>
      </c>
      <c r="AA28" s="286">
        <v>1185</v>
      </c>
      <c r="AB28" s="286">
        <v>1139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31997708</v>
      </c>
      <c r="AH28" s="233">
        <f t="shared" si="9"/>
        <v>1246</v>
      </c>
      <c r="AI28" s="234">
        <f t="shared" si="8"/>
        <v>228.7497705158803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7027801</v>
      </c>
      <c r="AQ28" s="286">
        <f t="shared" si="1"/>
        <v>0</v>
      </c>
      <c r="AR28" s="238">
        <v>0</v>
      </c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8</v>
      </c>
      <c r="E29" s="222">
        <f t="shared" si="2"/>
        <v>5.6338028169014089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129</v>
      </c>
      <c r="P29" s="227">
        <v>127</v>
      </c>
      <c r="Q29" s="227">
        <v>12163513</v>
      </c>
      <c r="R29" s="228">
        <f t="shared" si="5"/>
        <v>5444</v>
      </c>
      <c r="S29" s="229">
        <f t="shared" si="6"/>
        <v>130.65600000000001</v>
      </c>
      <c r="T29" s="229">
        <f t="shared" si="7"/>
        <v>5.444</v>
      </c>
      <c r="U29" s="230">
        <v>5.4</v>
      </c>
      <c r="V29" s="230">
        <f t="shared" si="0"/>
        <v>5.4</v>
      </c>
      <c r="W29" s="292" t="s">
        <v>148</v>
      </c>
      <c r="X29" s="286">
        <v>0</v>
      </c>
      <c r="Y29" s="286">
        <v>993</v>
      </c>
      <c r="Z29" s="286">
        <v>1126</v>
      </c>
      <c r="AA29" s="286">
        <v>1185</v>
      </c>
      <c r="AB29" s="286">
        <v>1139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31998902</v>
      </c>
      <c r="AH29" s="233">
        <f t="shared" si="9"/>
        <v>1194</v>
      </c>
      <c r="AI29" s="234">
        <f t="shared" si="8"/>
        <v>219.32402645113888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7027801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11</v>
      </c>
      <c r="E30" s="222">
        <f t="shared" si="2"/>
        <v>7.746478873239437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116</v>
      </c>
      <c r="P30" s="227">
        <v>129</v>
      </c>
      <c r="Q30" s="227">
        <v>12168853</v>
      </c>
      <c r="R30" s="228">
        <f t="shared" si="5"/>
        <v>5340</v>
      </c>
      <c r="S30" s="229">
        <f t="shared" si="6"/>
        <v>128.16</v>
      </c>
      <c r="T30" s="229">
        <f t="shared" si="7"/>
        <v>5.34</v>
      </c>
      <c r="U30" s="230">
        <v>4.9000000000000004</v>
      </c>
      <c r="V30" s="230">
        <f t="shared" si="0"/>
        <v>4.9000000000000004</v>
      </c>
      <c r="W30" s="292" t="s">
        <v>151</v>
      </c>
      <c r="X30" s="286">
        <v>0</v>
      </c>
      <c r="Y30" s="286">
        <v>1033</v>
      </c>
      <c r="Z30" s="286">
        <v>1196</v>
      </c>
      <c r="AA30" s="286">
        <v>0</v>
      </c>
      <c r="AB30" s="286">
        <v>1198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31999956</v>
      </c>
      <c r="AH30" s="233">
        <f t="shared" si="9"/>
        <v>1054</v>
      </c>
      <c r="AI30" s="234">
        <f t="shared" si="8"/>
        <v>197.37827715355806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7027801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11</v>
      </c>
      <c r="E31" s="222">
        <f>D31/1.42</f>
        <v>7.746478873239437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115</v>
      </c>
      <c r="P31" s="227">
        <v>121</v>
      </c>
      <c r="Q31" s="227">
        <v>12174020</v>
      </c>
      <c r="R31" s="228">
        <f t="shared" si="5"/>
        <v>5167</v>
      </c>
      <c r="S31" s="229">
        <f t="shared" si="6"/>
        <v>124.008</v>
      </c>
      <c r="T31" s="229">
        <f t="shared" si="7"/>
        <v>5.1669999999999998</v>
      </c>
      <c r="U31" s="230">
        <v>4.5</v>
      </c>
      <c r="V31" s="230">
        <f t="shared" si="0"/>
        <v>4.5</v>
      </c>
      <c r="W31" s="292" t="s">
        <v>151</v>
      </c>
      <c r="X31" s="286">
        <v>0</v>
      </c>
      <c r="Y31" s="286">
        <v>991</v>
      </c>
      <c r="Z31" s="286">
        <v>1196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32000978</v>
      </c>
      <c r="AH31" s="233">
        <f t="shared" si="9"/>
        <v>1022</v>
      </c>
      <c r="AI31" s="234">
        <f t="shared" si="8"/>
        <v>197.79369072963036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7027801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16</v>
      </c>
      <c r="E32" s="222">
        <f t="shared" si="2"/>
        <v>11.267605633802818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116</v>
      </c>
      <c r="P32" s="227">
        <v>113</v>
      </c>
      <c r="Q32" s="227">
        <v>12178986</v>
      </c>
      <c r="R32" s="228">
        <f t="shared" si="5"/>
        <v>4966</v>
      </c>
      <c r="S32" s="229">
        <f t="shared" si="6"/>
        <v>119.184</v>
      </c>
      <c r="T32" s="229">
        <f t="shared" si="7"/>
        <v>4.9660000000000002</v>
      </c>
      <c r="U32" s="230">
        <v>4.2</v>
      </c>
      <c r="V32" s="230">
        <f t="shared" si="0"/>
        <v>4.2</v>
      </c>
      <c r="W32" s="292" t="s">
        <v>151</v>
      </c>
      <c r="X32" s="286">
        <v>0</v>
      </c>
      <c r="Y32" s="286">
        <v>974</v>
      </c>
      <c r="Z32" s="286">
        <v>1166</v>
      </c>
      <c r="AA32" s="286">
        <v>0</v>
      </c>
      <c r="AB32" s="286">
        <v>1140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32001938</v>
      </c>
      <c r="AH32" s="233">
        <f t="shared" si="9"/>
        <v>960</v>
      </c>
      <c r="AI32" s="234">
        <f t="shared" si="8"/>
        <v>193.31453886427707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7027801</v>
      </c>
      <c r="AQ32" s="286">
        <f t="shared" si="1"/>
        <v>0</v>
      </c>
      <c r="AR32" s="238">
        <v>0</v>
      </c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9</v>
      </c>
      <c r="E33" s="222">
        <f t="shared" si="2"/>
        <v>6.3380281690140849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119</v>
      </c>
      <c r="P33" s="227">
        <v>98</v>
      </c>
      <c r="Q33" s="227">
        <v>12183050</v>
      </c>
      <c r="R33" s="228">
        <f t="shared" si="5"/>
        <v>4064</v>
      </c>
      <c r="S33" s="229">
        <f t="shared" si="6"/>
        <v>97.536000000000001</v>
      </c>
      <c r="T33" s="229">
        <f t="shared" si="7"/>
        <v>4.0640000000000001</v>
      </c>
      <c r="U33" s="230">
        <v>4.8</v>
      </c>
      <c r="V33" s="230">
        <f t="shared" si="0"/>
        <v>4.8</v>
      </c>
      <c r="W33" s="292" t="s">
        <v>132</v>
      </c>
      <c r="X33" s="286">
        <v>0</v>
      </c>
      <c r="Y33" s="286">
        <v>0</v>
      </c>
      <c r="Z33" s="286">
        <v>1114</v>
      </c>
      <c r="AA33" s="286">
        <v>0</v>
      </c>
      <c r="AB33" s="286">
        <v>1109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32002640</v>
      </c>
      <c r="AH33" s="233">
        <f t="shared" si="9"/>
        <v>702</v>
      </c>
      <c r="AI33" s="234">
        <f t="shared" si="8"/>
        <v>172.73622047244095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7028371</v>
      </c>
      <c r="AQ33" s="286">
        <f t="shared" si="1"/>
        <v>570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14</v>
      </c>
      <c r="E34" s="222">
        <f t="shared" si="2"/>
        <v>9.8591549295774659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115</v>
      </c>
      <c r="P34" s="227">
        <v>89</v>
      </c>
      <c r="Q34" s="227">
        <v>12186858</v>
      </c>
      <c r="R34" s="228">
        <f t="shared" si="5"/>
        <v>3808</v>
      </c>
      <c r="S34" s="229">
        <f t="shared" si="6"/>
        <v>91.391999999999996</v>
      </c>
      <c r="T34" s="229">
        <f t="shared" si="7"/>
        <v>3.8079999999999998</v>
      </c>
      <c r="U34" s="230">
        <v>5.9</v>
      </c>
      <c r="V34" s="230">
        <f t="shared" si="0"/>
        <v>5.9</v>
      </c>
      <c r="W34" s="292" t="s">
        <v>132</v>
      </c>
      <c r="X34" s="286">
        <v>0</v>
      </c>
      <c r="Y34" s="286">
        <v>0</v>
      </c>
      <c r="Z34" s="286">
        <v>968</v>
      </c>
      <c r="AA34" s="286">
        <v>0</v>
      </c>
      <c r="AB34" s="286">
        <v>1110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32003275</v>
      </c>
      <c r="AH34" s="233">
        <f t="shared" si="9"/>
        <v>635</v>
      </c>
      <c r="AI34" s="234">
        <f t="shared" si="8"/>
        <v>166.75420168067228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7029404</v>
      </c>
      <c r="AQ34" s="286">
        <f t="shared" si="1"/>
        <v>1033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120.70833333333333</v>
      </c>
      <c r="Q35" s="255">
        <f>Q34-Q10</f>
        <v>121254</v>
      </c>
      <c r="R35" s="256">
        <f>SUM(R11:R34)</f>
        <v>121254</v>
      </c>
      <c r="S35" s="257">
        <f>AVERAGE(S11:S34)</f>
        <v>121.254</v>
      </c>
      <c r="T35" s="257">
        <f>SUM(T11:T34)</f>
        <v>121.25399999999999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24605</v>
      </c>
      <c r="AH35" s="263">
        <f>SUM(AH11:AH34)</f>
        <v>24605</v>
      </c>
      <c r="AI35" s="264">
        <f>$AH$35/$T35</f>
        <v>202.92114074587232</v>
      </c>
      <c r="AJ35" s="261"/>
      <c r="AK35" s="265"/>
      <c r="AL35" s="265"/>
      <c r="AM35" s="265"/>
      <c r="AN35" s="266"/>
      <c r="AO35" s="267"/>
      <c r="AP35" s="268">
        <f>AP34-AP10</f>
        <v>5769</v>
      </c>
      <c r="AQ35" s="269">
        <f>SUM(AQ11:AQ34)</f>
        <v>5769</v>
      </c>
      <c r="AR35" s="270">
        <f>AVERAGE(AR11:AR34)</f>
        <v>0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12" t="s">
        <v>288</v>
      </c>
      <c r="C38" s="294"/>
      <c r="D38" s="294"/>
      <c r="E38" s="294"/>
      <c r="F38" s="294"/>
      <c r="G38" s="294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03" t="s">
        <v>131</v>
      </c>
      <c r="C39" s="294"/>
      <c r="D39" s="294"/>
      <c r="E39" s="294"/>
      <c r="F39" s="293"/>
      <c r="G39" s="293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8" t="s">
        <v>290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294"/>
      <c r="G42" s="29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00" t="s">
        <v>162</v>
      </c>
      <c r="C43" s="294"/>
      <c r="D43" s="294"/>
      <c r="E43" s="294"/>
      <c r="F43" s="304"/>
      <c r="G43" s="30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145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291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1:51" x14ac:dyDescent="0.35">
      <c r="B49" s="300" t="s">
        <v>292</v>
      </c>
      <c r="C49" s="294"/>
      <c r="D49" s="294"/>
      <c r="E49" s="294"/>
      <c r="F49" s="304"/>
      <c r="G49" s="30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1:51" x14ac:dyDescent="0.35">
      <c r="B50" s="302" t="s">
        <v>138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1:51" x14ac:dyDescent="0.35">
      <c r="B51" s="311" t="s">
        <v>139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1:51" x14ac:dyDescent="0.35">
      <c r="B52" s="300" t="s">
        <v>142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1:51" x14ac:dyDescent="0.35">
      <c r="B53" s="297" t="s">
        <v>295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1:51" x14ac:dyDescent="0.35">
      <c r="B54" s="302" t="s">
        <v>294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1:51" x14ac:dyDescent="0.35">
      <c r="B55" s="365" t="s">
        <v>140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1:51" x14ac:dyDescent="0.35">
      <c r="B56" s="323" t="s">
        <v>129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1:51" x14ac:dyDescent="0.35">
      <c r="B57" s="297" t="s">
        <v>259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1:51" x14ac:dyDescent="0.35">
      <c r="B58" s="323" t="s">
        <v>130</v>
      </c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1:51" x14ac:dyDescent="0.35">
      <c r="B59" s="311"/>
      <c r="C59" s="294"/>
      <c r="D59" s="294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1:51" x14ac:dyDescent="0.35">
      <c r="B60" s="279"/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1:51" x14ac:dyDescent="0.35">
      <c r="B61" s="279"/>
      <c r="C61" s="291"/>
      <c r="D61" s="278"/>
      <c r="E61" s="294"/>
      <c r="F61" s="294"/>
      <c r="G61" s="294"/>
      <c r="H61" s="294"/>
      <c r="I61" s="278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1:51" x14ac:dyDescent="0.35">
      <c r="B62" s="279"/>
      <c r="C62" s="311"/>
      <c r="D62" s="278"/>
      <c r="E62" s="294"/>
      <c r="F62" s="294"/>
      <c r="G62" s="294"/>
      <c r="H62" s="294"/>
      <c r="I62" s="278"/>
      <c r="J62" s="282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1:51" x14ac:dyDescent="0.35">
      <c r="B63" s="279"/>
      <c r="C63" s="311"/>
      <c r="D63" s="294"/>
      <c r="E63" s="278"/>
      <c r="F63" s="294"/>
      <c r="G63" s="294"/>
      <c r="H63" s="278"/>
      <c r="I63" s="289"/>
      <c r="J63" s="289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1:51" x14ac:dyDescent="0.35">
      <c r="A64" s="288"/>
      <c r="B64" s="282"/>
      <c r="C64" s="297"/>
      <c r="D64" s="294"/>
      <c r="E64" s="278"/>
      <c r="F64" s="294"/>
      <c r="G64" s="278"/>
      <c r="I64" s="289"/>
      <c r="J64" s="289"/>
      <c r="K64" s="289"/>
      <c r="L64" s="289"/>
      <c r="M64" s="289"/>
      <c r="N64" s="289"/>
      <c r="O64" s="290"/>
      <c r="P64" s="284"/>
      <c r="R64" s="284"/>
      <c r="AS64" s="177"/>
      <c r="AT64" s="177"/>
      <c r="AU64" s="177"/>
      <c r="AV64" s="177"/>
      <c r="AW64" s="177"/>
      <c r="AX64" s="177"/>
      <c r="AY64" s="177"/>
    </row>
    <row r="65" spans="1:51" x14ac:dyDescent="0.35">
      <c r="A65" s="288"/>
      <c r="I65" s="289"/>
      <c r="J65" s="289"/>
      <c r="K65" s="289"/>
      <c r="L65" s="289"/>
      <c r="M65" s="289"/>
      <c r="N65" s="289"/>
      <c r="O65" s="290"/>
      <c r="P65" s="284"/>
      <c r="R65" s="284"/>
      <c r="AS65" s="177"/>
      <c r="AT65" s="177"/>
      <c r="AU65" s="177"/>
      <c r="AV65" s="177"/>
      <c r="AW65" s="177"/>
      <c r="AX65" s="177"/>
      <c r="AY65" s="177"/>
    </row>
    <row r="66" spans="1:51" x14ac:dyDescent="0.35">
      <c r="A66" s="288"/>
      <c r="I66" s="289"/>
      <c r="J66" s="289"/>
      <c r="K66" s="289"/>
      <c r="L66" s="289"/>
      <c r="M66" s="289"/>
      <c r="N66" s="289"/>
      <c r="O66" s="290"/>
      <c r="P66" s="284"/>
      <c r="R66" s="284"/>
      <c r="AS66" s="177"/>
      <c r="AT66" s="177"/>
      <c r="AU66" s="177"/>
      <c r="AV66" s="177"/>
      <c r="AW66" s="177"/>
      <c r="AX66" s="177"/>
      <c r="AY66" s="177"/>
    </row>
    <row r="67" spans="1:51" x14ac:dyDescent="0.35">
      <c r="A67" s="288"/>
      <c r="I67" s="289"/>
      <c r="J67" s="289"/>
      <c r="K67" s="289"/>
      <c r="L67" s="289"/>
      <c r="M67" s="289"/>
      <c r="N67" s="289"/>
      <c r="O67" s="290"/>
      <c r="P67" s="284"/>
      <c r="R67" s="284"/>
      <c r="AS67" s="177"/>
      <c r="AT67" s="177"/>
      <c r="AU67" s="177"/>
      <c r="AV67" s="177"/>
      <c r="AW67" s="177"/>
      <c r="AX67" s="177"/>
      <c r="AY67" s="177"/>
    </row>
    <row r="68" spans="1:51" x14ac:dyDescent="0.35">
      <c r="A68" s="288"/>
      <c r="I68" s="289"/>
      <c r="J68" s="289"/>
      <c r="K68" s="289"/>
      <c r="L68" s="289"/>
      <c r="M68" s="289"/>
      <c r="N68" s="289"/>
      <c r="O68" s="290"/>
      <c r="P68" s="284"/>
      <c r="R68" s="284"/>
      <c r="AS68" s="177"/>
      <c r="AT68" s="177"/>
      <c r="AU68" s="177"/>
      <c r="AV68" s="177"/>
      <c r="AW68" s="177"/>
      <c r="AX68" s="177"/>
      <c r="AY68" s="177"/>
    </row>
    <row r="69" spans="1:51" x14ac:dyDescent="0.35">
      <c r="A69" s="288"/>
      <c r="I69" s="289"/>
      <c r="J69" s="289"/>
      <c r="K69" s="289"/>
      <c r="L69" s="289"/>
      <c r="M69" s="289"/>
      <c r="N69" s="289"/>
      <c r="O69" s="290"/>
      <c r="P69" s="284"/>
      <c r="R69" s="281"/>
      <c r="AS69" s="177"/>
      <c r="AT69" s="177"/>
      <c r="AU69" s="177"/>
      <c r="AV69" s="177"/>
      <c r="AW69" s="177"/>
      <c r="AX69" s="177"/>
      <c r="AY69" s="177"/>
    </row>
    <row r="70" spans="1:51" x14ac:dyDescent="0.35">
      <c r="A70" s="288"/>
      <c r="K70" s="289"/>
      <c r="L70" s="289"/>
      <c r="M70" s="289"/>
      <c r="N70" s="289"/>
      <c r="O70" s="290"/>
      <c r="R70" s="284"/>
      <c r="AS70" s="177"/>
      <c r="AT70" s="177"/>
      <c r="AU70" s="177"/>
      <c r="AV70" s="177"/>
      <c r="AW70" s="177"/>
      <c r="AX70" s="177"/>
      <c r="AY70" s="177"/>
    </row>
    <row r="71" spans="1:51" x14ac:dyDescent="0.35">
      <c r="O71" s="290"/>
      <c r="R71" s="284"/>
      <c r="AS71" s="177"/>
      <c r="AT71" s="177"/>
      <c r="AU71" s="177"/>
      <c r="AV71" s="177"/>
      <c r="AW71" s="177"/>
      <c r="AX71" s="177"/>
      <c r="AY71" s="177"/>
    </row>
    <row r="72" spans="1:51" x14ac:dyDescent="0.35">
      <c r="O72" s="290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O73" s="290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O74" s="290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O75" s="290"/>
      <c r="AS75" s="177"/>
      <c r="AT75" s="177"/>
      <c r="AU75" s="177"/>
      <c r="AV75" s="177"/>
      <c r="AW75" s="177"/>
      <c r="AX75" s="177"/>
      <c r="AY75" s="177"/>
    </row>
    <row r="76" spans="1:51" x14ac:dyDescent="0.35">
      <c r="O76" s="290"/>
      <c r="AS76" s="177"/>
      <c r="AT76" s="177"/>
      <c r="AU76" s="177"/>
      <c r="AV76" s="177"/>
      <c r="AW76" s="177"/>
      <c r="AX76" s="177"/>
      <c r="AY76" s="177"/>
    </row>
    <row r="77" spans="1:51" x14ac:dyDescent="0.35">
      <c r="O77" s="290"/>
      <c r="AS77" s="177"/>
      <c r="AT77" s="177"/>
      <c r="AU77" s="177"/>
      <c r="AV77" s="177"/>
      <c r="AW77" s="177"/>
      <c r="AX77" s="177"/>
      <c r="AY77" s="177"/>
    </row>
    <row r="78" spans="1:51" x14ac:dyDescent="0.35">
      <c r="O78" s="290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Q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191"/>
      <c r="P82" s="284"/>
      <c r="Q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191"/>
      <c r="P83" s="284"/>
      <c r="Q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191"/>
      <c r="P84" s="284"/>
      <c r="Q84" s="284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191"/>
      <c r="P85" s="284"/>
      <c r="Q85" s="284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191"/>
      <c r="P86" s="284"/>
      <c r="Q86" s="284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191"/>
      <c r="P87" s="284"/>
      <c r="Q87" s="284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191"/>
      <c r="P88" s="284"/>
      <c r="Q88" s="284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191"/>
      <c r="P89" s="284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R91" s="284"/>
      <c r="S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R92" s="284"/>
      <c r="S92" s="284"/>
      <c r="T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R93" s="284"/>
      <c r="S93" s="284"/>
      <c r="T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T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284"/>
      <c r="Q95" s="284"/>
      <c r="R95" s="284"/>
      <c r="S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R96" s="284"/>
      <c r="S96" s="284"/>
      <c r="T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R97" s="284"/>
      <c r="S97" s="284"/>
      <c r="T97" s="284"/>
      <c r="U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T98" s="284"/>
      <c r="U98" s="284"/>
      <c r="AS98" s="177"/>
      <c r="AT98" s="177"/>
      <c r="AU98" s="177"/>
      <c r="AV98" s="177"/>
      <c r="AW98" s="177"/>
      <c r="AX98" s="177"/>
      <c r="AY98" s="177"/>
    </row>
    <row r="110" spans="15:51" x14ac:dyDescent="0.35">
      <c r="AS110" s="177"/>
      <c r="AT110" s="177"/>
      <c r="AU110" s="177"/>
      <c r="AV110" s="177"/>
      <c r="AW110" s="177"/>
      <c r="AX110" s="177"/>
      <c r="AY110" s="177"/>
    </row>
  </sheetData>
  <protectedRanges>
    <protectedRange sqref="N62:R62 T42 T59 B61:B63 S60:T61" name="Range2_12_5_1_1"/>
    <protectedRange sqref="N10 L10 L6 D6 D8 AD8 AF8 O8:U8 AJ8:AR8 AF10 AR11:AR34 L24:N31 E23:E34 G23:G34 N12:N23 N32:N34 N11:AG11 E11:G22 O12:AG34" name="Range1_16_3_1_1"/>
    <protectedRange sqref="J61 K62:M62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Q10" name="Range1_17_1_1_1"/>
    <protectedRange sqref="AG10" name="Range1_18_1_1_1"/>
    <protectedRange sqref="AS16:AS34" name="Range1_1_1_1"/>
    <protectedRange sqref="P3:U5" name="Range1_16_1_1_1_1"/>
    <protectedRange sqref="H11:H34" name="Range1_1_1_1_1_1_1"/>
    <protectedRange sqref="J62 Z61:Z62 S62:Y63 AA62:AU63 B64 K63:R63" name="Range2_2_1_10_1_1_1_2"/>
    <protectedRange sqref="N61:R61 D63" name="Range2_12_1_6_1_1"/>
    <protectedRange sqref="G62 F62:F63 E61 H61 K61:M61" name="Range2_2_12_1_7_1_1"/>
    <protectedRange sqref="D64" name="Range2_1_1_1_1_11_1_2_1_1"/>
    <protectedRange sqref="E62 G63 F64 H62" name="Range2_2_2_9_1_1_1_1"/>
    <protectedRange sqref="C64" name="Range2_1_1_2_1_1"/>
    <protectedRange sqref="C63" name="Range2_1_2_2_1_1"/>
    <protectedRange sqref="C62" name="Range2_3_2_1_1"/>
    <protectedRange sqref="C61" name="Range2_5_1_1_1"/>
    <protectedRange sqref="E63:E64 G64 I61:I62 H63" name="Range2_2_1_1_1_1"/>
    <protectedRange sqref="D61:D62" name="Range2_1_1_1_1_1_1_1_1"/>
    <protectedRange sqref="AS11:AS15" name="Range1_4_1_1_1_1"/>
    <protectedRange sqref="J11:J15 J26:J34" name="Range1_1_2_1_10_1_1_1_1"/>
    <protectedRange sqref="R69" name="Range2_2_1_10_1_1_1_1_1"/>
    <protectedRange sqref="T41" name="Range2_12_5_1_1_4"/>
    <protectedRange sqref="B41:B42" name="Range2_12_5_1_1_1"/>
    <protectedRange sqref="E41 F42:G42 H41" name="Range2_2_12_1_7_1_1_1"/>
    <protectedRange sqref="D41" name="Range2_3_2_1_3_1_1_2_10_1_1_1_1_1"/>
    <protectedRange sqref="C41" name="Range2_1_1_1_1_11_1_2_1_1_1"/>
    <protectedRange sqref="S39:S40" name="Range2_12_3_1_1_1_1"/>
    <protectedRange sqref="D39:E39 N39:R40 F40:G40 H39" name="Range2_12_1_3_1_1_1_1"/>
    <protectedRange sqref="I39:M39 E40 F41:G41 H40:M40" name="Range2_2_12_1_6_1_1_1_1"/>
    <protectedRange sqref="D40" name="Range2_1_1_1_1_11_1_1_1_1_1_1"/>
    <protectedRange sqref="C40" name="Range2_1_2_1_1_1_1_1"/>
    <protectedRange sqref="C39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E42" name="Range2_2_12_1_7_1_1_3_1_1"/>
    <protectedRange sqref="I41:J41" name="Range2_2_12_1_4_2_1_1_1_2_1_1"/>
    <protectedRange sqref="D42" name="Range2_2_12_1_3_1_2_1_1_1_2_1_2_1"/>
    <protectedRange sqref="F61:G61" name="Range2_2_12_1_1_1_1_1_1"/>
    <protectedRange sqref="S59" name="Range2_12_5_1_1_5"/>
    <protectedRange sqref="T49" name="Range2_12_5_1_1_2_1_1"/>
    <protectedRange sqref="S49" name="Range2_12_4_1_1_1_4_2_2_1_1_1_1"/>
    <protectedRange sqref="Q49:R49" name="Range2_12_1_6_1_1_1_2_3_2_1_1_1_1_1_1"/>
    <protectedRange sqref="N49:P49" name="Range2_12_1_2_3_1_1_1_2_3_2_1_1_1_1_1_1"/>
    <protectedRange sqref="K49:M49" name="Range2_2_12_1_4_3_1_1_1_3_3_2_1_1_1_1_1_1"/>
    <protectedRange sqref="T56:T58" name="Range2_12_5_1_1_2"/>
    <protectedRange sqref="T50" name="Range2_12_5_1_1_2_1_2"/>
    <protectedRange sqref="T52:T55" name="Range2_12_5_1_1_3_1"/>
    <protectedRange sqref="T51" name="Range2_12_5_1_1_2_2_1"/>
    <protectedRange sqref="S58" name="Range2_12_5_1_1_5_1"/>
    <protectedRange sqref="S57" name="Range2_12_5_1_1_5_1_1_1_1"/>
    <protectedRange sqref="S56" name="Range2_12_2_1_1_1_2_1_1_2_1"/>
    <protectedRange sqref="S51:S53" name="Range2_12_4_1_1_1_4_2_2_2_1_1"/>
    <protectedRange sqref="Q51:R52" name="Range2_12_1_6_1_1_1_2_3_2_1_1_3_1_1"/>
    <protectedRange sqref="N51:P52" name="Range2_12_1_2_3_1_1_1_2_3_2_1_1_3_1_1"/>
    <protectedRange sqref="K51:M52" name="Range2_2_12_1_4_3_1_1_1_3_3_2_1_1_3_1_1"/>
    <protectedRange sqref="J50:J51" name="Range2_2_12_1_4_3_1_1_1_3_2_1_2_2_1_1"/>
    <protectedRange sqref="S54" name="Range2_12_2_1_1_1_2_1_2_1"/>
    <protectedRange sqref="S55" name="Range2_12_2_1_1_1_2_1_1_1_1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49" name="Range2_2_12_1_4_3_1_1_1_3_2_1_2_1_1_1_2"/>
    <protectedRange sqref="T48" name="Range2_12_5_1_1_2_1_1_1"/>
    <protectedRange sqref="T43:T44" name="Range2_12_5_1_1_3_1_1_1_1_1_1"/>
    <protectedRange sqref="T45:T46" name="Range2_12_5_1_1_2_1_1_1_1_1_1_1_1"/>
    <protectedRange sqref="T47" name="Range2_12_5_1_1_6_1_1_1_1_1_1_1_1"/>
    <protectedRange sqref="H42" name="Range2_2_12_1_3_1_1_1_1_1_4_1_1_1"/>
    <protectedRange sqref="S42" name="Range2_12_5_1_1_2_3_1_1"/>
    <protectedRange sqref="Q42:R42" name="Range2_12_1_6_1_1_1_1_2_1_1"/>
    <protectedRange sqref="N42:P42" name="Range2_12_1_2_3_1_1_1_1_2_1_1"/>
    <protectedRange sqref="I42:M42" name="Range2_2_12_1_4_3_1_1_1_1_2_1_1"/>
    <protectedRange sqref="F38:G38" name="Range2_2_12_1_3_1_1_1_1_1_4_1_2_1_2_1_2_1_1_1_2_1_2"/>
    <protectedRange sqref="E38" name="Range2_2_12_1_3_1_2_1_1_1_1_2_1_1_1_1_1_1_2_1_1_1_2"/>
    <protectedRange sqref="D38" name="Range2_2_12_1_3_1_2_1_1_1_2_1_2_3_1_1_1_1_2_1_1_1_2"/>
    <protectedRange sqref="B38" name="Range2_12_5_1_1_1_2_1_1_1_1_1_1_1_1_1_1_2"/>
    <protectedRange sqref="J52" name="Range2_2_12_1_4_3_1_1_1_3_2_1_2_2_1_1_1"/>
    <protectedRange sqref="I52" name="Range2_2_12_1_4_2_1_1_1_4_1_2_1_1_1_2_2_1_1_1_1"/>
    <protectedRange sqref="S48" name="Range2_12_4_1_1_1_4_2_2_1_1_1_1_1_1"/>
    <protectedRange sqref="Q48:R48" name="Range2_12_1_6_1_1_1_2_3_2_1_1_1_1_1_1_1_1"/>
    <protectedRange sqref="N48:P48" name="Range2_12_1_2_3_1_1_1_2_3_2_1_1_1_1_1_1_1_1"/>
    <protectedRange sqref="K48:M48" name="Range2_2_12_1_4_3_1_1_1_3_3_2_1_1_1_1_1_1_1_1"/>
    <protectedRange sqref="J48" name="Range2_2_12_1_4_3_1_1_1_3_2_1_2_1_1_1_1_1_1"/>
    <protectedRange sqref="G43 G49" name="Range2_2_12_1_3_1_1_1_1_1_4_1_1_1_1"/>
    <protectedRange sqref="F43 F49" name="Range2_2_12_1_7_1_1_3_1_1_1_1"/>
    <protectedRange sqref="S43:S44" name="Range2_12_5_1_1_2_3_1_1_1_1_1_1_1_1_1_1_1_1"/>
    <protectedRange sqref="Q43:R44" name="Range2_12_1_6_1_1_1_1_2_1_1_1_1_1_1_1_1_1_1_1"/>
    <protectedRange sqref="N43:P44" name="Range2_12_1_2_3_1_1_1_1_2_1_1_1_1_1_1_1_1_1_1_1"/>
    <protectedRange sqref="I44:I45 J43:M44" name="Range2_2_12_1_4_3_1_1_1_1_2_1_1_1_1_1_1_1_1_1_1_1"/>
    <protectedRange sqref="E44:E45 F45:G46 H44:H45" name="Range2_2_12_1_3_1_2_1_1_1_1_2_1_1_1_1_1_1_1_1_1_1_1"/>
    <protectedRange sqref="D44:D45" name="Range2_2_12_1_3_1_2_1_1_1_2_1_2_3_1_1_1_1_1_1_1_1_1"/>
    <protectedRange sqref="S45:S46" name="Range2_12_4_1_1_1_4_2_1_1_1_1_1_1_1_1_1_1_1"/>
    <protectedRange sqref="Q45:R46" name="Range2_12_1_6_1_1_1_2_3_2_1_1_1_1_1_1_1_1_1_1_1"/>
    <protectedRange sqref="N45:P46" name="Range2_12_1_2_3_1_1_1_2_3_2_1_1_1_1_1_1_1_1_1_1_1"/>
    <protectedRange sqref="J45:M46" name="Range2_2_12_1_4_3_1_1_1_3_3_2_1_1_1_1_1_1_1_1_1_1_1"/>
    <protectedRange sqref="I43 I46" name="Range2_2_12_1_4_3_1_1_1_2_1_2_2_1_1_1_1_1_1_1_1_1_1"/>
    <protectedRange sqref="G44 D43:E43 D46:E46 G47 H46 H43 D49:E49 H49" name="Range2_2_12_1_3_1_2_1_1_1_2_1_3_2_1_1_1_1_1_1_1_1_1_1"/>
    <protectedRange sqref="F44 F47" name="Range2_2_12_1_3_1_2_1_1_1_1_1_2_2_1_1_1_1_1_1_1_1_1_1"/>
    <protectedRange sqref="S47" name="Range2_12_5_1_1_5_3_1_1_1_1_1_1_1_1_1_1_1_1"/>
    <protectedRange sqref="Q47:R47" name="Range2_12_1_6_1_1_1_2_3_2_1_1_2_1_1_1_1_1_1_1_1_1_1"/>
    <protectedRange sqref="N47:P47" name="Range2_12_1_2_3_1_1_1_2_3_2_1_1_2_1_1_1_1_1_1_1_1_1_1"/>
    <protectedRange sqref="J47:M47" name="Range2_2_12_1_4_3_1_1_1_3_3_2_1_1_2_1_1_1_1_1_1_1_1_1_1"/>
    <protectedRange sqref="I47" name="Range2_2_12_1_4_3_1_1_1_2_1_2_2_1_2_1_1_1_1_1_1_1_1_1_1"/>
    <protectedRange sqref="D47:E47 G48 H47" name="Range2_2_12_1_3_1_2_1_1_1_2_1_3_2_1_2_1_1_1_1_1_1_1_1_1_1"/>
    <protectedRange sqref="F48" name="Range2_2_12_1_3_1_2_1_1_1_1_1_2_2_1_2_1_1_1_1_1_1_1_1_1_1"/>
    <protectedRange sqref="D48:E48" name="Range2_2_12_1_3_1_2_1_1_1_2_1_2_3_2_1_1_1_1_1_1_1"/>
    <protectedRange sqref="B43:B45 B49" name="Range2_12_5_1_1_1_2_2_1_1_1_1_1_1_1_1_1_1_1_1_1_1"/>
    <protectedRange sqref="B46" name="Range2_12_5_1_1_1_3_1_1_1_1_1_1_1_1_1_1_1_1_1_1_1"/>
    <protectedRange sqref="I48" name="Range2_2_12_1_4_2_1_1_1_4_1_2_1_1_1_2_1_1_1_1_1_1_1"/>
    <protectedRange sqref="H48" name="Range2_2_12_1_3_1_1_1_1_1_4_1_2_1_2_1_2_1_1_1_1_1_1_1"/>
    <protectedRange sqref="I51" name="Range2_2_12_1_4_2_1_1_1_4_1_2_1_1_1_2_2_1_1_1_2"/>
    <protectedRange sqref="H52" name="Range2_2_12_1_3_1_2_1_1_1_1_2_1_1_1_1_1_1_2_1_1_1_4"/>
    <protectedRange sqref="D50:E50" name="Range2_2_12_1_3_1_2_1_1_1_2_1_2_3_2_1_1_1_1_2_1_1"/>
    <protectedRange sqref="I49" name="Range2_2_12_1_4_2_1_1_1_4_1_2_1_1_1_2_1_1_1_1_2_1_1"/>
    <protectedRange sqref="F50:G51 H50" name="Range2_2_12_1_3_1_1_1_1_1_4_1_2_1_2_1_2_1_1_1_1_2_1_1"/>
    <protectedRange sqref="D51:E51" name="Range2_2_12_1_3_1_2_1_1_1_2_1_2_3_2_1_1_1_2_1_1_1"/>
    <protectedRange sqref="I50" name="Range2_2_12_1_4_2_1_1_1_4_1_2_1_1_1_2_1_1_1_2_1_1_1"/>
    <protectedRange sqref="F52:G52 H51" name="Range2_2_12_1_3_1_1_1_1_1_4_1_2_1_2_1_2_1_1_1_2_1_1_1"/>
    <protectedRange sqref="E52" name="Range2_2_12_1_3_1_2_1_1_1_1_2_1_1_1_1_1_1_2_1_1_1_1_1"/>
    <protectedRange sqref="D52" name="Range2_2_12_1_3_1_2_1_1_1_2_1_2_3_1_1_1_1_2_1_1_1_1_1"/>
    <protectedRange sqref="B50" name="Range2_12_5_1_1_2_2_2_1_1_1_1_1_1_1_1_1_1_1_1"/>
    <protectedRange sqref="B52" name="Range2_12_5_1_1_1_2_1_1_1_1_1_1_1_1_1_1_1_1"/>
    <protectedRange sqref="B60" name="Range2_12_5_1_1_3"/>
    <protectedRange sqref="N60:R60" name="Range2_12_1_6_1_1_1_1"/>
    <protectedRange sqref="J60:M60" name="Range2_2_12_1_7_1_1_2_2"/>
    <protectedRange sqref="D60 I60" name="Range2_2_12_1_7_1_1_2_1_1"/>
    <protectedRange sqref="E60 H60" name="Range2_2_12_1_1_1_1_1_1_1"/>
    <protectedRange sqref="C60" name="Range2_1_4_2_1_1_1_1_1"/>
    <protectedRange sqref="G60" name="Range2_2_12_1_3_1_2_1_1_1_2_1_1_1_1_1_1_2_1_1_1_1_1_1_1"/>
    <protectedRange sqref="F60" name="Range2_2_12_1_3_1_2_1_1_1_3_1_1_1_1_1_3_1_1_1_1_1_1_1_1_1"/>
    <protectedRange sqref="B59" name="Range2_12_5_1_1_2_2_1_3_1_1_1_1_1_1_1_1_1_1_1_1_1_1_1"/>
    <protectedRange sqref="D59:E59" name="Range2_2_12_1_3_1_2_1_1_1_2_1_1_1_1_3_1_1_1_1_1_1_1_1_1_1"/>
    <protectedRange sqref="B58" name="Range2_12_5_1_1_2_4_1_1"/>
    <protectedRange sqref="Q53:R54" name="Range2_12_1_6_1_1_1_2_3_2_1_1_3_1_1_1_1"/>
    <protectedRange sqref="N53:P54" name="Range2_12_1_2_3_1_1_1_2_3_2_1_1_3_1_1_1_1"/>
    <protectedRange sqref="K53:M54" name="Range2_2_12_1_4_3_1_1_1_3_3_2_1_1_3_1_1_1_1"/>
    <protectedRange sqref="J53:J54" name="Range2_2_12_1_4_3_1_1_1_3_2_1_2_2_1_1_1_1"/>
    <protectedRange sqref="N55:R55" name="Range2_12_1_6_1_1_4_1_1_1_1_1_1_1_1_1_1_1_1"/>
    <protectedRange sqref="K55:M55" name="Range2_2_12_1_7_1_1_6_1_1_1_1_1_1_1_1_1_1_1_1"/>
    <protectedRange sqref="Q56:R56" name="Range2_12_1_6_1_1_1_2_3_1_1_3_1_1_1_1_1_1_1_2_1_1_1"/>
    <protectedRange sqref="N56:P56" name="Range2_12_1_2_3_1_1_1_2_3_1_1_3_1_1_1_1_1_1_1_1_1_1_1"/>
    <protectedRange sqref="J56:M56" name="Range2_2_12_1_4_3_1_1_1_3_3_1_1_3_1_1_1_1_1_1_1_1_1_1_1"/>
    <protectedRange sqref="I56" name="Range2_2_12_1_4_3_1_1_1_2_1_2_1_1_3_1_1_1_1_1_1_1_1_1_1"/>
    <protectedRange sqref="G57:H57" name="Range2_2_12_1_3_1_2_1_1_1_2_1_3_1_1_3_1_1_1_1_1_1_1_2_1_1_1"/>
    <protectedRange sqref="D53:E53" name="Range2_2_12_1_3_1_2_1_1_1_2_1_2_3_2_1_1_1_2_1_1"/>
    <protectedRange sqref="F54:H54" name="Range2_2_12_1_3_1_1_1_1_1_4_1_2_1_2_1_2_1_1_1_2_1_1"/>
    <protectedRange sqref="I54" name="Range2_2_12_1_4_2_1_1_1_4_1_2_1_1_1_2_2_2_1_1_1_1"/>
    <protectedRange sqref="D54:E54" name="Range2_2_12_1_3_1_2_1_1_1_2_1_2_3_2_2_1_1_2_1_1_1"/>
    <protectedRange sqref="F55:H55" name="Range2_2_12_1_3_1_1_1_1_1_4_1_2_1_2_1_2_2_1_1_2_1_1_1"/>
    <protectedRange sqref="J55" name="Range2_2_12_1_4_3_1_1_1_3_2_1_2_2_2_1_1_1_1"/>
    <protectedRange sqref="D55:E55" name="Range2_2_12_1_3_1_2_1_1_1_2_1_2_3_2_2_1_2_2_1_1_1_1"/>
    <protectedRange sqref="I55" name="Range2_2_12_1_4_2_1_1_1_4_1_2_1_1_1_2_2_1_1_2_1_1_1_1"/>
    <protectedRange sqref="F56:H56" name="Range2_2_12_1_3_1_1_1_1_1_4_1_2_1_2_1_2_2_1_2_2_1_1_1_1"/>
    <protectedRange sqref="D56:E56" name="Range2_2_12_1_3_1_2_1_1_1_2_1_2_3_2_2_1_1_1_1_1_1_1"/>
    <protectedRange sqref="F57" name="Range2_2_12_1_3_1_1_1_1_1_4_1_2_1_2_1_2_2_1_1_1_1_1_1_1"/>
    <protectedRange sqref="R59" name="Range2_12_1_4_1_1_1_1_1_1_1_1_1_1_1_1_1_1_1_2_1_1_1"/>
    <protectedRange sqref="R58" name="Range2_12_1_6_1_1_1_2_3_1_1_3_1_1_1_1_1_1_2_1_1_1_1"/>
    <protectedRange sqref="R57" name="Range2_12_1_6_1_1_1_2_3_1_1_3_1_1_1_1_1_1_1_1_1_1_1_1"/>
    <protectedRange sqref="N59:Q59" name="Range2_12_1_6_1_1_1_1_1_1_1_1"/>
    <protectedRange sqref="J59:M59" name="Range2_2_12_1_7_1_1_2_1_1_1_1_1"/>
    <protectedRange sqref="N58:Q58" name="Range2_12_1_6_1_1_4_1_1_1_1_1_1_1_1_1_1_1_1_1_1_1_1"/>
    <protectedRange sqref="J58:M58" name="Range2_2_12_1_7_1_1_6_1_1_1_1_1_1_1_1_1_1_1_1_1_1_1"/>
    <protectedRange sqref="I59" name="Range2_2_12_1_4_3_1_1_1_5_1_1_1_1_1_1_1_1_1_1_1_1_1_1_1_1"/>
    <protectedRange sqref="Q57" name="Range2_12_1_4_1_1_1_1_1_1_1_1_1_1_1_1_1_1_1_1_1_1_1_1"/>
    <protectedRange sqref="N57:P57" name="Range2_12_1_2_1_1_1_1_1_1_1_1_1_1_1_1_1_1_1_1_1_1_1_1"/>
    <protectedRange sqref="J57:M57" name="Range2_2_12_1_4_1_1_1_1_1_1_1_1_1_1_1_1_1_1_1_1_1_1_1_1"/>
    <protectedRange sqref="I58" name="Range2_2_12_1_4_3_1_1_1_3_3_1_1_3_1_1_1_1_1_1_2_1_1_1_1"/>
    <protectedRange sqref="I57" name="Range2_2_12_1_7_1_1_5_2_1_1_1_1_1_1_1_1_1_1_1_1_1_1_1_1"/>
    <protectedRange sqref="D58:E58 G59:H59" name="Range2_2_12_1_3_3_1_1_1_2_1_1_1_1_1_1_1_1_1_1_1_1_1_1_1_1"/>
    <protectedRange sqref="F59" name="Range2_2_12_1_3_1_2_1_1_1_2_1_3_1_1_3_1_1_1_1_1_1_2_1_1_1_1"/>
    <protectedRange sqref="F58:H58" name="Range2_2_12_1_3_1_2_1_1_1_2_1_3_1_1_3_1_1_1_1_1_1_1_1_1_1_1_1"/>
    <protectedRange sqref="D57:E57" name="Range2_2_12_1_3_1_1_1_1_1_4_1_2_1_3_1_1_1_1_1_1_1_1_1_1_1_1_1_1"/>
    <protectedRange sqref="B57" name="Range2_12_5_1_1_2_2_1_3_1_1_1_1_1_1_1_1_1_1_1_1_1_1_1_1_1_1"/>
    <protectedRange sqref="B55:B56" name="Range2_12_5_1_1_2_3_2_1_1_1"/>
    <protectedRange sqref="B53" name="Range2_12_5_1_1_2_2_1_3_1_1_1_1_1_1_1_1_1_1_1_1_2_1_1"/>
    <protectedRange sqref="B54" name="Range2_12_5_1_1_2_1_4_1_1_1_2_1_1_1_1_1_1_1_1_1_1_1_1"/>
    <protectedRange sqref="I53" name="Range2_2_12_1_4_2_1_1_1_4_1_2_1_1_1_2_2_1_1_1_1_1"/>
    <protectedRange sqref="F53:H53" name="Range2_2_12_1_3_1_2_1_1_1_1_2_1_1_1_1_1_1_2_1_1_1_3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AE34">
    <cfRule type="containsText" dxfId="68" priority="5" operator="containsText" text="N/A">
      <formula>NOT(ISERROR(SEARCH("N/A",X11)))</formula>
    </cfRule>
    <cfRule type="cellIs" dxfId="67" priority="23" operator="equal">
      <formula>0</formula>
    </cfRule>
  </conditionalFormatting>
  <conditionalFormatting sqref="X11:AE34">
    <cfRule type="cellIs" dxfId="66" priority="22" operator="greaterThanOrEqual">
      <formula>1185</formula>
    </cfRule>
  </conditionalFormatting>
  <conditionalFormatting sqref="X11:AE34">
    <cfRule type="cellIs" dxfId="65" priority="21" operator="between">
      <formula>0.1</formula>
      <formula>1184</formula>
    </cfRule>
  </conditionalFormatting>
  <conditionalFormatting sqref="X8">
    <cfRule type="cellIs" dxfId="64" priority="20" operator="equal">
      <formula>0</formula>
    </cfRule>
  </conditionalFormatting>
  <conditionalFormatting sqref="X8">
    <cfRule type="cellIs" dxfId="63" priority="19" operator="greaterThan">
      <formula>1179</formula>
    </cfRule>
  </conditionalFormatting>
  <conditionalFormatting sqref="X8">
    <cfRule type="cellIs" dxfId="62" priority="18" operator="greaterThan">
      <formula>99</formula>
    </cfRule>
  </conditionalFormatting>
  <conditionalFormatting sqref="X8">
    <cfRule type="cellIs" dxfId="61" priority="17" operator="greaterThan">
      <formula>0.99</formula>
    </cfRule>
  </conditionalFormatting>
  <conditionalFormatting sqref="AB8">
    <cfRule type="cellIs" dxfId="60" priority="16" operator="equal">
      <formula>0</formula>
    </cfRule>
  </conditionalFormatting>
  <conditionalFormatting sqref="AB8">
    <cfRule type="cellIs" dxfId="59" priority="15" operator="greaterThan">
      <formula>1179</formula>
    </cfRule>
  </conditionalFormatting>
  <conditionalFormatting sqref="AB8">
    <cfRule type="cellIs" dxfId="58" priority="14" operator="greaterThan">
      <formula>99</formula>
    </cfRule>
  </conditionalFormatting>
  <conditionalFormatting sqref="AB8">
    <cfRule type="cellIs" dxfId="57" priority="13" operator="greaterThan">
      <formula>0.99</formula>
    </cfRule>
  </conditionalFormatting>
  <conditionalFormatting sqref="AQ11:AQ34 AJ11:AO34">
    <cfRule type="cellIs" dxfId="56" priority="12" operator="equal">
      <formula>0</formula>
    </cfRule>
  </conditionalFormatting>
  <conditionalFormatting sqref="AQ11:AQ34 AJ11:AO34">
    <cfRule type="cellIs" dxfId="55" priority="11" operator="greaterThan">
      <formula>1179</formula>
    </cfRule>
  </conditionalFormatting>
  <conditionalFormatting sqref="AQ11:AQ34 AJ11:AO34">
    <cfRule type="cellIs" dxfId="54" priority="10" operator="greaterThan">
      <formula>99</formula>
    </cfRule>
  </conditionalFormatting>
  <conditionalFormatting sqref="AQ11:AQ34 AJ11:AO34">
    <cfRule type="cellIs" dxfId="53" priority="9" operator="greaterThan">
      <formula>0.99</formula>
    </cfRule>
  </conditionalFormatting>
  <conditionalFormatting sqref="AI11:AI34">
    <cfRule type="cellIs" dxfId="52" priority="8" operator="greaterThan">
      <formula>$AI$8</formula>
    </cfRule>
  </conditionalFormatting>
  <conditionalFormatting sqref="AH11:AH34">
    <cfRule type="cellIs" dxfId="51" priority="6" operator="greaterThan">
      <formula>$AH$8</formula>
    </cfRule>
    <cfRule type="cellIs" dxfId="50" priority="7" operator="greaterThan">
      <formula>$AH$8</formula>
    </cfRule>
  </conditionalFormatting>
  <conditionalFormatting sqref="AP11:AP34">
    <cfRule type="cellIs" dxfId="49" priority="4" operator="equal">
      <formula>0</formula>
    </cfRule>
  </conditionalFormatting>
  <conditionalFormatting sqref="AP11:AP34">
    <cfRule type="cellIs" dxfId="48" priority="3" operator="greaterThan">
      <formula>1179</formula>
    </cfRule>
  </conditionalFormatting>
  <conditionalFormatting sqref="AP11:AP34">
    <cfRule type="cellIs" dxfId="47" priority="2" operator="greaterThan">
      <formula>99</formula>
    </cfRule>
  </conditionalFormatting>
  <conditionalFormatting sqref="AP11:AP34">
    <cfRule type="cellIs" dxfId="46" priority="1" operator="greaterThan">
      <formula>0.99</formula>
    </cfRule>
  </conditionalFormatting>
  <dataValidations count="4">
    <dataValidation type="list" allowBlank="1" showInputMessage="1" showErrorMessage="1" sqref="AV31:AW31" xr:uid="{00000000-0002-0000-1C00-000000000000}">
      <formula1>$AV$24:$AV$28</formula1>
    </dataValidation>
    <dataValidation type="list" allowBlank="1" showInputMessage="1" showErrorMessage="1" sqref="H11:H34" xr:uid="{00000000-0002-0000-1C00-000001000000}">
      <formula1>$AV$10:$AV$19</formula1>
    </dataValidation>
    <dataValidation type="list" allowBlank="1" showInputMessage="1" showErrorMessage="1" sqref="AP8:AQ8 N10 L10 D8 O8:T8" xr:uid="{00000000-0002-0000-1C00-000002000000}">
      <formula1>#REF!</formula1>
    </dataValidation>
    <dataValidation type="list" allowBlank="1" showInputMessage="1" showErrorMessage="1" sqref="P3:P5" xr:uid="{00000000-0002-0000-1C00-000003000000}">
      <formula1>$AY$10:$AY$40</formula1>
    </dataValidation>
  </dataValidations>
  <hyperlinks>
    <hyperlink ref="H9:H10" location="'1'!AH8" display="Plant Status" xr:uid="{00000000-0004-0000-1C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00FF"/>
  </sheetPr>
  <dimension ref="A2:AY118"/>
  <sheetViews>
    <sheetView showGridLines="0" topLeftCell="A40" zoomScaleNormal="100" workbookViewId="0">
      <selection activeCell="B38" sqref="B38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133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135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135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64" t="s">
        <v>11</v>
      </c>
      <c r="I7" s="363" t="s">
        <v>12</v>
      </c>
      <c r="J7" s="363" t="s">
        <v>13</v>
      </c>
      <c r="K7" s="363" t="s">
        <v>14</v>
      </c>
      <c r="L7" s="191"/>
      <c r="M7" s="191"/>
      <c r="N7" s="191"/>
      <c r="O7" s="364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63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63" t="s">
        <v>23</v>
      </c>
      <c r="AG7" s="363" t="s">
        <v>24</v>
      </c>
      <c r="AH7" s="363" t="s">
        <v>25</v>
      </c>
      <c r="AI7" s="363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63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41942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25065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63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61" t="s">
        <v>52</v>
      </c>
      <c r="V9" s="361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60" t="s">
        <v>56</v>
      </c>
      <c r="AG9" s="360" t="s">
        <v>57</v>
      </c>
      <c r="AH9" s="373" t="s">
        <v>58</v>
      </c>
      <c r="AI9" s="388" t="s">
        <v>59</v>
      </c>
      <c r="AJ9" s="361" t="s">
        <v>60</v>
      </c>
      <c r="AK9" s="361" t="s">
        <v>61</v>
      </c>
      <c r="AL9" s="361" t="s">
        <v>62</v>
      </c>
      <c r="AM9" s="361" t="s">
        <v>63</v>
      </c>
      <c r="AN9" s="361" t="s">
        <v>64</v>
      </c>
      <c r="AO9" s="361" t="s">
        <v>65</v>
      </c>
      <c r="AP9" s="361" t="s">
        <v>66</v>
      </c>
      <c r="AQ9" s="390" t="s">
        <v>67</v>
      </c>
      <c r="AR9" s="361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61" t="s">
        <v>73</v>
      </c>
      <c r="C10" s="361" t="s">
        <v>74</v>
      </c>
      <c r="D10" s="361" t="s">
        <v>75</v>
      </c>
      <c r="E10" s="361" t="s">
        <v>76</v>
      </c>
      <c r="F10" s="361" t="s">
        <v>75</v>
      </c>
      <c r="G10" s="361" t="s">
        <v>76</v>
      </c>
      <c r="H10" s="399"/>
      <c r="I10" s="361" t="s">
        <v>76</v>
      </c>
      <c r="J10" s="361" t="s">
        <v>76</v>
      </c>
      <c r="K10" s="361" t="s">
        <v>76</v>
      </c>
      <c r="L10" s="207" t="s">
        <v>30</v>
      </c>
      <c r="M10" s="400"/>
      <c r="N10" s="207" t="s">
        <v>30</v>
      </c>
      <c r="O10" s="391"/>
      <c r="P10" s="391"/>
      <c r="Q10" s="180">
        <v>12186858</v>
      </c>
      <c r="R10" s="381"/>
      <c r="S10" s="382"/>
      <c r="T10" s="383"/>
      <c r="U10" s="361" t="s">
        <v>76</v>
      </c>
      <c r="V10" s="361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v>32003275</v>
      </c>
      <c r="AH10" s="373"/>
      <c r="AI10" s="389"/>
      <c r="AJ10" s="361" t="s">
        <v>85</v>
      </c>
      <c r="AK10" s="361" t="s">
        <v>85</v>
      </c>
      <c r="AL10" s="361" t="s">
        <v>85</v>
      </c>
      <c r="AM10" s="361" t="s">
        <v>85</v>
      </c>
      <c r="AN10" s="361" t="s">
        <v>85</v>
      </c>
      <c r="AO10" s="361" t="s">
        <v>85</v>
      </c>
      <c r="AP10" s="179">
        <v>7029404</v>
      </c>
      <c r="AQ10" s="391"/>
      <c r="AR10" s="362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15</v>
      </c>
      <c r="E11" s="222">
        <f>D11/1.42</f>
        <v>10.563380281690142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115</v>
      </c>
      <c r="P11" s="227">
        <v>89</v>
      </c>
      <c r="Q11" s="227">
        <v>12190667</v>
      </c>
      <c r="R11" s="228">
        <f>Q11-Q10</f>
        <v>3809</v>
      </c>
      <c r="S11" s="229">
        <f>R11*24/1000</f>
        <v>91.415999999999997</v>
      </c>
      <c r="T11" s="229">
        <f>R11/1000</f>
        <v>3.8090000000000002</v>
      </c>
      <c r="U11" s="230">
        <v>7.1</v>
      </c>
      <c r="V11" s="230">
        <f t="shared" ref="V11:V34" si="0">U11</f>
        <v>7.1</v>
      </c>
      <c r="W11" s="292" t="s">
        <v>132</v>
      </c>
      <c r="X11" s="286">
        <v>0</v>
      </c>
      <c r="Y11" s="286">
        <v>0</v>
      </c>
      <c r="Z11" s="286">
        <v>943</v>
      </c>
      <c r="AA11" s="286">
        <v>0</v>
      </c>
      <c r="AB11" s="286">
        <v>1110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32003910</v>
      </c>
      <c r="AH11" s="233">
        <f>IF(ISBLANK(AG11),"-",AG11-AG10)</f>
        <v>635</v>
      </c>
      <c r="AI11" s="234">
        <f>AH11/T11</f>
        <v>166.71042268311894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7030393</v>
      </c>
      <c r="AQ11" s="286">
        <f t="shared" ref="AQ11:AQ34" si="1">AP11-AP10</f>
        <v>989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16</v>
      </c>
      <c r="E12" s="222">
        <f t="shared" ref="E12:E34" si="2">D12/1.42</f>
        <v>11.267605633802818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110</v>
      </c>
      <c r="P12" s="227">
        <v>85</v>
      </c>
      <c r="Q12" s="227">
        <v>12194188</v>
      </c>
      <c r="R12" s="228">
        <f t="shared" ref="R12:R34" si="5">Q12-Q11</f>
        <v>3521</v>
      </c>
      <c r="S12" s="229">
        <f t="shared" ref="S12:S34" si="6">R12*24/1000</f>
        <v>84.504000000000005</v>
      </c>
      <c r="T12" s="229">
        <f t="shared" ref="T12:T34" si="7">R12/1000</f>
        <v>3.5209999999999999</v>
      </c>
      <c r="U12" s="230">
        <v>8.8000000000000007</v>
      </c>
      <c r="V12" s="230">
        <f t="shared" si="0"/>
        <v>8.8000000000000007</v>
      </c>
      <c r="W12" s="292" t="s">
        <v>132</v>
      </c>
      <c r="X12" s="286">
        <v>0</v>
      </c>
      <c r="Y12" s="286">
        <v>0</v>
      </c>
      <c r="Z12" s="286">
        <v>920</v>
      </c>
      <c r="AA12" s="286">
        <v>0</v>
      </c>
      <c r="AB12" s="286">
        <v>1109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32004478</v>
      </c>
      <c r="AH12" s="233">
        <f>IF(ISBLANK(AG12),"-",AG12-AG11)</f>
        <v>568</v>
      </c>
      <c r="AI12" s="234">
        <f t="shared" ref="AI12:AI34" si="8">AH12/T12</f>
        <v>161.31780744106788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7031626</v>
      </c>
      <c r="AQ12" s="286">
        <f t="shared" si="1"/>
        <v>1233</v>
      </c>
      <c r="AR12" s="238"/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25</v>
      </c>
      <c r="E13" s="222">
        <f t="shared" si="2"/>
        <v>17.605633802816904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83</v>
      </c>
      <c r="P13" s="227">
        <v>83</v>
      </c>
      <c r="Q13" s="227">
        <v>12197709</v>
      </c>
      <c r="R13" s="228">
        <f t="shared" si="5"/>
        <v>3521</v>
      </c>
      <c r="S13" s="229">
        <f t="shared" si="6"/>
        <v>84.504000000000005</v>
      </c>
      <c r="T13" s="229">
        <f t="shared" si="7"/>
        <v>3.5209999999999999</v>
      </c>
      <c r="U13" s="230">
        <v>9.5</v>
      </c>
      <c r="V13" s="230">
        <f t="shared" si="0"/>
        <v>9.5</v>
      </c>
      <c r="W13" s="292" t="s">
        <v>132</v>
      </c>
      <c r="X13" s="286">
        <v>0</v>
      </c>
      <c r="Y13" s="286">
        <v>0</v>
      </c>
      <c r="Z13" s="286">
        <v>805</v>
      </c>
      <c r="AA13" s="286">
        <v>0</v>
      </c>
      <c r="AB13" s="286">
        <v>1079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32005046</v>
      </c>
      <c r="AH13" s="233">
        <f>IF(ISBLANK(AG13),"-",AG13-AG12)</f>
        <v>568</v>
      </c>
      <c r="AI13" s="234">
        <f t="shared" si="8"/>
        <v>161.31780744106788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7032859</v>
      </c>
      <c r="AQ13" s="286">
        <f t="shared" si="1"/>
        <v>1233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25</v>
      </c>
      <c r="E14" s="222">
        <f t="shared" si="2"/>
        <v>17.605633802816904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92</v>
      </c>
      <c r="P14" s="227">
        <v>86</v>
      </c>
      <c r="Q14" s="227">
        <v>12201346</v>
      </c>
      <c r="R14" s="228">
        <f t="shared" si="5"/>
        <v>3637</v>
      </c>
      <c r="S14" s="229">
        <f t="shared" si="6"/>
        <v>87.287999999999997</v>
      </c>
      <c r="T14" s="229">
        <f t="shared" si="7"/>
        <v>3.637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826</v>
      </c>
      <c r="AA14" s="286">
        <v>0</v>
      </c>
      <c r="AB14" s="286">
        <v>1109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32005545</v>
      </c>
      <c r="AH14" s="233">
        <f t="shared" ref="AH14:AH34" si="9">IF(ISBLANK(AG14),"-",AG14-AG13)</f>
        <v>499</v>
      </c>
      <c r="AI14" s="234">
        <f t="shared" si="8"/>
        <v>137.2009898267803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</v>
      </c>
      <c r="AP14" s="286">
        <v>7032859</v>
      </c>
      <c r="AQ14" s="286">
        <f t="shared" si="1"/>
        <v>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25</v>
      </c>
      <c r="E15" s="222">
        <f t="shared" si="2"/>
        <v>17.605633802816904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97</v>
      </c>
      <c r="P15" s="227">
        <v>92</v>
      </c>
      <c r="Q15" s="227">
        <v>12204984</v>
      </c>
      <c r="R15" s="228">
        <f t="shared" si="5"/>
        <v>3638</v>
      </c>
      <c r="S15" s="229">
        <f t="shared" si="6"/>
        <v>87.311999999999998</v>
      </c>
      <c r="T15" s="229">
        <f t="shared" si="7"/>
        <v>3.6379999999999999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866</v>
      </c>
      <c r="AA15" s="286">
        <v>0</v>
      </c>
      <c r="AB15" s="286">
        <v>1079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32006044</v>
      </c>
      <c r="AH15" s="233">
        <f t="shared" si="9"/>
        <v>499</v>
      </c>
      <c r="AI15" s="234">
        <f t="shared" si="8"/>
        <v>137.1632765255635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7032859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14</v>
      </c>
      <c r="E16" s="222">
        <f t="shared" si="2"/>
        <v>9.8591549295774659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120</v>
      </c>
      <c r="P16" s="227">
        <v>114</v>
      </c>
      <c r="Q16" s="227">
        <v>12209470</v>
      </c>
      <c r="R16" s="228">
        <f t="shared" si="5"/>
        <v>4486</v>
      </c>
      <c r="S16" s="229">
        <f t="shared" si="6"/>
        <v>107.664</v>
      </c>
      <c r="T16" s="229">
        <f t="shared" si="7"/>
        <v>4.4859999999999998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1094</v>
      </c>
      <c r="AA16" s="286">
        <v>0</v>
      </c>
      <c r="AB16" s="286">
        <v>1110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32006716</v>
      </c>
      <c r="AH16" s="233">
        <f t="shared" si="9"/>
        <v>672</v>
      </c>
      <c r="AI16" s="234">
        <f t="shared" si="8"/>
        <v>149.79937583593403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7032859</v>
      </c>
      <c r="AQ16" s="286">
        <f t="shared" si="1"/>
        <v>0</v>
      </c>
      <c r="AR16" s="238"/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9</v>
      </c>
      <c r="E17" s="222">
        <f t="shared" si="2"/>
        <v>6.3380281690140849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142</v>
      </c>
      <c r="P17" s="227">
        <v>146</v>
      </c>
      <c r="Q17" s="227">
        <v>12215449</v>
      </c>
      <c r="R17" s="228">
        <f t="shared" si="5"/>
        <v>5979</v>
      </c>
      <c r="S17" s="229">
        <f t="shared" si="6"/>
        <v>143.49600000000001</v>
      </c>
      <c r="T17" s="229">
        <f t="shared" si="7"/>
        <v>5.9790000000000001</v>
      </c>
      <c r="U17" s="230">
        <v>9.3000000000000007</v>
      </c>
      <c r="V17" s="230">
        <f t="shared" si="0"/>
        <v>9.3000000000000007</v>
      </c>
      <c r="W17" s="292" t="s">
        <v>148</v>
      </c>
      <c r="X17" s="286">
        <v>0</v>
      </c>
      <c r="Y17" s="286">
        <v>981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32008038</v>
      </c>
      <c r="AH17" s="233">
        <f t="shared" si="9"/>
        <v>1322</v>
      </c>
      <c r="AI17" s="234">
        <f t="shared" si="8"/>
        <v>221.10720856330491</v>
      </c>
      <c r="AJ17" s="235">
        <v>0</v>
      </c>
      <c r="AK17" s="235">
        <v>1</v>
      </c>
      <c r="AL17" s="235">
        <v>1</v>
      </c>
      <c r="AM17" s="235">
        <v>1</v>
      </c>
      <c r="AN17" s="235">
        <v>1</v>
      </c>
      <c r="AO17" s="235">
        <v>0</v>
      </c>
      <c r="AP17" s="286">
        <v>7032859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8</v>
      </c>
      <c r="E18" s="222">
        <f t="shared" si="2"/>
        <v>5.6338028169014089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138</v>
      </c>
      <c r="P18" s="227">
        <v>143</v>
      </c>
      <c r="Q18" s="227">
        <v>12221510</v>
      </c>
      <c r="R18" s="228">
        <f t="shared" si="5"/>
        <v>6061</v>
      </c>
      <c r="S18" s="229">
        <f t="shared" si="6"/>
        <v>145.464</v>
      </c>
      <c r="T18" s="229">
        <f t="shared" si="7"/>
        <v>6.0609999999999999</v>
      </c>
      <c r="U18" s="230">
        <v>9</v>
      </c>
      <c r="V18" s="230">
        <f t="shared" si="0"/>
        <v>9</v>
      </c>
      <c r="W18" s="292" t="s">
        <v>148</v>
      </c>
      <c r="X18" s="286">
        <v>0</v>
      </c>
      <c r="Y18" s="286">
        <v>1030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32009386</v>
      </c>
      <c r="AH18" s="233">
        <f t="shared" si="9"/>
        <v>1348</v>
      </c>
      <c r="AI18" s="234">
        <f t="shared" si="8"/>
        <v>222.40554363966342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7032859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137</v>
      </c>
      <c r="P19" s="227">
        <v>145</v>
      </c>
      <c r="Q19" s="227">
        <v>12227732</v>
      </c>
      <c r="R19" s="228">
        <f t="shared" si="5"/>
        <v>6222</v>
      </c>
      <c r="S19" s="229">
        <f t="shared" si="6"/>
        <v>149.328</v>
      </c>
      <c r="T19" s="229">
        <f t="shared" si="7"/>
        <v>6.2220000000000004</v>
      </c>
      <c r="U19" s="230">
        <v>8.5</v>
      </c>
      <c r="V19" s="230">
        <f t="shared" si="0"/>
        <v>8.5</v>
      </c>
      <c r="W19" s="292" t="s">
        <v>148</v>
      </c>
      <c r="X19" s="286">
        <v>0</v>
      </c>
      <c r="Y19" s="286">
        <v>1055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32010778</v>
      </c>
      <c r="AH19" s="233">
        <f t="shared" si="9"/>
        <v>1392</v>
      </c>
      <c r="AI19" s="234">
        <f t="shared" si="8"/>
        <v>223.72227579556412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7032859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137</v>
      </c>
      <c r="P20" s="227">
        <v>147</v>
      </c>
      <c r="Q20" s="227">
        <v>12233845</v>
      </c>
      <c r="R20" s="228">
        <f t="shared" si="5"/>
        <v>6113</v>
      </c>
      <c r="S20" s="229">
        <f t="shared" si="6"/>
        <v>146.71199999999999</v>
      </c>
      <c r="T20" s="229">
        <f t="shared" si="7"/>
        <v>6.1130000000000004</v>
      </c>
      <c r="U20" s="230">
        <v>7.9</v>
      </c>
      <c r="V20" s="230">
        <f t="shared" si="0"/>
        <v>7.9</v>
      </c>
      <c r="W20" s="292" t="s">
        <v>148</v>
      </c>
      <c r="X20" s="286">
        <v>0</v>
      </c>
      <c r="Y20" s="286">
        <v>1065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32012160</v>
      </c>
      <c r="AH20" s="233">
        <f t="shared" si="9"/>
        <v>1382</v>
      </c>
      <c r="AI20" s="234">
        <f t="shared" si="8"/>
        <v>226.07557663994763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7032859</v>
      </c>
      <c r="AQ20" s="286">
        <f t="shared" si="1"/>
        <v>0</v>
      </c>
      <c r="AR20" s="238"/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9</v>
      </c>
      <c r="E21" s="222">
        <f t="shared" si="2"/>
        <v>6.3380281690140849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139</v>
      </c>
      <c r="P21" s="227">
        <v>146</v>
      </c>
      <c r="Q21" s="227">
        <v>12240083</v>
      </c>
      <c r="R21" s="228">
        <f>Q21-Q20</f>
        <v>6238</v>
      </c>
      <c r="S21" s="229">
        <f t="shared" si="6"/>
        <v>149.71199999999999</v>
      </c>
      <c r="T21" s="229">
        <f t="shared" si="7"/>
        <v>6.2380000000000004</v>
      </c>
      <c r="U21" s="230">
        <v>7.3</v>
      </c>
      <c r="V21" s="230">
        <f t="shared" si="0"/>
        <v>7.3</v>
      </c>
      <c r="W21" s="292" t="s">
        <v>148</v>
      </c>
      <c r="X21" s="286">
        <v>0</v>
      </c>
      <c r="Y21" s="286">
        <v>1045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32013542</v>
      </c>
      <c r="AH21" s="233">
        <f t="shared" si="9"/>
        <v>1382</v>
      </c>
      <c r="AI21" s="234">
        <f t="shared" si="8"/>
        <v>221.54536710484129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7032859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9</v>
      </c>
      <c r="E22" s="222">
        <f t="shared" si="2"/>
        <v>6.3380281690140849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141</v>
      </c>
      <c r="P22" s="227">
        <v>148</v>
      </c>
      <c r="Q22" s="227">
        <v>12246071</v>
      </c>
      <c r="R22" s="228">
        <f t="shared" si="5"/>
        <v>5988</v>
      </c>
      <c r="S22" s="229">
        <f t="shared" si="6"/>
        <v>143.71199999999999</v>
      </c>
      <c r="T22" s="229">
        <f t="shared" si="7"/>
        <v>5.9880000000000004</v>
      </c>
      <c r="U22" s="230">
        <v>6.9</v>
      </c>
      <c r="V22" s="230">
        <f t="shared" si="0"/>
        <v>6.9</v>
      </c>
      <c r="W22" s="292" t="s">
        <v>148</v>
      </c>
      <c r="X22" s="286">
        <v>0</v>
      </c>
      <c r="Y22" s="286">
        <v>1008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32014874</v>
      </c>
      <c r="AH22" s="233">
        <f t="shared" si="9"/>
        <v>1332</v>
      </c>
      <c r="AI22" s="234">
        <f t="shared" si="8"/>
        <v>222.44488977955911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7032859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7</v>
      </c>
      <c r="E23" s="222">
        <f t="shared" si="2"/>
        <v>4.9295774647887329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136</v>
      </c>
      <c r="P23" s="227">
        <v>142</v>
      </c>
      <c r="Q23" s="227">
        <v>12251733</v>
      </c>
      <c r="R23" s="228">
        <f t="shared" si="5"/>
        <v>5662</v>
      </c>
      <c r="S23" s="229">
        <f t="shared" si="6"/>
        <v>135.88800000000001</v>
      </c>
      <c r="T23" s="229">
        <f t="shared" si="7"/>
        <v>5.6619999999999999</v>
      </c>
      <c r="U23" s="230">
        <v>6.8</v>
      </c>
      <c r="V23" s="230">
        <f t="shared" si="0"/>
        <v>6.8</v>
      </c>
      <c r="W23" s="292" t="s">
        <v>148</v>
      </c>
      <c r="X23" s="286">
        <v>0</v>
      </c>
      <c r="Y23" s="286">
        <v>1000</v>
      </c>
      <c r="Z23" s="286">
        <v>1175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32016176</v>
      </c>
      <c r="AH23" s="233">
        <f t="shared" si="9"/>
        <v>1302</v>
      </c>
      <c r="AI23" s="234">
        <f t="shared" si="8"/>
        <v>229.95407983044862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7032859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6</v>
      </c>
      <c r="E24" s="222">
        <f t="shared" si="2"/>
        <v>4.2253521126760569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137</v>
      </c>
      <c r="P24" s="227">
        <v>137</v>
      </c>
      <c r="Q24" s="227">
        <v>12257396</v>
      </c>
      <c r="R24" s="228">
        <f t="shared" si="5"/>
        <v>5663</v>
      </c>
      <c r="S24" s="229">
        <f t="shared" si="6"/>
        <v>135.91200000000001</v>
      </c>
      <c r="T24" s="229">
        <f t="shared" si="7"/>
        <v>5.6630000000000003</v>
      </c>
      <c r="U24" s="230">
        <v>6.6</v>
      </c>
      <c r="V24" s="230">
        <f t="shared" si="0"/>
        <v>6.6</v>
      </c>
      <c r="W24" s="292" t="s">
        <v>148</v>
      </c>
      <c r="X24" s="286">
        <v>0</v>
      </c>
      <c r="Y24" s="286">
        <v>1033</v>
      </c>
      <c r="Z24" s="286">
        <v>1176</v>
      </c>
      <c r="AA24" s="286">
        <v>1185</v>
      </c>
      <c r="AB24" s="286">
        <v>1198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32017478</v>
      </c>
      <c r="AH24" s="233">
        <f t="shared" si="9"/>
        <v>1302</v>
      </c>
      <c r="AI24" s="234">
        <f t="shared" si="8"/>
        <v>229.91347342398021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7032859</v>
      </c>
      <c r="AQ24" s="286">
        <f t="shared" si="1"/>
        <v>0</v>
      </c>
      <c r="AR24" s="238"/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7</v>
      </c>
      <c r="E25" s="222">
        <f t="shared" si="2"/>
        <v>4.9295774647887329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133</v>
      </c>
      <c r="P25" s="227">
        <v>135</v>
      </c>
      <c r="Q25" s="227">
        <v>12263025</v>
      </c>
      <c r="R25" s="228">
        <f t="shared" si="5"/>
        <v>5629</v>
      </c>
      <c r="S25" s="229">
        <f t="shared" si="6"/>
        <v>135.096</v>
      </c>
      <c r="T25" s="229">
        <f t="shared" si="7"/>
        <v>5.6289999999999996</v>
      </c>
      <c r="U25" s="230">
        <v>6.3</v>
      </c>
      <c r="V25" s="230">
        <f t="shared" si="0"/>
        <v>6.3</v>
      </c>
      <c r="W25" s="292" t="s">
        <v>148</v>
      </c>
      <c r="X25" s="286">
        <v>0</v>
      </c>
      <c r="Y25" s="286">
        <v>920</v>
      </c>
      <c r="Z25" s="286">
        <v>1164</v>
      </c>
      <c r="AA25" s="286">
        <v>1185</v>
      </c>
      <c r="AB25" s="286">
        <v>1198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32018782</v>
      </c>
      <c r="AH25" s="233">
        <f t="shared" si="9"/>
        <v>1304</v>
      </c>
      <c r="AI25" s="234">
        <f t="shared" si="8"/>
        <v>231.65748800852728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7032859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7</v>
      </c>
      <c r="E26" s="222">
        <f t="shared" si="2"/>
        <v>4.9295774647887329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134</v>
      </c>
      <c r="P26" s="227">
        <v>138</v>
      </c>
      <c r="Q26" s="227">
        <v>12268686</v>
      </c>
      <c r="R26" s="228">
        <f t="shared" si="5"/>
        <v>5661</v>
      </c>
      <c r="S26" s="229">
        <f t="shared" si="6"/>
        <v>135.864</v>
      </c>
      <c r="T26" s="229">
        <f t="shared" si="7"/>
        <v>5.6609999999999996</v>
      </c>
      <c r="U26" s="230">
        <v>6.1</v>
      </c>
      <c r="V26" s="230">
        <f t="shared" si="0"/>
        <v>6.1</v>
      </c>
      <c r="W26" s="292" t="s">
        <v>148</v>
      </c>
      <c r="X26" s="286">
        <v>0</v>
      </c>
      <c r="Y26" s="286">
        <v>969</v>
      </c>
      <c r="Z26" s="286">
        <v>1196</v>
      </c>
      <c r="AA26" s="286">
        <v>1185</v>
      </c>
      <c r="AB26" s="286">
        <v>1190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32020072</v>
      </c>
      <c r="AH26" s="233">
        <f t="shared" si="9"/>
        <v>1290</v>
      </c>
      <c r="AI26" s="234">
        <f t="shared" si="8"/>
        <v>227.87493375728673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7032859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6</v>
      </c>
      <c r="E27" s="222">
        <f t="shared" si="2"/>
        <v>4.2253521126760569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135</v>
      </c>
      <c r="P27" s="227">
        <v>139</v>
      </c>
      <c r="Q27" s="227">
        <v>12274347</v>
      </c>
      <c r="R27" s="228">
        <f t="shared" si="5"/>
        <v>5661</v>
      </c>
      <c r="S27" s="229">
        <f t="shared" si="6"/>
        <v>135.864</v>
      </c>
      <c r="T27" s="229">
        <f t="shared" si="7"/>
        <v>5.6609999999999996</v>
      </c>
      <c r="U27" s="230">
        <v>5.9</v>
      </c>
      <c r="V27" s="230">
        <f t="shared" si="0"/>
        <v>5.9</v>
      </c>
      <c r="W27" s="292" t="s">
        <v>148</v>
      </c>
      <c r="X27" s="286">
        <v>0</v>
      </c>
      <c r="Y27" s="286">
        <v>1017</v>
      </c>
      <c r="Z27" s="286">
        <v>1195</v>
      </c>
      <c r="AA27" s="286">
        <v>1185</v>
      </c>
      <c r="AB27" s="286">
        <v>1191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32021362</v>
      </c>
      <c r="AH27" s="233">
        <f t="shared" si="9"/>
        <v>1290</v>
      </c>
      <c r="AI27" s="234">
        <f t="shared" si="8"/>
        <v>227.87493375728673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7032859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4</v>
      </c>
      <c r="E28" s="222">
        <f t="shared" si="2"/>
        <v>2.8169014084507045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134</v>
      </c>
      <c r="P28" s="227">
        <v>135</v>
      </c>
      <c r="Q28" s="227">
        <v>12280032</v>
      </c>
      <c r="R28" s="228">
        <f t="shared" si="5"/>
        <v>5685</v>
      </c>
      <c r="S28" s="229">
        <f t="shared" si="6"/>
        <v>136.44</v>
      </c>
      <c r="T28" s="229">
        <f t="shared" si="7"/>
        <v>5.6849999999999996</v>
      </c>
      <c r="U28" s="230">
        <v>5.6</v>
      </c>
      <c r="V28" s="230">
        <f t="shared" si="0"/>
        <v>5.6</v>
      </c>
      <c r="W28" s="292" t="s">
        <v>148</v>
      </c>
      <c r="X28" s="286">
        <v>0</v>
      </c>
      <c r="Y28" s="286">
        <v>983</v>
      </c>
      <c r="Z28" s="286">
        <v>1164</v>
      </c>
      <c r="AA28" s="286">
        <v>1185</v>
      </c>
      <c r="AB28" s="286">
        <v>1181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32022654</v>
      </c>
      <c r="AH28" s="233">
        <f t="shared" si="9"/>
        <v>1292</v>
      </c>
      <c r="AI28" s="234">
        <f t="shared" si="8"/>
        <v>227.26473175021988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7032859</v>
      </c>
      <c r="AQ28" s="286">
        <f t="shared" si="1"/>
        <v>0</v>
      </c>
      <c r="AR28" s="238"/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7</v>
      </c>
      <c r="E29" s="222">
        <f t="shared" si="2"/>
        <v>4.9295774647887329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128</v>
      </c>
      <c r="P29" s="227">
        <v>132</v>
      </c>
      <c r="Q29" s="227">
        <v>12285541</v>
      </c>
      <c r="R29" s="228">
        <f t="shared" si="5"/>
        <v>5509</v>
      </c>
      <c r="S29" s="229">
        <f t="shared" si="6"/>
        <v>132.21600000000001</v>
      </c>
      <c r="T29" s="229">
        <f t="shared" si="7"/>
        <v>5.5090000000000003</v>
      </c>
      <c r="U29" s="230">
        <v>5.5</v>
      </c>
      <c r="V29" s="230">
        <f t="shared" si="0"/>
        <v>5.5</v>
      </c>
      <c r="W29" s="292" t="s">
        <v>148</v>
      </c>
      <c r="X29" s="286">
        <v>0</v>
      </c>
      <c r="Y29" s="286">
        <v>1001</v>
      </c>
      <c r="Z29" s="286">
        <v>1135</v>
      </c>
      <c r="AA29" s="286">
        <v>1185</v>
      </c>
      <c r="AB29" s="286">
        <v>1140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32023894</v>
      </c>
      <c r="AH29" s="233">
        <f t="shared" si="9"/>
        <v>1240</v>
      </c>
      <c r="AI29" s="234">
        <f t="shared" si="8"/>
        <v>225.08622254492647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7032859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11</v>
      </c>
      <c r="E30" s="222">
        <f t="shared" si="2"/>
        <v>7.746478873239437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116</v>
      </c>
      <c r="P30" s="227">
        <v>126</v>
      </c>
      <c r="Q30" s="227">
        <v>12290774</v>
      </c>
      <c r="R30" s="228">
        <f t="shared" si="5"/>
        <v>5233</v>
      </c>
      <c r="S30" s="229">
        <f t="shared" si="6"/>
        <v>125.592</v>
      </c>
      <c r="T30" s="229">
        <f t="shared" si="7"/>
        <v>5.2329999999999997</v>
      </c>
      <c r="U30" s="230">
        <v>4.9000000000000004</v>
      </c>
      <c r="V30" s="230">
        <f t="shared" si="0"/>
        <v>4.9000000000000004</v>
      </c>
      <c r="W30" s="292" t="s">
        <v>151</v>
      </c>
      <c r="X30" s="286">
        <v>0</v>
      </c>
      <c r="Y30" s="286">
        <v>1035</v>
      </c>
      <c r="Z30" s="286">
        <v>1196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32024938</v>
      </c>
      <c r="AH30" s="233">
        <f t="shared" si="9"/>
        <v>1044</v>
      </c>
      <c r="AI30" s="234">
        <f t="shared" si="8"/>
        <v>199.50315306707435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7032859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12</v>
      </c>
      <c r="E31" s="222">
        <f>D31/1.42</f>
        <v>8.4507042253521139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118</v>
      </c>
      <c r="P31" s="227">
        <v>117</v>
      </c>
      <c r="Q31" s="227">
        <v>12295836</v>
      </c>
      <c r="R31" s="228">
        <f t="shared" si="5"/>
        <v>5062</v>
      </c>
      <c r="S31" s="229">
        <f t="shared" si="6"/>
        <v>121.488</v>
      </c>
      <c r="T31" s="229">
        <f t="shared" si="7"/>
        <v>5.0620000000000003</v>
      </c>
      <c r="U31" s="230">
        <v>4.5</v>
      </c>
      <c r="V31" s="230">
        <f t="shared" si="0"/>
        <v>4.5</v>
      </c>
      <c r="W31" s="292" t="s">
        <v>151</v>
      </c>
      <c r="X31" s="286">
        <v>0</v>
      </c>
      <c r="Y31" s="286">
        <v>990</v>
      </c>
      <c r="Z31" s="286">
        <v>1196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32025938</v>
      </c>
      <c r="AH31" s="233">
        <f t="shared" si="9"/>
        <v>1000</v>
      </c>
      <c r="AI31" s="234">
        <f t="shared" si="8"/>
        <v>197.55037534571315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7032859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15</v>
      </c>
      <c r="E32" s="222">
        <f t="shared" si="2"/>
        <v>10.563380281690142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114</v>
      </c>
      <c r="P32" s="227">
        <v>117</v>
      </c>
      <c r="Q32" s="227">
        <v>12300899</v>
      </c>
      <c r="R32" s="228">
        <f t="shared" si="5"/>
        <v>5063</v>
      </c>
      <c r="S32" s="229">
        <f t="shared" si="6"/>
        <v>121.512</v>
      </c>
      <c r="T32" s="229">
        <f t="shared" si="7"/>
        <v>5.0629999999999997</v>
      </c>
      <c r="U32" s="230">
        <v>4.2</v>
      </c>
      <c r="V32" s="230">
        <f t="shared" si="0"/>
        <v>4.2</v>
      </c>
      <c r="W32" s="292" t="s">
        <v>151</v>
      </c>
      <c r="X32" s="286">
        <v>0</v>
      </c>
      <c r="Y32" s="286">
        <v>973</v>
      </c>
      <c r="Z32" s="286">
        <v>1166</v>
      </c>
      <c r="AA32" s="286">
        <v>0</v>
      </c>
      <c r="AB32" s="286">
        <v>1170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32026938</v>
      </c>
      <c r="AH32" s="233">
        <f t="shared" si="9"/>
        <v>1000</v>
      </c>
      <c r="AI32" s="234">
        <f t="shared" si="8"/>
        <v>197.51135690302195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7032859</v>
      </c>
      <c r="AQ32" s="286">
        <f t="shared" si="1"/>
        <v>0</v>
      </c>
      <c r="AR32" s="238"/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9</v>
      </c>
      <c r="E33" s="222">
        <f t="shared" si="2"/>
        <v>6.3380281690140849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120</v>
      </c>
      <c r="P33" s="227">
        <v>95</v>
      </c>
      <c r="Q33" s="227">
        <v>12305196</v>
      </c>
      <c r="R33" s="228">
        <f t="shared" si="5"/>
        <v>4297</v>
      </c>
      <c r="S33" s="229">
        <f t="shared" si="6"/>
        <v>103.128</v>
      </c>
      <c r="T33" s="229">
        <f t="shared" si="7"/>
        <v>4.2969999999999997</v>
      </c>
      <c r="U33" s="230">
        <v>4.8</v>
      </c>
      <c r="V33" s="230">
        <f t="shared" si="0"/>
        <v>4.8</v>
      </c>
      <c r="W33" s="292" t="s">
        <v>132</v>
      </c>
      <c r="X33" s="286">
        <v>0</v>
      </c>
      <c r="Y33" s="286">
        <v>0</v>
      </c>
      <c r="Z33" s="286">
        <v>1098</v>
      </c>
      <c r="AA33" s="286">
        <v>0</v>
      </c>
      <c r="AB33" s="286">
        <v>1110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32027688</v>
      </c>
      <c r="AH33" s="233">
        <f t="shared" si="9"/>
        <v>750</v>
      </c>
      <c r="AI33" s="234">
        <f t="shared" si="8"/>
        <v>174.54037700721435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7033432</v>
      </c>
      <c r="AQ33" s="286">
        <f t="shared" si="1"/>
        <v>573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13</v>
      </c>
      <c r="E34" s="222">
        <f t="shared" si="2"/>
        <v>9.1549295774647899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119</v>
      </c>
      <c r="P34" s="227">
        <v>86</v>
      </c>
      <c r="Q34" s="227">
        <v>12309086</v>
      </c>
      <c r="R34" s="228">
        <f t="shared" si="5"/>
        <v>3890</v>
      </c>
      <c r="S34" s="229">
        <f t="shared" si="6"/>
        <v>93.36</v>
      </c>
      <c r="T34" s="229">
        <f t="shared" si="7"/>
        <v>3.89</v>
      </c>
      <c r="U34" s="230">
        <v>5.8</v>
      </c>
      <c r="V34" s="230">
        <f t="shared" si="0"/>
        <v>5.8</v>
      </c>
      <c r="W34" s="292" t="s">
        <v>132</v>
      </c>
      <c r="X34" s="286">
        <v>0</v>
      </c>
      <c r="Y34" s="286">
        <v>0</v>
      </c>
      <c r="Z34" s="286">
        <v>990</v>
      </c>
      <c r="AA34" s="286">
        <v>0</v>
      </c>
      <c r="AB34" s="286">
        <v>1110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32028340</v>
      </c>
      <c r="AH34" s="233">
        <f t="shared" si="9"/>
        <v>652</v>
      </c>
      <c r="AI34" s="234">
        <f t="shared" si="8"/>
        <v>167.60925449871465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7034331</v>
      </c>
      <c r="AQ34" s="286">
        <f t="shared" si="1"/>
        <v>899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121.79166666666667</v>
      </c>
      <c r="Q35" s="255">
        <f>Q34-Q10</f>
        <v>122228</v>
      </c>
      <c r="R35" s="256">
        <f>SUM(R11:R34)</f>
        <v>122228</v>
      </c>
      <c r="S35" s="257">
        <f>AVERAGE(S11:S34)</f>
        <v>122.22800000000001</v>
      </c>
      <c r="T35" s="257">
        <f>SUM(T11:T34)</f>
        <v>122.22800000000001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25065</v>
      </c>
      <c r="AH35" s="263">
        <f>SUM(AH11:AH34)</f>
        <v>25065</v>
      </c>
      <c r="AI35" s="264">
        <f>$AH$35/$T35</f>
        <v>205.06757862355596</v>
      </c>
      <c r="AJ35" s="261"/>
      <c r="AK35" s="265"/>
      <c r="AL35" s="265"/>
      <c r="AM35" s="265"/>
      <c r="AN35" s="266"/>
      <c r="AO35" s="267"/>
      <c r="AP35" s="268">
        <f>AP34-AP10</f>
        <v>4927</v>
      </c>
      <c r="AQ35" s="269">
        <f>SUM(AQ11:AQ34)</f>
        <v>4927</v>
      </c>
      <c r="AR35" s="270" t="e">
        <f>AVERAGE(AR11:AR34)</f>
        <v>#DIV/0!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12" t="s">
        <v>288</v>
      </c>
      <c r="C38" s="294"/>
      <c r="D38" s="294"/>
      <c r="E38" s="294"/>
      <c r="F38" s="294"/>
      <c r="G38" s="294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03" t="s">
        <v>131</v>
      </c>
      <c r="C39" s="294"/>
      <c r="D39" s="294"/>
      <c r="E39" s="294"/>
      <c r="F39" s="293"/>
      <c r="G39" s="293"/>
      <c r="H39" s="294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8" t="s">
        <v>296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9"/>
      <c r="T41" s="299"/>
      <c r="U41" s="299"/>
      <c r="V41" s="299"/>
      <c r="W41" s="288"/>
      <c r="X41" s="288"/>
      <c r="Y41" s="288"/>
      <c r="Z41" s="288"/>
      <c r="AA41" s="288"/>
      <c r="AB41" s="288"/>
      <c r="AC41" s="288"/>
      <c r="AD41" s="288"/>
      <c r="AE41" s="288"/>
      <c r="AM41" s="289"/>
      <c r="AN41" s="289"/>
      <c r="AO41" s="289"/>
      <c r="AP41" s="289"/>
      <c r="AQ41" s="289"/>
      <c r="AR41" s="289"/>
      <c r="AS41" s="290"/>
      <c r="AV41" s="287"/>
      <c r="AW41" s="177"/>
      <c r="AX41" s="177"/>
      <c r="AY41" s="177"/>
    </row>
    <row r="42" spans="2:51" x14ac:dyDescent="0.35">
      <c r="B42" s="311" t="s">
        <v>126</v>
      </c>
      <c r="C42" s="294"/>
      <c r="D42" s="294"/>
      <c r="E42" s="304"/>
      <c r="F42" s="294"/>
      <c r="G42" s="29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00" t="s">
        <v>197</v>
      </c>
      <c r="C43" s="294"/>
      <c r="D43" s="294"/>
      <c r="E43" s="294"/>
      <c r="F43" s="304"/>
      <c r="G43" s="30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145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273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0" t="s">
        <v>297</v>
      </c>
      <c r="C49" s="294"/>
      <c r="D49" s="294"/>
      <c r="E49" s="294"/>
      <c r="F49" s="304"/>
      <c r="G49" s="30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2" t="s">
        <v>138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11" t="s">
        <v>139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00" t="s">
        <v>142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2" t="s">
        <v>294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365" t="s">
        <v>140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23" t="s">
        <v>129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297" t="s">
        <v>259</v>
      </c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301"/>
      <c r="U56" s="301"/>
      <c r="V56" s="301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 t="s">
        <v>130</v>
      </c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301"/>
      <c r="U57" s="280"/>
      <c r="V57" s="280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311"/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280"/>
      <c r="V58" s="280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279"/>
      <c r="C59" s="294"/>
      <c r="D59" s="294"/>
      <c r="E59" s="294"/>
      <c r="F59" s="294"/>
      <c r="G59" s="294"/>
      <c r="H59" s="294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279"/>
      <c r="C60" s="297"/>
      <c r="D60" s="294"/>
      <c r="E60" s="294"/>
      <c r="F60" s="294"/>
      <c r="G60" s="294"/>
      <c r="H60" s="294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291"/>
      <c r="D61" s="278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2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311"/>
      <c r="D62" s="278"/>
      <c r="E62" s="294"/>
      <c r="F62" s="294"/>
      <c r="G62" s="294"/>
      <c r="H62" s="294"/>
      <c r="I62" s="278"/>
      <c r="J62" s="295"/>
      <c r="K62" s="295"/>
      <c r="L62" s="295"/>
      <c r="M62" s="295"/>
      <c r="N62" s="295"/>
      <c r="O62" s="295"/>
      <c r="P62" s="295"/>
      <c r="Q62" s="295"/>
      <c r="R62" s="295"/>
      <c r="S62" s="282"/>
      <c r="T62" s="282"/>
      <c r="U62" s="282"/>
      <c r="V62" s="282"/>
      <c r="W62" s="282"/>
      <c r="X62" s="282"/>
      <c r="Y62" s="282"/>
      <c r="Z62" s="281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7"/>
      <c r="AW62" s="177"/>
      <c r="AX62" s="177"/>
      <c r="AY62" s="177"/>
    </row>
    <row r="63" spans="2:51" x14ac:dyDescent="0.35">
      <c r="B63" s="282"/>
      <c r="C63" s="311"/>
      <c r="D63" s="294"/>
      <c r="E63" s="278"/>
      <c r="F63" s="294"/>
      <c r="G63" s="294"/>
      <c r="H63" s="278"/>
      <c r="I63" s="278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1"/>
      <c r="X63" s="281"/>
      <c r="Y63" s="281"/>
      <c r="Z63" s="288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7"/>
      <c r="AW63" s="177"/>
      <c r="AX63" s="177"/>
      <c r="AY63" s="177"/>
    </row>
    <row r="64" spans="2:51" x14ac:dyDescent="0.35">
      <c r="B64" s="282"/>
      <c r="C64" s="297"/>
      <c r="D64" s="294"/>
      <c r="E64" s="278"/>
      <c r="F64" s="294"/>
      <c r="G64" s="278"/>
      <c r="H64" s="278"/>
      <c r="I64" s="294"/>
      <c r="J64" s="282"/>
      <c r="K64" s="282"/>
      <c r="L64" s="282"/>
      <c r="M64" s="282"/>
      <c r="N64" s="282"/>
      <c r="O64" s="282"/>
      <c r="P64" s="282"/>
      <c r="Q64" s="282"/>
      <c r="R64" s="282"/>
      <c r="S64" s="295"/>
      <c r="T64" s="301"/>
      <c r="U64" s="280"/>
      <c r="V64" s="280"/>
      <c r="W64" s="288"/>
      <c r="X64" s="288"/>
      <c r="Y64" s="288"/>
      <c r="Z64" s="288"/>
      <c r="AA64" s="288"/>
      <c r="AB64" s="288"/>
      <c r="AC64" s="288"/>
      <c r="AD64" s="288"/>
      <c r="AE64" s="288"/>
      <c r="AM64" s="289"/>
      <c r="AN64" s="289"/>
      <c r="AO64" s="289"/>
      <c r="AP64" s="289"/>
      <c r="AQ64" s="289"/>
      <c r="AR64" s="289"/>
      <c r="AS64" s="290"/>
      <c r="AV64" s="287"/>
      <c r="AW64" s="177"/>
      <c r="AX64" s="177"/>
      <c r="AY64" s="177"/>
    </row>
    <row r="65" spans="1:51" x14ac:dyDescent="0.35">
      <c r="B65" s="279"/>
      <c r="C65" s="297"/>
      <c r="D65" s="294"/>
      <c r="E65" s="294"/>
      <c r="F65" s="278"/>
      <c r="G65" s="278"/>
      <c r="H65" s="294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301"/>
      <c r="U65" s="280"/>
      <c r="V65" s="280"/>
      <c r="W65" s="288"/>
      <c r="X65" s="288"/>
      <c r="Y65" s="288"/>
      <c r="Z65" s="288"/>
      <c r="AA65" s="288"/>
      <c r="AB65" s="288"/>
      <c r="AC65" s="288"/>
      <c r="AD65" s="288"/>
      <c r="AE65" s="288"/>
      <c r="AM65" s="289"/>
      <c r="AN65" s="289"/>
      <c r="AO65" s="289"/>
      <c r="AP65" s="289"/>
      <c r="AQ65" s="289"/>
      <c r="AR65" s="289"/>
      <c r="AS65" s="290"/>
      <c r="AV65" s="287"/>
      <c r="AW65" s="177"/>
      <c r="AX65" s="177"/>
      <c r="AY65" s="177"/>
    </row>
    <row r="66" spans="1:51" x14ac:dyDescent="0.35">
      <c r="C66" s="282"/>
      <c r="D66" s="294"/>
      <c r="E66" s="294"/>
      <c r="F66" s="278"/>
      <c r="G66" s="294"/>
      <c r="H66" s="294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C67" s="311"/>
      <c r="D67" s="282"/>
      <c r="E67" s="294"/>
      <c r="F67" s="294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297"/>
      <c r="D68" s="282"/>
      <c r="E68" s="294"/>
      <c r="F68" s="294"/>
      <c r="G68" s="294"/>
      <c r="H68" s="294"/>
      <c r="I68" s="282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311"/>
      <c r="D69" s="294"/>
      <c r="E69" s="282"/>
      <c r="F69" s="294"/>
      <c r="G69" s="294"/>
      <c r="H69" s="282"/>
      <c r="I69" s="282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U69" s="177"/>
      <c r="AV69" s="287"/>
      <c r="AW69" s="177"/>
      <c r="AX69" s="177"/>
      <c r="AY69" s="177"/>
    </row>
    <row r="70" spans="1:51" x14ac:dyDescent="0.35">
      <c r="C70" s="300"/>
      <c r="D70" s="294"/>
      <c r="E70" s="282"/>
      <c r="F70" s="294"/>
      <c r="G70" s="282"/>
      <c r="H70" s="282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U70" s="177"/>
      <c r="AV70" s="287"/>
      <c r="AW70" s="177"/>
      <c r="AX70" s="177"/>
      <c r="AY70" s="177"/>
    </row>
    <row r="71" spans="1:51" x14ac:dyDescent="0.35">
      <c r="A71" s="288"/>
      <c r="F71" s="282"/>
      <c r="G71" s="282"/>
      <c r="I71" s="289"/>
      <c r="J71" s="289"/>
      <c r="K71" s="289"/>
      <c r="L71" s="289"/>
      <c r="M71" s="289"/>
      <c r="N71" s="289"/>
      <c r="O71" s="290"/>
      <c r="P71" s="284"/>
      <c r="R71" s="287"/>
      <c r="AS71" s="177"/>
      <c r="AT71" s="177"/>
      <c r="AU71" s="177"/>
      <c r="AV71" s="177"/>
      <c r="AW71" s="177"/>
      <c r="AX71" s="177"/>
      <c r="AY71" s="177"/>
    </row>
    <row r="72" spans="1:51" x14ac:dyDescent="0.35">
      <c r="A72" s="288"/>
      <c r="I72" s="289"/>
      <c r="J72" s="289"/>
      <c r="K72" s="289"/>
      <c r="L72" s="289"/>
      <c r="M72" s="289"/>
      <c r="N72" s="289"/>
      <c r="O72" s="290"/>
      <c r="P72" s="284"/>
      <c r="R72" s="284"/>
      <c r="AS72" s="177"/>
      <c r="AT72" s="177"/>
      <c r="AU72" s="177"/>
      <c r="AV72" s="17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4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1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O79" s="290"/>
      <c r="R79" s="284"/>
      <c r="AS79" s="177"/>
      <c r="AT79" s="177"/>
      <c r="AU79" s="177"/>
      <c r="AV79" s="177"/>
      <c r="AW79" s="177"/>
      <c r="AX79" s="177"/>
      <c r="AY79" s="177"/>
    </row>
    <row r="80" spans="1:51" x14ac:dyDescent="0.35"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Q89" s="284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191"/>
      <c r="P90" s="284"/>
      <c r="Q90" s="284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191"/>
      <c r="P91" s="284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R99" s="284"/>
      <c r="S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R100" s="284"/>
      <c r="S100" s="284"/>
      <c r="T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T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284"/>
      <c r="Q103" s="284"/>
      <c r="R103" s="284"/>
      <c r="S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Q104" s="284"/>
      <c r="R104" s="284"/>
      <c r="S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191"/>
      <c r="P105" s="284"/>
      <c r="Q105" s="284"/>
      <c r="R105" s="284"/>
      <c r="S105" s="284"/>
      <c r="T105" s="284"/>
      <c r="U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T106" s="284"/>
      <c r="U106" s="284"/>
      <c r="AS106" s="177"/>
      <c r="AT106" s="177"/>
      <c r="AU106" s="177"/>
      <c r="AV106" s="177"/>
      <c r="AW106" s="177"/>
      <c r="AX106" s="177"/>
      <c r="AY106" s="177"/>
    </row>
    <row r="118" spans="45:51" x14ac:dyDescent="0.35">
      <c r="AS118" s="177"/>
      <c r="AT118" s="177"/>
      <c r="AU118" s="177"/>
      <c r="AV118" s="177"/>
      <c r="AW118" s="177"/>
      <c r="AX118" s="177"/>
      <c r="AY118" s="177"/>
    </row>
  </sheetData>
  <protectedRanges>
    <protectedRange sqref="N62:R62 B65 S64:T70 B59:B62 S60:T61 N65:R70 T59 T42" name="Range2_12_5_1_1"/>
    <protectedRange sqref="N10 L10 L6 D6 D8 AD8 AF8 O8:U8 AJ8:AR8 AF10 AR11:AR34 L24:N31 E23:E34 G23:G34 N12:N23 N32:N34 N11:AG11 E11:G22 O12:AG34" name="Range1_16_3_1_1"/>
    <protectedRange sqref="I67 J65:M70 J62:M62 I70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69 F70 E68 H68" name="Range2_2_2_9_2_1_1"/>
    <protectedRange sqref="D66 D69:D70" name="Range2_1_1_1_1_1_9_2_1_1"/>
    <protectedRange sqref="Q10" name="Range1_17_1_1_1"/>
    <protectedRange sqref="AG10" name="Range1_18_1_1_1"/>
    <protectedRange sqref="C67 C69" name="Range2_4_1_1_1"/>
    <protectedRange sqref="AS16:AS34" name="Range1_1_1_1"/>
    <protectedRange sqref="P3:U5" name="Range1_16_1_1_1_1"/>
    <protectedRange sqref="C70 C68 C65" name="Range2_1_3_1_1"/>
    <protectedRange sqref="H11:H34" name="Range1_1_1_1_1_1_1"/>
    <protectedRange sqref="B63:B64 J63:R64 D67:D68 I68:I69 Z61:Z62 S62:Y63 AA62:AU63 E69:E70 G70:G71 F71 H69:H70" name="Range2_2_1_10_1_1_1_2"/>
    <protectedRange sqref="C66" name="Range2_2_1_10_2_1_1_1"/>
    <protectedRange sqref="N61:R61 G66 D63 F67 E65 H65" name="Range2_12_1_6_1_1"/>
    <protectedRange sqref="I64:I66 G67:G68 E66:E67 F68:F69 F62:F63 E61 G62 H61:M61 H66:H67" name="Range2_2_12_1_7_1_1"/>
    <protectedRange sqref="D64:D65" name="Range2_1_1_1_1_11_1_2_1_1"/>
    <protectedRange sqref="E62 G63 F64 H62" name="Range2_2_2_9_1_1_1_1"/>
    <protectedRange sqref="C64" name="Range2_1_1_2_1_1"/>
    <protectedRange sqref="C63" name="Range2_1_2_2_1_1"/>
    <protectedRange sqref="C62" name="Range2_3_2_1_1"/>
    <protectedRange sqref="C61" name="Range2_5_1_1_1"/>
    <protectedRange sqref="E63:E64 F65:F66 G64:G65 I62:I63 H63:H64" name="Range2_2_1_1_1_1"/>
    <protectedRange sqref="D61:D62" name="Range2_1_1_1_1_1_1_1_1"/>
    <protectedRange sqref="AS11:AS15" name="Range1_4_1_1_1_1"/>
    <protectedRange sqref="J11:J15 J26:J34" name="Range1_1_2_1_10_1_1_1_1"/>
    <protectedRange sqref="R77" name="Range2_2_1_10_1_1_1_1_1"/>
    <protectedRange sqref="T41" name="Range2_12_5_1_1_4"/>
    <protectedRange sqref="B41:B42" name="Range2_12_5_1_1_1"/>
    <protectedRange sqref="E41 F42:G42 H41" name="Range2_2_12_1_7_1_1_1"/>
    <protectedRange sqref="D41" name="Range2_3_2_1_3_1_1_2_10_1_1_1_1_1"/>
    <protectedRange sqref="C41" name="Range2_1_1_1_1_11_1_2_1_1_1"/>
    <protectedRange sqref="S39:S40" name="Range2_12_3_1_1_1_1"/>
    <protectedRange sqref="D39:E39 N39:R40 F40:G40 H39" name="Range2_12_1_3_1_1_1_1"/>
    <protectedRange sqref="I39:M39 E40 F41:G41 H40:M40" name="Range2_2_12_1_6_1_1_1_1"/>
    <protectedRange sqref="D40" name="Range2_1_1_1_1_11_1_1_1_1_1_1"/>
    <protectedRange sqref="C40" name="Range2_1_2_1_1_1_1_1"/>
    <protectedRange sqref="C39" name="Range2_3_1_1_1_1_1"/>
    <protectedRange sqref="S41" name="Range2_12_5_1_1_4_1"/>
    <protectedRange sqref="Q41:R41" name="Range2_12_1_5_1_1_1_1_1"/>
    <protectedRange sqref="N41:P41" name="Range2_12_1_2_2_1_1_1_1_1"/>
    <protectedRange sqref="K41:M41" name="Range2_2_12_1_4_2_1_1_1_1_1"/>
    <protectedRange sqref="G43 H42" name="Range2_2_12_1_3_1_1_1_1_1_4_1_1"/>
    <protectedRange sqref="E42 F43" name="Range2_2_12_1_7_1_1_3_1_1"/>
    <protectedRange sqref="I41:J41" name="Range2_2_12_1_4_2_1_1_1_2_1_1"/>
    <protectedRange sqref="S42" name="Range2_12_5_1_1_2_3_1"/>
    <protectedRange sqref="Q42:R42" name="Range2_12_1_6_1_1_1_1_2_1"/>
    <protectedRange sqref="N42:P42" name="Range2_12_1_2_3_1_1_1_1_2_1"/>
    <protectedRange sqref="I42:M42" name="Range2_2_12_1_4_3_1_1_1_1_2_1"/>
    <protectedRange sqref="D42" name="Range2_2_12_1_3_1_2_1_1_1_2_1_2_1"/>
    <protectedRange sqref="N60:R60" name="Range2_12_1_6_1_1_1"/>
    <protectedRange sqref="J60:M60" name="Range2_2_12_1_7_1_1_2"/>
    <protectedRange sqref="B58" name="Range2_12_5_1_1_2_2_1_3_1_1_1_1_1_1_1_1_1_1_1_1_1"/>
    <protectedRange sqref="D60 I60" name="Range2_2_12_1_7_1_1_2_1"/>
    <protectedRange sqref="E60 F61:G61 H60" name="Range2_2_12_1_1_1_1_1_1"/>
    <protectedRange sqref="C60" name="Range2_1_4_2_1_1_1_1"/>
    <protectedRange sqref="S59" name="Range2_12_5_1_1_5"/>
    <protectedRange sqref="R59" name="Range2_12_1_6_1_1_4_1_1_1_1_1_1_1_1_1_1_1_2"/>
    <protectedRange sqref="N59:Q59" name="Range2_12_1_6_1_1_1_1_1"/>
    <protectedRange sqref="I59:M59" name="Range2_2_12_1_7_1_1_2_1_1"/>
    <protectedRange sqref="G60 H59" name="Range2_2_12_1_3_1_2_1_1_1_2_1_1_1_1_1_1_2_1_1_1_1_1_1"/>
    <protectedRange sqref="D59:E59" name="Range2_2_12_1_3_1_2_1_1_1_2_1_1_1_1_3_1_1_1_1_1_1_1_1"/>
    <protectedRange sqref="F60" name="Range2_2_12_1_3_1_2_1_1_1_3_1_1_1_1_1_3_1_1_1_1_1_1_1_1"/>
    <protectedRange sqref="T49" name="Range2_12_5_1_1_2_1_1"/>
    <protectedRange sqref="S49" name="Range2_12_4_1_1_1_4_2_2_1_1_1_1"/>
    <protectedRange sqref="Q49:R49" name="Range2_12_1_6_1_1_1_2_3_2_1_1_1_1_1_1"/>
    <protectedRange sqref="N49:P49" name="Range2_12_1_2_3_1_1_1_2_3_2_1_1_1_1_1_1"/>
    <protectedRange sqref="K49:M49" name="Range2_2_12_1_4_3_1_1_1_3_3_2_1_1_1_1_1_1"/>
    <protectedRange sqref="J49" name="Range2_2_12_1_4_3_1_1_1_3_2_1_2_1_1_1_1"/>
    <protectedRange sqref="T56:T58" name="Range2_12_5_1_1_2"/>
    <protectedRange sqref="T50" name="Range2_12_5_1_1_2_1_2"/>
    <protectedRange sqref="T52:T55" name="Range2_12_5_1_1_3_1"/>
    <protectedRange sqref="T51" name="Range2_12_5_1_1_2_2_1"/>
    <protectedRange sqref="S58" name="Range2_12_5_1_1_5_1"/>
    <protectedRange sqref="S57" name="Range2_12_5_1_1_5_1_1_1_1"/>
    <protectedRange sqref="S56" name="Range2_12_2_1_1_1_2_1_1_2_1"/>
    <protectedRange sqref="S51:S53" name="Range2_12_4_1_1_1_4_2_2_2_1_1"/>
    <protectedRange sqref="Q51:R51 R52:R53" name="Range2_12_1_6_1_1_1_2_3_2_1_1_3_1_1"/>
    <protectedRange sqref="N51:P51" name="Range2_12_1_2_3_1_1_1_2_3_2_1_1_3_1_1"/>
    <protectedRange sqref="K51:M51" name="Range2_2_12_1_4_3_1_1_1_3_3_2_1_1_3_1_1"/>
    <protectedRange sqref="J51" name="Range2_2_12_1_4_3_1_1_1_3_2_1_2_2_1_1"/>
    <protectedRange sqref="S54" name="Range2_12_2_1_1_1_2_1_2_1"/>
    <protectedRange sqref="S55" name="Range2_12_2_1_1_1_2_1_1_1_1_1"/>
    <protectedRange sqref="R54" name="Range2_12_1_6_1_1_4_1_1_1_1_1_1_1_1_1_1"/>
    <protectedRange sqref="R55" name="Range2_12_1_6_1_1_1_2_3_1_1_3_1_1_1_1_1_1_1_2_1"/>
    <protectedRange sqref="S50" name="Range2_12_4_1_1_1_4_2_2_1_1_1_2"/>
    <protectedRange sqref="Q50:R50" name="Range2_12_1_6_1_1_1_2_3_2_1_1_1_1_1_2"/>
    <protectedRange sqref="N50:P50" name="Range2_12_1_2_3_1_1_1_2_3_2_1_1_1_1_1_2"/>
    <protectedRange sqref="K50:M50" name="Range2_2_12_1_4_3_1_1_1_3_3_2_1_1_1_1_1_2"/>
    <protectedRange sqref="J50" name="Range2_2_12_1_4_3_1_1_1_3_2_1_2_1_1_1_2"/>
    <protectedRange sqref="R58" name="Range2_12_1_4_1_1_1_1_1_1_1_1_1_1_1_1_1_1_1_2_1"/>
    <protectedRange sqref="R57" name="Range2_12_1_6_1_1_1_2_3_1_1_3_1_1_1_1_1_1_2_1_1"/>
    <protectedRange sqref="R56" name="Range2_12_1_6_1_1_1_2_3_1_1_3_1_1_1_1_1_1_1_1_1_1"/>
    <protectedRange sqref="N58:Q58" name="Range2_12_1_6_1_1_1_1_1_1"/>
    <protectedRange sqref="J58:M58" name="Range2_2_12_1_7_1_1_2_1_1_1"/>
    <protectedRange sqref="I58" name="Range2_2_12_1_4_3_1_1_1_5_1_1_1_1_1_1_1_1_1_1_1_1_1_1"/>
    <protectedRange sqref="G59 H58" name="Range2_2_12_1_3_3_1_1_1_2_1_1_1_1_1_1_1_1_1_1_1_1_1_1"/>
    <protectedRange sqref="F59" name="Range2_2_12_1_3_1_2_1_1_1_2_1_3_1_1_3_1_1_1_1_1_1_2_1_1"/>
    <protectedRange sqref="T48" name="Range2_12_5_1_1_2_1_1_1"/>
    <protectedRange sqref="T43:T44" name="Range2_12_5_1_1_3_1_1_1_1_1_1"/>
    <protectedRange sqref="T45:T46" name="Range2_12_5_1_1_2_1_1_1_1_1_1_1_1"/>
    <protectedRange sqref="T47" name="Range2_12_5_1_1_6_1_1_1_1_1_1_1_1"/>
    <protectedRange sqref="S43:S44" name="Range2_12_5_1_1_2_3_1_1_1_1_1_1_1_1_1_1"/>
    <protectedRange sqref="Q43:R44" name="Range2_12_1_6_1_1_1_1_2_1_1_1_1_1_1_1_1_1"/>
    <protectedRange sqref="N43:P44" name="Range2_12_1_2_3_1_1_1_1_2_1_1_1_1_1_1_1_1_1"/>
    <protectedRange sqref="I44:I45 J43:M44" name="Range2_2_12_1_4_3_1_1_1_1_2_1_1_1_1_1_1_1_1_1"/>
    <protectedRange sqref="E44:E45 F45:G46 H44:H45" name="Range2_2_12_1_3_1_2_1_1_1_1_2_1_1_1_1_1_1_1_1_1"/>
    <protectedRange sqref="D44:D45" name="Range2_2_12_1_3_1_2_1_1_1_2_1_2_3_1_1_1_1_1_1_1"/>
    <protectedRange sqref="S45:S46" name="Range2_12_4_1_1_1_4_2_1_1_1_1_1_1_1_1_1"/>
    <protectedRange sqref="Q45:R46" name="Range2_12_1_6_1_1_1_2_3_2_1_1_1_1_1_1_1_1_1"/>
    <protectedRange sqref="N45:P46" name="Range2_12_1_2_3_1_1_1_2_3_2_1_1_1_1_1_1_1_1_1"/>
    <protectedRange sqref="J45:M46" name="Range2_2_12_1_4_3_1_1_1_3_3_2_1_1_1_1_1_1_1_1_1"/>
    <protectedRange sqref="I43 I46" name="Range2_2_12_1_4_3_1_1_1_2_1_2_2_1_1_1_1_1_1_1_1"/>
    <protectedRange sqref="G44 D43:E43 D46:E46 G47 H46 H43" name="Range2_2_12_1_3_1_2_1_1_1_2_1_3_2_1_1_1_1_1_1_1_1"/>
    <protectedRange sqref="F44 F47" name="Range2_2_12_1_3_1_2_1_1_1_1_1_2_2_1_1_1_1_1_1_1_1"/>
    <protectedRange sqref="S47" name="Range2_12_5_1_1_5_3_1_1_1_1_1_1_1_1_1_1"/>
    <protectedRange sqref="Q47:R47" name="Range2_12_1_6_1_1_1_2_3_2_1_1_2_1_1_1_1_1_1_1_1"/>
    <protectedRange sqref="N47:P47" name="Range2_12_1_2_3_1_1_1_2_3_2_1_1_2_1_1_1_1_1_1_1_1"/>
    <protectedRange sqref="J47:M47" name="Range2_2_12_1_4_3_1_1_1_3_3_2_1_1_2_1_1_1_1_1_1_1_1"/>
    <protectedRange sqref="I47" name="Range2_2_12_1_4_3_1_1_1_2_1_2_2_1_2_1_1_1_1_1_1_1_1"/>
    <protectedRange sqref="G48 D47:E47 H47" name="Range2_2_12_1_3_1_2_1_1_1_2_1_3_2_1_2_1_1_1_1_1_1_1_1"/>
    <protectedRange sqref="F48" name="Range2_2_12_1_3_1_2_1_1_1_1_1_2_2_1_2_1_1_1_1_1_1_1_1"/>
    <protectedRange sqref="S48" name="Range2_12_4_1_1_1_4_2_2_1_1_1_1_1"/>
    <protectedRange sqref="Q48:R48" name="Range2_12_1_6_1_1_1_2_3_2_1_1_1_1_1_1_1"/>
    <protectedRange sqref="N48:P48" name="Range2_12_1_2_3_1_1_1_2_3_2_1_1_1_1_1_1_1"/>
    <protectedRange sqref="K48:M48" name="Range2_2_12_1_4_3_1_1_1_3_3_2_1_1_1_1_1_1_1"/>
    <protectedRange sqref="J48" name="Range2_2_12_1_4_3_1_1_1_3_2_1_2_1_1_1_1_1"/>
    <protectedRange sqref="D48:E48" name="Range2_2_12_1_3_1_2_1_1_1_2_1_2_3_2_1_1_1_1_1"/>
    <protectedRange sqref="B43:B45" name="Range2_12_5_1_1_1_2_2_1_1_1_1_1_1_1_1_1_1_1_1"/>
    <protectedRange sqref="B46" name="Range2_12_5_1_1_1_3_1_1_1_1_1_1_1_1_1_1_1_1_1"/>
    <protectedRange sqref="I51" name="Range2_2_12_1_4_2_1_1_1_4_1_2_1_1_1_2_2_1_1_1_1"/>
    <protectedRange sqref="G49" name="Range2_2_12_1_3_1_1_1_1_1_4_1_1_1_1"/>
    <protectedRange sqref="F49" name="Range2_2_12_1_7_1_1_3_1_1_1_1"/>
    <protectedRange sqref="D49:E49 H48" name="Range2_2_12_1_3_1_2_1_1_1_2_1_3_2_1_1_1_1_1_1_1_1_1_1"/>
    <protectedRange sqref="B49" name="Range2_12_5_1_1_1_2_2_1_1_1_1_1_1_1_1_1_1_1_1_1_1"/>
    <protectedRange sqref="I50" name="Range2_2_12_1_4_2_1_1_1_4_1_2_1_1_1_2_2_1_1_1_2"/>
    <protectedRange sqref="H51" name="Range2_2_12_1_3_1_2_1_1_1_1_2_1_1_1_1_1_1_2_1_1_1_4"/>
    <protectedRange sqref="D50:E50" name="Range2_2_12_1_3_1_2_1_1_1_2_1_2_3_2_1_1_1_1_2_1_1"/>
    <protectedRange sqref="I48" name="Range2_2_12_1_4_2_1_1_1_4_1_2_1_1_1_2_1_1_1_1_2_1_1"/>
    <protectedRange sqref="F50:G51 H49" name="Range2_2_12_1_3_1_1_1_1_1_4_1_2_1_2_1_2_1_1_1_1_2_1_1"/>
    <protectedRange sqref="D51:E51" name="Range2_2_12_1_3_1_2_1_1_1_2_1_2_3_2_1_1_1_2_1_1_1"/>
    <protectedRange sqref="I49" name="Range2_2_12_1_4_2_1_1_1_4_1_2_1_1_1_2_1_1_1_2_1_1_1"/>
    <protectedRange sqref="F52:G52 H50" name="Range2_2_12_1_3_1_1_1_1_1_4_1_2_1_2_1_2_1_1_1_2_1_1_1"/>
    <protectedRange sqref="E52" name="Range2_2_12_1_3_1_2_1_1_1_1_2_1_1_1_1_1_1_2_1_1_1_1_1"/>
    <protectedRange sqref="D52" name="Range2_2_12_1_3_1_2_1_1_1_2_1_2_3_1_1_1_1_2_1_1_1_1_1"/>
    <protectedRange sqref="B50" name="Range2_12_5_1_1_2_2_2_1_1_1_1_1_1_1_1_1_1_1_1"/>
    <protectedRange sqref="B52" name="Range2_12_5_1_1_1_2_1_1_1_1_1_1_1_1_1_1_1_1"/>
    <protectedRange sqref="B57" name="Range2_12_5_1_1_2_4_1_1"/>
    <protectedRange sqref="Q52:Q53" name="Range2_12_1_6_1_1_1_2_3_2_1_1_3_1_1_1_1"/>
    <protectedRange sqref="N52:P53" name="Range2_12_1_2_3_1_1_1_2_3_2_1_1_3_1_1_1_1"/>
    <protectedRange sqref="K52:M53" name="Range2_2_12_1_4_3_1_1_1_3_3_2_1_1_3_1_1_1_1"/>
    <protectedRange sqref="J52:J53" name="Range2_2_12_1_4_3_1_1_1_3_2_1_2_2_1_1_1_1"/>
    <protectedRange sqref="N54:Q54" name="Range2_12_1_6_1_1_4_1_1_1_1_1_1_1_1_1_1_1_1"/>
    <protectedRange sqref="K54:M54" name="Range2_2_12_1_7_1_1_6_1_1_1_1_1_1_1_1_1_1_1_1"/>
    <protectedRange sqref="Q55" name="Range2_12_1_6_1_1_1_2_3_1_1_3_1_1_1_1_1_1_1_2_1_1_1"/>
    <protectedRange sqref="N55:P55" name="Range2_12_1_2_3_1_1_1_2_3_1_1_3_1_1_1_1_1_1_1_1_1_1_1"/>
    <protectedRange sqref="J55:M55" name="Range2_2_12_1_4_3_1_1_1_3_3_1_1_3_1_1_1_1_1_1_1_1_1_1_1"/>
    <protectedRange sqref="I55" name="Range2_2_12_1_4_3_1_1_1_2_1_2_1_1_3_1_1_1_1_1_1_1_1_1_1"/>
    <protectedRange sqref="G57 H56" name="Range2_2_12_1_3_1_2_1_1_1_2_1_3_1_1_3_1_1_1_1_1_1_1_2_1_1_1"/>
    <protectedRange sqref="D53:E53" name="Range2_2_12_1_3_1_2_1_1_1_2_1_2_3_2_1_1_1_2_1_1"/>
    <protectedRange sqref="F54:G54 H53" name="Range2_2_12_1_3_1_1_1_1_1_4_1_2_1_2_1_2_1_1_1_2_1_1"/>
    <protectedRange sqref="I53" name="Range2_2_12_1_4_2_1_1_1_4_1_2_1_1_1_2_2_2_1_1_1_1"/>
    <protectedRange sqref="D54:E54" name="Range2_2_12_1_3_1_2_1_1_1_2_1_2_3_2_2_1_1_2_1_1_1"/>
    <protectedRange sqref="F55:G55 H54" name="Range2_2_12_1_3_1_1_1_1_1_4_1_2_1_2_1_2_2_1_1_2_1_1_1"/>
    <protectedRange sqref="J54" name="Range2_2_12_1_4_3_1_1_1_3_2_1_2_2_2_1_1_1_1"/>
    <protectedRange sqref="D55:E55" name="Range2_2_12_1_3_1_2_1_1_1_2_1_2_3_2_2_1_2_2_1_1_1_1"/>
    <protectedRange sqref="I54" name="Range2_2_12_1_4_2_1_1_1_4_1_2_1_1_1_2_2_1_1_2_1_1_1_1"/>
    <protectedRange sqref="F56:G56 H55" name="Range2_2_12_1_3_1_1_1_1_1_4_1_2_1_2_1_2_2_1_2_2_1_1_1_1"/>
    <protectedRange sqref="D56:E56" name="Range2_2_12_1_3_1_2_1_1_1_2_1_2_3_2_2_1_1_1_1_1_1_1"/>
    <protectedRange sqref="F57" name="Range2_2_12_1_3_1_1_1_1_1_4_1_2_1_2_1_2_2_1_1_1_1_1_1_1"/>
    <protectedRange sqref="N57:Q57" name="Range2_12_1_6_1_1_4_1_1_1_1_1_1_1_1_1_1_1_1_1_1_1_1"/>
    <protectedRange sqref="J57:M57" name="Range2_2_12_1_7_1_1_6_1_1_1_1_1_1_1_1_1_1_1_1_1_1_1"/>
    <protectedRange sqref="Q56" name="Range2_12_1_4_1_1_1_1_1_1_1_1_1_1_1_1_1_1_1_1_1_1_1_1"/>
    <protectedRange sqref="N56:P56" name="Range2_12_1_2_1_1_1_1_1_1_1_1_1_1_1_1_1_1_1_1_1_1_1_1"/>
    <protectedRange sqref="J56:M56" name="Range2_2_12_1_4_1_1_1_1_1_1_1_1_1_1_1_1_1_1_1_1_1_1_1_1"/>
    <protectedRange sqref="I57" name="Range2_2_12_1_4_3_1_1_1_3_3_1_1_3_1_1_1_1_1_1_2_1_1_1_1"/>
    <protectedRange sqref="I56" name="Range2_2_12_1_7_1_1_5_2_1_1_1_1_1_1_1_1_1_1_1_1_1_1_1_1"/>
    <protectedRange sqref="D58:E58" name="Range2_2_12_1_3_3_1_1_1_2_1_1_1_1_1_1_1_1_1_1_1_1_1_1_1_1"/>
    <protectedRange sqref="F58:G58 H57" name="Range2_2_12_1_3_1_2_1_1_1_2_1_3_1_1_3_1_1_1_1_1_1_1_1_1_1_1_1"/>
    <protectedRange sqref="D57:E57" name="Range2_2_12_1_3_1_1_1_1_1_4_1_2_1_3_1_1_1_1_1_1_1_1_1_1_1_1_1_1"/>
    <protectedRange sqref="B56" name="Range2_12_5_1_1_2_2_1_3_1_1_1_1_1_1_1_1_1_1_1_1_1_1_1_1_1_1"/>
    <protectedRange sqref="B54:B55" name="Range2_12_5_1_1_2_3_2_1_1_1"/>
    <protectedRange sqref="B53" name="Range2_12_5_1_1_2_1_4_1_1_1_2_1_1_1_1_1_1_1_1_1_1_1_1"/>
    <protectedRange sqref="I52" name="Range2_2_12_1_4_2_1_1_1_4_1_2_1_1_1_2_2_1_1_1_1_1"/>
    <protectedRange sqref="F53:G53 H52" name="Range2_2_12_1_3_1_2_1_1_1_1_2_1_1_1_1_1_1_2_1_1_1_3_1"/>
    <protectedRange sqref="F38:G38" name="Range2_2_12_1_3_1_1_1_1_1_4_1_2_1_2_1_2_1_1_1_2_1_2"/>
    <protectedRange sqref="E38" name="Range2_2_12_1_3_1_2_1_1_1_1_2_1_1_1_1_1_1_2_1_1_1_2"/>
    <protectedRange sqref="D38" name="Range2_2_12_1_3_1_2_1_1_1_2_1_2_3_1_1_1_1_2_1_1_1_2"/>
    <protectedRange sqref="B38" name="Range2_12_5_1_1_1_2_1_1_1_1_1_1_1_1_1_1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45" priority="5" operator="containsText" text="N/A">
      <formula>NOT(ISERROR(SEARCH("N/A",X11)))</formula>
    </cfRule>
    <cfRule type="cellIs" dxfId="44" priority="23" operator="equal">
      <formula>0</formula>
    </cfRule>
  </conditionalFormatting>
  <conditionalFormatting sqref="X11:AE34">
    <cfRule type="cellIs" dxfId="43" priority="22" operator="greaterThanOrEqual">
      <formula>1185</formula>
    </cfRule>
  </conditionalFormatting>
  <conditionalFormatting sqref="X11:AE34">
    <cfRule type="cellIs" dxfId="42" priority="21" operator="between">
      <formula>0.1</formula>
      <formula>1184</formula>
    </cfRule>
  </conditionalFormatting>
  <conditionalFormatting sqref="X8">
    <cfRule type="cellIs" dxfId="41" priority="20" operator="equal">
      <formula>0</formula>
    </cfRule>
  </conditionalFormatting>
  <conditionalFormatting sqref="X8">
    <cfRule type="cellIs" dxfId="40" priority="19" operator="greaterThan">
      <formula>1179</formula>
    </cfRule>
  </conditionalFormatting>
  <conditionalFormatting sqref="X8">
    <cfRule type="cellIs" dxfId="39" priority="18" operator="greaterThan">
      <formula>99</formula>
    </cfRule>
  </conditionalFormatting>
  <conditionalFormatting sqref="X8">
    <cfRule type="cellIs" dxfId="38" priority="17" operator="greaterThan">
      <formula>0.99</formula>
    </cfRule>
  </conditionalFormatting>
  <conditionalFormatting sqref="AB8">
    <cfRule type="cellIs" dxfId="37" priority="16" operator="equal">
      <formula>0</formula>
    </cfRule>
  </conditionalFormatting>
  <conditionalFormatting sqref="AB8">
    <cfRule type="cellIs" dxfId="36" priority="15" operator="greaterThan">
      <formula>1179</formula>
    </cfRule>
  </conditionalFormatting>
  <conditionalFormatting sqref="AB8">
    <cfRule type="cellIs" dxfId="35" priority="14" operator="greaterThan">
      <formula>99</formula>
    </cfRule>
  </conditionalFormatting>
  <conditionalFormatting sqref="AB8">
    <cfRule type="cellIs" dxfId="34" priority="13" operator="greaterThan">
      <formula>0.99</formula>
    </cfRule>
  </conditionalFormatting>
  <conditionalFormatting sqref="AQ11:AQ34 AJ11:AO34">
    <cfRule type="cellIs" dxfId="33" priority="12" operator="equal">
      <formula>0</formula>
    </cfRule>
  </conditionalFormatting>
  <conditionalFormatting sqref="AQ11:AQ34 AJ11:AO34">
    <cfRule type="cellIs" dxfId="32" priority="11" operator="greaterThan">
      <formula>1179</formula>
    </cfRule>
  </conditionalFormatting>
  <conditionalFormatting sqref="AQ11:AQ34 AJ11:AO34">
    <cfRule type="cellIs" dxfId="31" priority="10" operator="greaterThan">
      <formula>99</formula>
    </cfRule>
  </conditionalFormatting>
  <conditionalFormatting sqref="AQ11:AQ34 AJ11:AO34">
    <cfRule type="cellIs" dxfId="30" priority="9" operator="greaterThan">
      <formula>0.99</formula>
    </cfRule>
  </conditionalFormatting>
  <conditionalFormatting sqref="AI11:AI34">
    <cfRule type="cellIs" dxfId="29" priority="8" operator="greaterThan">
      <formula>$AI$8</formula>
    </cfRule>
  </conditionalFormatting>
  <conditionalFormatting sqref="AH11:AH34">
    <cfRule type="cellIs" dxfId="28" priority="6" operator="greaterThan">
      <formula>$AH$8</formula>
    </cfRule>
    <cfRule type="cellIs" dxfId="27" priority="7" operator="greaterThan">
      <formula>$AH$8</formula>
    </cfRule>
  </conditionalFormatting>
  <conditionalFormatting sqref="AP11:AP34">
    <cfRule type="cellIs" dxfId="26" priority="4" operator="equal">
      <formula>0</formula>
    </cfRule>
  </conditionalFormatting>
  <conditionalFormatting sqref="AP11:AP34">
    <cfRule type="cellIs" dxfId="25" priority="3" operator="greaterThan">
      <formula>1179</formula>
    </cfRule>
  </conditionalFormatting>
  <conditionalFormatting sqref="AP11:AP34">
    <cfRule type="cellIs" dxfId="24" priority="2" operator="greaterThan">
      <formula>99</formula>
    </cfRule>
  </conditionalFormatting>
  <conditionalFormatting sqref="AP11:AP34">
    <cfRule type="cellIs" dxfId="23" priority="1" operator="greaterThan">
      <formula>0.99</formula>
    </cfRule>
  </conditionalFormatting>
  <dataValidations count="4">
    <dataValidation type="list" allowBlank="1" showInputMessage="1" showErrorMessage="1" sqref="P3:P5" xr:uid="{00000000-0002-0000-1D00-000000000000}">
      <formula1>$AY$10:$AY$40</formula1>
    </dataValidation>
    <dataValidation type="list" allowBlank="1" showInputMessage="1" showErrorMessage="1" sqref="AP8:AQ8 N10 L10 D8 O8:T8" xr:uid="{00000000-0002-0000-1D00-000001000000}">
      <formula1>#REF!</formula1>
    </dataValidation>
    <dataValidation type="list" allowBlank="1" showInputMessage="1" showErrorMessage="1" sqref="H11:H34" xr:uid="{00000000-0002-0000-1D00-000002000000}">
      <formula1>$AV$10:$AV$19</formula1>
    </dataValidation>
    <dataValidation type="list" allowBlank="1" showInputMessage="1" showErrorMessage="1" sqref="AV31:AW31" xr:uid="{00000000-0002-0000-1D00-000003000000}">
      <formula1>$AV$24:$AV$28</formula1>
    </dataValidation>
  </dataValidations>
  <hyperlinks>
    <hyperlink ref="H9:H10" location="'1'!AH8" display="Plant Status" xr:uid="{00000000-0004-0000-1D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00FF"/>
  </sheetPr>
  <dimension ref="A2:AY120"/>
  <sheetViews>
    <sheetView showGridLines="0" tabSelected="1" topLeftCell="A24" zoomScaleNormal="100" workbookViewId="0">
      <selection activeCell="F33" sqref="F33"/>
    </sheetView>
  </sheetViews>
  <sheetFormatPr defaultColWidth="9.1796875" defaultRowHeight="14.5" x14ac:dyDescent="0.35"/>
  <cols>
    <col min="1" max="1" width="7.1796875" style="177" customWidth="1"/>
    <col min="2" max="2" width="10.26953125" style="177" customWidth="1"/>
    <col min="3" max="3" width="11.7265625" style="177" customWidth="1"/>
    <col min="4" max="7" width="9.1796875" style="177"/>
    <col min="8" max="8" width="20.453125" style="177" customWidth="1"/>
    <col min="9" max="10" width="9.1796875" style="177"/>
    <col min="11" max="11" width="9" style="177" customWidth="1"/>
    <col min="12" max="14" width="9.1796875" style="177" hidden="1" customWidth="1"/>
    <col min="15" max="16" width="9.1796875" style="177"/>
    <col min="17" max="18" width="9.1796875" style="177" customWidth="1"/>
    <col min="19" max="32" width="9.1796875" style="177"/>
    <col min="33" max="33" width="10.453125" style="177" bestFit="1" customWidth="1"/>
    <col min="34" max="44" width="9.1796875" style="177"/>
    <col min="45" max="45" width="83.81640625" style="191" customWidth="1"/>
    <col min="46" max="47" width="9.1796875" style="284"/>
    <col min="48" max="48" width="29.7265625" style="284" customWidth="1"/>
    <col min="49" max="49" width="22" style="284" customWidth="1"/>
    <col min="50" max="50" width="9.1796875" style="284"/>
    <col min="51" max="51" width="38.54296875" style="284" bestFit="1" customWidth="1"/>
    <col min="52" max="16384" width="9.1796875" style="177"/>
  </cols>
  <sheetData>
    <row r="2" spans="2:51" ht="21" x14ac:dyDescent="0.35">
      <c r="B2" s="181"/>
      <c r="C2" s="284"/>
      <c r="D2" s="284"/>
      <c r="E2" s="182"/>
      <c r="F2" s="182"/>
      <c r="G2" s="284"/>
      <c r="H2" s="183"/>
      <c r="I2" s="183"/>
      <c r="J2" s="284"/>
      <c r="K2" s="183"/>
      <c r="L2" s="183"/>
      <c r="M2" s="284"/>
      <c r="N2" s="284"/>
      <c r="O2" s="184"/>
      <c r="P2" s="185" t="s">
        <v>0</v>
      </c>
      <c r="Q2" s="185"/>
      <c r="R2" s="186"/>
      <c r="S2" s="187"/>
      <c r="T2" s="188"/>
      <c r="U2" s="188"/>
      <c r="V2" s="189"/>
      <c r="W2" s="190"/>
      <c r="X2" s="188"/>
      <c r="Y2" s="188"/>
      <c r="Z2" s="188"/>
      <c r="AA2" s="188"/>
      <c r="AB2" s="188"/>
      <c r="AC2" s="188"/>
      <c r="AD2" s="188"/>
      <c r="AE2" s="188"/>
      <c r="AM2" s="284"/>
      <c r="AN2" s="284"/>
      <c r="AO2" s="284"/>
      <c r="AP2" s="284"/>
      <c r="AQ2" s="284"/>
      <c r="AR2" s="284"/>
    </row>
    <row r="3" spans="2:51" ht="15" customHeight="1" x14ac:dyDescent="0.35">
      <c r="B3" s="192" t="s">
        <v>1</v>
      </c>
      <c r="C3" s="192"/>
      <c r="D3" s="192"/>
      <c r="E3" s="284"/>
      <c r="F3" s="183"/>
      <c r="G3" s="183"/>
      <c r="H3" s="284"/>
      <c r="I3" s="284"/>
      <c r="J3" s="284"/>
      <c r="K3" s="193"/>
      <c r="L3" s="194"/>
      <c r="M3" s="284"/>
      <c r="N3" s="284"/>
      <c r="O3" s="195" t="s">
        <v>2</v>
      </c>
      <c r="P3" s="412" t="s">
        <v>136</v>
      </c>
      <c r="Q3" s="413"/>
      <c r="R3" s="413"/>
      <c r="S3" s="413"/>
      <c r="T3" s="413"/>
      <c r="U3" s="414"/>
      <c r="V3" s="196"/>
      <c r="W3" s="196"/>
      <c r="X3" s="196"/>
      <c r="Y3" s="196"/>
      <c r="Z3" s="196"/>
      <c r="AH3" s="284"/>
      <c r="AI3" s="284"/>
      <c r="AJ3" s="284"/>
      <c r="AK3" s="284"/>
      <c r="AL3" s="191"/>
      <c r="AM3" s="284"/>
      <c r="AN3" s="284"/>
      <c r="AO3" s="284"/>
      <c r="AP3" s="284"/>
      <c r="AQ3" s="284"/>
      <c r="AR3" s="284"/>
      <c r="AS3" s="284"/>
    </row>
    <row r="4" spans="2:51" x14ac:dyDescent="0.35">
      <c r="B4" s="197" t="s">
        <v>4</v>
      </c>
      <c r="C4" s="197"/>
      <c r="D4" s="197"/>
      <c r="E4" s="284"/>
      <c r="F4" s="198"/>
      <c r="G4" s="284"/>
      <c r="H4" s="284"/>
      <c r="I4" s="284"/>
      <c r="J4" s="284"/>
      <c r="K4" s="284"/>
      <c r="L4" s="284"/>
      <c r="M4" s="284"/>
      <c r="N4" s="284"/>
      <c r="O4" s="195" t="s">
        <v>5</v>
      </c>
      <c r="P4" s="412" t="s">
        <v>136</v>
      </c>
      <c r="Q4" s="413"/>
      <c r="R4" s="413"/>
      <c r="S4" s="413"/>
      <c r="T4" s="413"/>
      <c r="U4" s="414"/>
      <c r="V4" s="196"/>
      <c r="W4" s="196"/>
      <c r="X4" s="196"/>
      <c r="Y4" s="196"/>
      <c r="Z4" s="196"/>
      <c r="AH4" s="284"/>
      <c r="AI4" s="284"/>
      <c r="AJ4" s="284"/>
      <c r="AK4" s="284"/>
      <c r="AL4" s="191"/>
      <c r="AM4" s="284"/>
      <c r="AN4" s="284"/>
      <c r="AO4" s="284"/>
      <c r="AP4" s="284"/>
      <c r="AQ4" s="284"/>
      <c r="AR4" s="284"/>
      <c r="AS4" s="284"/>
    </row>
    <row r="5" spans="2:51" x14ac:dyDescent="0.35">
      <c r="B5" s="284"/>
      <c r="C5" s="284"/>
      <c r="D5" s="284"/>
      <c r="E5" s="199"/>
      <c r="F5" s="199"/>
      <c r="G5" s="284"/>
      <c r="H5" s="284"/>
      <c r="I5" s="284"/>
      <c r="J5" s="284"/>
      <c r="K5" s="284"/>
      <c r="L5" s="284"/>
      <c r="M5" s="284"/>
      <c r="N5" s="284"/>
      <c r="O5" s="195" t="s">
        <v>6</v>
      </c>
      <c r="P5" s="412" t="s">
        <v>134</v>
      </c>
      <c r="Q5" s="413"/>
      <c r="R5" s="413"/>
      <c r="S5" s="413"/>
      <c r="T5" s="413"/>
      <c r="U5" s="414"/>
      <c r="V5" s="196"/>
      <c r="W5" s="196"/>
      <c r="X5" s="196"/>
      <c r="Y5" s="196"/>
      <c r="Z5" s="196"/>
      <c r="AH5" s="284"/>
      <c r="AI5" s="284"/>
      <c r="AJ5" s="284"/>
      <c r="AK5" s="284"/>
      <c r="AL5" s="191"/>
      <c r="AM5" s="284"/>
      <c r="AN5" s="284"/>
      <c r="AO5" s="284"/>
      <c r="AP5" s="284"/>
      <c r="AQ5" s="284"/>
      <c r="AR5" s="284"/>
      <c r="AS5" s="284"/>
    </row>
    <row r="6" spans="2:51" x14ac:dyDescent="0.35">
      <c r="B6" s="412" t="s">
        <v>7</v>
      </c>
      <c r="C6" s="414"/>
      <c r="D6" s="415" t="s">
        <v>8</v>
      </c>
      <c r="E6" s="416"/>
      <c r="F6" s="416"/>
      <c r="G6" s="416"/>
      <c r="H6" s="417"/>
      <c r="I6" s="284"/>
      <c r="J6" s="284"/>
      <c r="K6" s="195"/>
      <c r="L6" s="418">
        <v>41686</v>
      </c>
      <c r="M6" s="418"/>
      <c r="N6" s="200"/>
      <c r="O6" s="200"/>
      <c r="P6" s="201"/>
      <c r="Q6" s="201"/>
      <c r="R6" s="201"/>
      <c r="S6" s="201"/>
      <c r="T6" s="201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J6" s="203"/>
      <c r="AM6" s="204"/>
      <c r="AN6" s="204"/>
      <c r="AO6" s="204"/>
      <c r="AP6" s="204"/>
      <c r="AQ6" s="204"/>
      <c r="AR6" s="204"/>
      <c r="AS6" s="205"/>
    </row>
    <row r="7" spans="2:51" ht="24" x14ac:dyDescent="0.35">
      <c r="B7" s="401" t="s">
        <v>9</v>
      </c>
      <c r="C7" s="402"/>
      <c r="D7" s="401" t="s">
        <v>10</v>
      </c>
      <c r="E7" s="403"/>
      <c r="F7" s="403"/>
      <c r="G7" s="402"/>
      <c r="H7" s="364" t="s">
        <v>11</v>
      </c>
      <c r="I7" s="363" t="s">
        <v>12</v>
      </c>
      <c r="J7" s="363" t="s">
        <v>13</v>
      </c>
      <c r="K7" s="363" t="s">
        <v>14</v>
      </c>
      <c r="L7" s="191"/>
      <c r="M7" s="191"/>
      <c r="N7" s="191"/>
      <c r="O7" s="364" t="s">
        <v>15</v>
      </c>
      <c r="P7" s="401" t="s">
        <v>16</v>
      </c>
      <c r="Q7" s="403"/>
      <c r="R7" s="403"/>
      <c r="S7" s="403"/>
      <c r="T7" s="402"/>
      <c r="U7" s="400" t="s">
        <v>17</v>
      </c>
      <c r="V7" s="400"/>
      <c r="W7" s="363" t="s">
        <v>18</v>
      </c>
      <c r="X7" s="401" t="s">
        <v>19</v>
      </c>
      <c r="Y7" s="402"/>
      <c r="Z7" s="401" t="s">
        <v>20</v>
      </c>
      <c r="AA7" s="402"/>
      <c r="AB7" s="401" t="s">
        <v>21</v>
      </c>
      <c r="AC7" s="402"/>
      <c r="AD7" s="401" t="s">
        <v>22</v>
      </c>
      <c r="AE7" s="402"/>
      <c r="AF7" s="363" t="s">
        <v>23</v>
      </c>
      <c r="AG7" s="363" t="s">
        <v>24</v>
      </c>
      <c r="AH7" s="363" t="s">
        <v>25</v>
      </c>
      <c r="AI7" s="363" t="s">
        <v>26</v>
      </c>
      <c r="AJ7" s="401" t="s">
        <v>27</v>
      </c>
      <c r="AK7" s="403"/>
      <c r="AL7" s="403"/>
      <c r="AM7" s="403"/>
      <c r="AN7" s="402"/>
      <c r="AO7" s="401" t="s">
        <v>28</v>
      </c>
      <c r="AP7" s="403"/>
      <c r="AQ7" s="402"/>
      <c r="AR7" s="363" t="s">
        <v>29</v>
      </c>
      <c r="AS7" s="206"/>
      <c r="AT7" s="191"/>
      <c r="AU7" s="191"/>
      <c r="AV7" s="191"/>
      <c r="AW7" s="191"/>
      <c r="AX7" s="191"/>
      <c r="AY7" s="191"/>
    </row>
    <row r="8" spans="2:51" x14ac:dyDescent="0.35">
      <c r="B8" s="404">
        <v>41943</v>
      </c>
      <c r="C8" s="405"/>
      <c r="D8" s="406" t="s">
        <v>30</v>
      </c>
      <c r="E8" s="407"/>
      <c r="F8" s="407"/>
      <c r="G8" s="408"/>
      <c r="H8" s="207"/>
      <c r="I8" s="406" t="s">
        <v>30</v>
      </c>
      <c r="J8" s="407"/>
      <c r="K8" s="408"/>
      <c r="L8" s="208"/>
      <c r="M8" s="208"/>
      <c r="N8" s="208"/>
      <c r="O8" s="207" t="s">
        <v>31</v>
      </c>
      <c r="P8" s="207" t="s">
        <v>31</v>
      </c>
      <c r="Q8" s="207" t="s">
        <v>32</v>
      </c>
      <c r="R8" s="207" t="s">
        <v>32</v>
      </c>
      <c r="S8" s="207" t="s">
        <v>31</v>
      </c>
      <c r="T8" s="207" t="s">
        <v>33</v>
      </c>
      <c r="U8" s="409" t="s">
        <v>34</v>
      </c>
      <c r="V8" s="409"/>
      <c r="W8" s="209" t="s">
        <v>35</v>
      </c>
      <c r="X8" s="392">
        <v>0</v>
      </c>
      <c r="Y8" s="393"/>
      <c r="Z8" s="410" t="s">
        <v>36</v>
      </c>
      <c r="AA8" s="411"/>
      <c r="AB8" s="392">
        <v>1185</v>
      </c>
      <c r="AC8" s="393"/>
      <c r="AD8" s="394">
        <v>800</v>
      </c>
      <c r="AE8" s="395"/>
      <c r="AF8" s="207"/>
      <c r="AG8" s="209">
        <f>AG34-AG10</f>
        <v>24998</v>
      </c>
      <c r="AH8" s="210"/>
      <c r="AI8" s="210"/>
      <c r="AJ8" s="207" t="s">
        <v>37</v>
      </c>
      <c r="AK8" s="207" t="s">
        <v>37</v>
      </c>
      <c r="AL8" s="207" t="s">
        <v>37</v>
      </c>
      <c r="AM8" s="207" t="s">
        <v>37</v>
      </c>
      <c r="AN8" s="207" t="s">
        <v>37</v>
      </c>
      <c r="AO8" s="207" t="s">
        <v>37</v>
      </c>
      <c r="AP8" s="207" t="s">
        <v>32</v>
      </c>
      <c r="AQ8" s="207" t="s">
        <v>32</v>
      </c>
      <c r="AR8" s="207" t="s">
        <v>38</v>
      </c>
      <c r="AS8" s="206"/>
      <c r="AV8" s="211" t="s">
        <v>39</v>
      </c>
    </row>
    <row r="9" spans="2:51" ht="60" x14ac:dyDescent="0.35">
      <c r="B9" s="384" t="s">
        <v>40</v>
      </c>
      <c r="C9" s="384"/>
      <c r="D9" s="396" t="s">
        <v>41</v>
      </c>
      <c r="E9" s="397"/>
      <c r="F9" s="398" t="s">
        <v>42</v>
      </c>
      <c r="G9" s="397"/>
      <c r="H9" s="399" t="s">
        <v>43</v>
      </c>
      <c r="I9" s="384" t="s">
        <v>44</v>
      </c>
      <c r="J9" s="384"/>
      <c r="K9" s="384"/>
      <c r="L9" s="363" t="s">
        <v>45</v>
      </c>
      <c r="M9" s="400" t="s">
        <v>46</v>
      </c>
      <c r="N9" s="212" t="s">
        <v>47</v>
      </c>
      <c r="O9" s="390" t="s">
        <v>48</v>
      </c>
      <c r="P9" s="390" t="s">
        <v>49</v>
      </c>
      <c r="Q9" s="213" t="s">
        <v>50</v>
      </c>
      <c r="R9" s="378" t="s">
        <v>51</v>
      </c>
      <c r="S9" s="379"/>
      <c r="T9" s="380"/>
      <c r="U9" s="361" t="s">
        <v>52</v>
      </c>
      <c r="V9" s="361" t="s">
        <v>53</v>
      </c>
      <c r="W9" s="384" t="s">
        <v>54</v>
      </c>
      <c r="X9" s="385" t="s">
        <v>55</v>
      </c>
      <c r="Y9" s="386"/>
      <c r="Z9" s="386"/>
      <c r="AA9" s="386"/>
      <c r="AB9" s="386"/>
      <c r="AC9" s="386"/>
      <c r="AD9" s="386"/>
      <c r="AE9" s="387"/>
      <c r="AF9" s="360" t="s">
        <v>56</v>
      </c>
      <c r="AG9" s="360" t="s">
        <v>57</v>
      </c>
      <c r="AH9" s="373" t="s">
        <v>58</v>
      </c>
      <c r="AI9" s="388" t="s">
        <v>59</v>
      </c>
      <c r="AJ9" s="361" t="s">
        <v>60</v>
      </c>
      <c r="AK9" s="361" t="s">
        <v>61</v>
      </c>
      <c r="AL9" s="361" t="s">
        <v>62</v>
      </c>
      <c r="AM9" s="361" t="s">
        <v>63</v>
      </c>
      <c r="AN9" s="361" t="s">
        <v>64</v>
      </c>
      <c r="AO9" s="361" t="s">
        <v>65</v>
      </c>
      <c r="AP9" s="361" t="s">
        <v>66</v>
      </c>
      <c r="AQ9" s="390" t="s">
        <v>67</v>
      </c>
      <c r="AR9" s="361" t="s">
        <v>68</v>
      </c>
      <c r="AS9" s="373" t="s">
        <v>69</v>
      </c>
      <c r="AV9" s="214" t="s">
        <v>70</v>
      </c>
      <c r="AW9" s="214" t="s">
        <v>71</v>
      </c>
      <c r="AY9" s="215" t="s">
        <v>72</v>
      </c>
    </row>
    <row r="10" spans="2:51" x14ac:dyDescent="0.35">
      <c r="B10" s="361" t="s">
        <v>73</v>
      </c>
      <c r="C10" s="361" t="s">
        <v>74</v>
      </c>
      <c r="D10" s="361" t="s">
        <v>75</v>
      </c>
      <c r="E10" s="361" t="s">
        <v>76</v>
      </c>
      <c r="F10" s="361" t="s">
        <v>75</v>
      </c>
      <c r="G10" s="361" t="s">
        <v>76</v>
      </c>
      <c r="H10" s="399"/>
      <c r="I10" s="361" t="s">
        <v>76</v>
      </c>
      <c r="J10" s="361" t="s">
        <v>76</v>
      </c>
      <c r="K10" s="361" t="s">
        <v>76</v>
      </c>
      <c r="L10" s="207" t="s">
        <v>30</v>
      </c>
      <c r="M10" s="400"/>
      <c r="N10" s="207" t="s">
        <v>30</v>
      </c>
      <c r="O10" s="391"/>
      <c r="P10" s="391"/>
      <c r="Q10" s="180">
        <f>'OCT 30'!Q34</f>
        <v>12309086</v>
      </c>
      <c r="R10" s="381"/>
      <c r="S10" s="382"/>
      <c r="T10" s="383"/>
      <c r="U10" s="361" t="s">
        <v>76</v>
      </c>
      <c r="V10" s="361" t="s">
        <v>76</v>
      </c>
      <c r="W10" s="384"/>
      <c r="X10" s="216" t="s">
        <v>77</v>
      </c>
      <c r="Y10" s="216" t="s">
        <v>78</v>
      </c>
      <c r="Z10" s="216" t="s">
        <v>79</v>
      </c>
      <c r="AA10" s="216" t="s">
        <v>80</v>
      </c>
      <c r="AB10" s="216" t="s">
        <v>81</v>
      </c>
      <c r="AC10" s="216" t="s">
        <v>82</v>
      </c>
      <c r="AD10" s="216" t="s">
        <v>83</v>
      </c>
      <c r="AE10" s="216" t="s">
        <v>84</v>
      </c>
      <c r="AF10" s="217"/>
      <c r="AG10" s="178">
        <f>'OCT 30'!AG34</f>
        <v>32028340</v>
      </c>
      <c r="AH10" s="373"/>
      <c r="AI10" s="389"/>
      <c r="AJ10" s="361" t="s">
        <v>85</v>
      </c>
      <c r="AK10" s="361" t="s">
        <v>85</v>
      </c>
      <c r="AL10" s="361" t="s">
        <v>85</v>
      </c>
      <c r="AM10" s="361" t="s">
        <v>85</v>
      </c>
      <c r="AN10" s="361" t="s">
        <v>85</v>
      </c>
      <c r="AO10" s="361" t="s">
        <v>85</v>
      </c>
      <c r="AP10" s="179">
        <v>7034331</v>
      </c>
      <c r="AQ10" s="391"/>
      <c r="AR10" s="362" t="s">
        <v>86</v>
      </c>
      <c r="AS10" s="373"/>
      <c r="AV10" s="218" t="s">
        <v>87</v>
      </c>
      <c r="AW10" s="218" t="s">
        <v>88</v>
      </c>
      <c r="AY10" s="219"/>
    </row>
    <row r="11" spans="2:51" x14ac:dyDescent="0.35">
      <c r="B11" s="220">
        <v>2</v>
      </c>
      <c r="C11" s="220">
        <v>4.1666666666666664E-2</v>
      </c>
      <c r="D11" s="221">
        <v>14</v>
      </c>
      <c r="E11" s="222">
        <f>D11/1.42</f>
        <v>9.8591549295774659</v>
      </c>
      <c r="F11" s="285">
        <v>66</v>
      </c>
      <c r="G11" s="222">
        <f>F11/1.42</f>
        <v>46.478873239436624</v>
      </c>
      <c r="H11" s="223" t="s">
        <v>89</v>
      </c>
      <c r="I11" s="223">
        <f>J11-(2/1.42)</f>
        <v>41.549295774647888</v>
      </c>
      <c r="J11" s="224">
        <f>(F11-5)/1.42</f>
        <v>42.95774647887324</v>
      </c>
      <c r="K11" s="223">
        <f>J11+(6/1.42)</f>
        <v>47.183098591549296</v>
      </c>
      <c r="L11" s="225">
        <v>14</v>
      </c>
      <c r="M11" s="226" t="s">
        <v>90</v>
      </c>
      <c r="N11" s="226">
        <v>11.4</v>
      </c>
      <c r="O11" s="227">
        <v>119</v>
      </c>
      <c r="P11" s="227">
        <v>91</v>
      </c>
      <c r="Q11" s="227">
        <v>12312761</v>
      </c>
      <c r="R11" s="228">
        <f>Q11-Q10</f>
        <v>3675</v>
      </c>
      <c r="S11" s="229">
        <f>R11*24/1000</f>
        <v>88.2</v>
      </c>
      <c r="T11" s="229">
        <f>R11/1000</f>
        <v>3.6749999999999998</v>
      </c>
      <c r="U11" s="230">
        <v>7</v>
      </c>
      <c r="V11" s="230">
        <f t="shared" ref="V11:V34" si="0">U11</f>
        <v>7</v>
      </c>
      <c r="W11" s="292" t="s">
        <v>132</v>
      </c>
      <c r="X11" s="286">
        <v>0</v>
      </c>
      <c r="Y11" s="286">
        <v>0</v>
      </c>
      <c r="Z11" s="286">
        <v>957</v>
      </c>
      <c r="AA11" s="286">
        <v>0</v>
      </c>
      <c r="AB11" s="286">
        <v>1110</v>
      </c>
      <c r="AC11" s="231" t="s">
        <v>91</v>
      </c>
      <c r="AD11" s="231" t="s">
        <v>91</v>
      </c>
      <c r="AE11" s="231" t="s">
        <v>91</v>
      </c>
      <c r="AF11" s="232" t="s">
        <v>91</v>
      </c>
      <c r="AG11" s="232">
        <v>32028952</v>
      </c>
      <c r="AH11" s="233">
        <f>IF(ISBLANK(AG11),"-",AG11-AG10)</f>
        <v>612</v>
      </c>
      <c r="AI11" s="234">
        <f>AH11/T11</f>
        <v>166.53061224489798</v>
      </c>
      <c r="AJ11" s="235">
        <v>0</v>
      </c>
      <c r="AK11" s="235">
        <v>0</v>
      </c>
      <c r="AL11" s="235">
        <v>1</v>
      </c>
      <c r="AM11" s="235">
        <v>0</v>
      </c>
      <c r="AN11" s="235">
        <v>1</v>
      </c>
      <c r="AO11" s="235">
        <v>0.35</v>
      </c>
      <c r="AP11" s="286">
        <v>7035528</v>
      </c>
      <c r="AQ11" s="286">
        <f t="shared" ref="AQ11:AQ34" si="1">AP11-AP10</f>
        <v>1197</v>
      </c>
      <c r="AR11" s="236"/>
      <c r="AS11" s="237" t="s">
        <v>114</v>
      </c>
      <c r="AV11" s="218" t="s">
        <v>89</v>
      </c>
      <c r="AW11" s="218" t="s">
        <v>92</v>
      </c>
      <c r="AY11" s="283" t="s">
        <v>134</v>
      </c>
    </row>
    <row r="12" spans="2:51" x14ac:dyDescent="0.35">
      <c r="B12" s="220">
        <v>2.0416666666666701</v>
      </c>
      <c r="C12" s="220">
        <v>8.3333333333333329E-2</v>
      </c>
      <c r="D12" s="221">
        <v>16</v>
      </c>
      <c r="E12" s="222">
        <f t="shared" ref="E12:E34" si="2">D12/1.42</f>
        <v>11.267605633802818</v>
      </c>
      <c r="F12" s="285">
        <v>66</v>
      </c>
      <c r="G12" s="222">
        <f t="shared" ref="G12:G34" si="3">F12/1.42</f>
        <v>46.478873239436624</v>
      </c>
      <c r="H12" s="223" t="s">
        <v>89</v>
      </c>
      <c r="I12" s="223">
        <f t="shared" ref="I12:I34" si="4">J12-(2/1.42)</f>
        <v>41.549295774647888</v>
      </c>
      <c r="J12" s="224">
        <f>(F12-5)/1.42</f>
        <v>42.95774647887324</v>
      </c>
      <c r="K12" s="223">
        <f>J12+(6/1.42)</f>
        <v>47.183098591549296</v>
      </c>
      <c r="L12" s="225">
        <v>14</v>
      </c>
      <c r="M12" s="226" t="s">
        <v>90</v>
      </c>
      <c r="N12" s="226">
        <v>11.2</v>
      </c>
      <c r="O12" s="227">
        <v>119</v>
      </c>
      <c r="P12" s="227">
        <v>84</v>
      </c>
      <c r="Q12" s="227">
        <v>12316315</v>
      </c>
      <c r="R12" s="228">
        <f t="shared" ref="R12:R34" si="5">Q12-Q11</f>
        <v>3554</v>
      </c>
      <c r="S12" s="229">
        <f t="shared" ref="S12:S34" si="6">R12*24/1000</f>
        <v>85.296000000000006</v>
      </c>
      <c r="T12" s="229">
        <f t="shared" ref="T12:T34" si="7">R12/1000</f>
        <v>3.5539999999999998</v>
      </c>
      <c r="U12" s="230">
        <v>8.4</v>
      </c>
      <c r="V12" s="230">
        <f t="shared" si="0"/>
        <v>8.4</v>
      </c>
      <c r="W12" s="292" t="s">
        <v>132</v>
      </c>
      <c r="X12" s="286">
        <v>0</v>
      </c>
      <c r="Y12" s="286">
        <v>0</v>
      </c>
      <c r="Z12" s="286">
        <v>915</v>
      </c>
      <c r="AA12" s="286">
        <v>0</v>
      </c>
      <c r="AB12" s="286">
        <v>1110</v>
      </c>
      <c r="AC12" s="231" t="s">
        <v>91</v>
      </c>
      <c r="AD12" s="231" t="s">
        <v>91</v>
      </c>
      <c r="AE12" s="231" t="s">
        <v>91</v>
      </c>
      <c r="AF12" s="232" t="s">
        <v>91</v>
      </c>
      <c r="AG12" s="232">
        <v>32029536</v>
      </c>
      <c r="AH12" s="233">
        <f>IF(ISBLANK(AG12),"-",AG12-AG11)</f>
        <v>584</v>
      </c>
      <c r="AI12" s="234">
        <f t="shared" ref="AI12:AI34" si="8">AH12/T12</f>
        <v>164.32189082723693</v>
      </c>
      <c r="AJ12" s="235">
        <v>0</v>
      </c>
      <c r="AK12" s="235">
        <v>0</v>
      </c>
      <c r="AL12" s="235">
        <v>1</v>
      </c>
      <c r="AM12" s="235">
        <v>0</v>
      </c>
      <c r="AN12" s="235">
        <v>1</v>
      </c>
      <c r="AO12" s="235">
        <v>0.35</v>
      </c>
      <c r="AP12" s="286">
        <v>7036818</v>
      </c>
      <c r="AQ12" s="286">
        <f t="shared" si="1"/>
        <v>1290</v>
      </c>
      <c r="AR12" s="238"/>
      <c r="AS12" s="237" t="s">
        <v>114</v>
      </c>
      <c r="AV12" s="218" t="s">
        <v>93</v>
      </c>
      <c r="AW12" s="218" t="s">
        <v>94</v>
      </c>
      <c r="AY12" s="283" t="s">
        <v>3</v>
      </c>
    </row>
    <row r="13" spans="2:51" x14ac:dyDescent="0.35">
      <c r="B13" s="220">
        <v>2.0833333333333299</v>
      </c>
      <c r="C13" s="220">
        <v>0.125</v>
      </c>
      <c r="D13" s="221">
        <v>25</v>
      </c>
      <c r="E13" s="222">
        <f t="shared" si="2"/>
        <v>17.605633802816904</v>
      </c>
      <c r="F13" s="285">
        <v>66</v>
      </c>
      <c r="G13" s="222">
        <f t="shared" si="3"/>
        <v>46.478873239436624</v>
      </c>
      <c r="H13" s="223" t="s">
        <v>89</v>
      </c>
      <c r="I13" s="223">
        <f t="shared" si="4"/>
        <v>41.549295774647888</v>
      </c>
      <c r="J13" s="224">
        <f>(F13-5)/1.42</f>
        <v>42.95774647887324</v>
      </c>
      <c r="K13" s="223">
        <f>J13+(6/1.42)</f>
        <v>47.183098591549296</v>
      </c>
      <c r="L13" s="225">
        <v>14</v>
      </c>
      <c r="M13" s="226" t="s">
        <v>90</v>
      </c>
      <c r="N13" s="226">
        <v>11.2</v>
      </c>
      <c r="O13" s="227">
        <v>90</v>
      </c>
      <c r="P13" s="227">
        <v>81</v>
      </c>
      <c r="Q13" s="227">
        <v>12319870</v>
      </c>
      <c r="R13" s="228">
        <f t="shared" si="5"/>
        <v>3555</v>
      </c>
      <c r="S13" s="229">
        <f t="shared" si="6"/>
        <v>85.32</v>
      </c>
      <c r="T13" s="229">
        <f t="shared" si="7"/>
        <v>3.5550000000000002</v>
      </c>
      <c r="U13" s="230">
        <v>9.5</v>
      </c>
      <c r="V13" s="230">
        <f t="shared" si="0"/>
        <v>9.5</v>
      </c>
      <c r="W13" s="292" t="s">
        <v>132</v>
      </c>
      <c r="X13" s="286">
        <v>0</v>
      </c>
      <c r="Y13" s="286">
        <v>0</v>
      </c>
      <c r="Z13" s="286">
        <v>820</v>
      </c>
      <c r="AA13" s="286">
        <v>0</v>
      </c>
      <c r="AB13" s="286">
        <v>1069</v>
      </c>
      <c r="AC13" s="231" t="s">
        <v>91</v>
      </c>
      <c r="AD13" s="231" t="s">
        <v>91</v>
      </c>
      <c r="AE13" s="231" t="s">
        <v>91</v>
      </c>
      <c r="AF13" s="232" t="s">
        <v>91</v>
      </c>
      <c r="AG13" s="232">
        <v>32030065</v>
      </c>
      <c r="AH13" s="233">
        <f>IF(ISBLANK(AG13),"-",AG13-AG12)</f>
        <v>529</v>
      </c>
      <c r="AI13" s="234">
        <f t="shared" si="8"/>
        <v>148.80450070323488</v>
      </c>
      <c r="AJ13" s="235">
        <v>0</v>
      </c>
      <c r="AK13" s="235">
        <v>0</v>
      </c>
      <c r="AL13" s="235">
        <v>1</v>
      </c>
      <c r="AM13" s="235">
        <v>0</v>
      </c>
      <c r="AN13" s="235">
        <v>1</v>
      </c>
      <c r="AO13" s="235">
        <v>0.35</v>
      </c>
      <c r="AP13" s="286">
        <v>7037881</v>
      </c>
      <c r="AQ13" s="286">
        <f t="shared" si="1"/>
        <v>1063</v>
      </c>
      <c r="AR13" s="236"/>
      <c r="AS13" s="237" t="s">
        <v>114</v>
      </c>
      <c r="AV13" s="218" t="s">
        <v>95</v>
      </c>
      <c r="AW13" s="218" t="s">
        <v>96</v>
      </c>
      <c r="AY13" s="283" t="s">
        <v>136</v>
      </c>
    </row>
    <row r="14" spans="2:51" x14ac:dyDescent="0.35">
      <c r="B14" s="220">
        <v>2.125</v>
      </c>
      <c r="C14" s="220">
        <v>0.16666666666666699</v>
      </c>
      <c r="D14" s="221">
        <v>27</v>
      </c>
      <c r="E14" s="222">
        <f t="shared" si="2"/>
        <v>19.014084507042256</v>
      </c>
      <c r="F14" s="285">
        <v>66</v>
      </c>
      <c r="G14" s="222">
        <f t="shared" si="3"/>
        <v>46.478873239436624</v>
      </c>
      <c r="H14" s="223" t="s">
        <v>89</v>
      </c>
      <c r="I14" s="223">
        <f t="shared" si="4"/>
        <v>41.549295774647888</v>
      </c>
      <c r="J14" s="224">
        <f>(F14-5)/1.42</f>
        <v>42.95774647887324</v>
      </c>
      <c r="K14" s="223">
        <f>J14+(6/1.42)</f>
        <v>47.183098591549296</v>
      </c>
      <c r="L14" s="225">
        <v>14</v>
      </c>
      <c r="M14" s="226" t="s">
        <v>90</v>
      </c>
      <c r="N14" s="226">
        <v>12.8</v>
      </c>
      <c r="O14" s="227">
        <v>98</v>
      </c>
      <c r="P14" s="227">
        <v>82</v>
      </c>
      <c r="Q14" s="227">
        <v>12323425</v>
      </c>
      <c r="R14" s="228">
        <f t="shared" si="5"/>
        <v>3555</v>
      </c>
      <c r="S14" s="229">
        <f t="shared" si="6"/>
        <v>85.32</v>
      </c>
      <c r="T14" s="229">
        <f t="shared" si="7"/>
        <v>3.5550000000000002</v>
      </c>
      <c r="U14" s="230">
        <v>9.5</v>
      </c>
      <c r="V14" s="230">
        <f t="shared" si="0"/>
        <v>9.5</v>
      </c>
      <c r="W14" s="292" t="s">
        <v>132</v>
      </c>
      <c r="X14" s="286">
        <v>0</v>
      </c>
      <c r="Y14" s="286">
        <v>0</v>
      </c>
      <c r="Z14" s="286">
        <v>810</v>
      </c>
      <c r="AA14" s="286">
        <v>0</v>
      </c>
      <c r="AB14" s="286">
        <v>1069</v>
      </c>
      <c r="AC14" s="231" t="s">
        <v>91</v>
      </c>
      <c r="AD14" s="231" t="s">
        <v>91</v>
      </c>
      <c r="AE14" s="231" t="s">
        <v>91</v>
      </c>
      <c r="AF14" s="232" t="s">
        <v>91</v>
      </c>
      <c r="AG14" s="232">
        <v>32030594</v>
      </c>
      <c r="AH14" s="233">
        <f t="shared" ref="AH14:AH34" si="9">IF(ISBLANK(AG14),"-",AG14-AG13)</f>
        <v>529</v>
      </c>
      <c r="AI14" s="234">
        <f t="shared" si="8"/>
        <v>148.80450070323488</v>
      </c>
      <c r="AJ14" s="235">
        <v>0</v>
      </c>
      <c r="AK14" s="235">
        <v>0</v>
      </c>
      <c r="AL14" s="235">
        <v>1</v>
      </c>
      <c r="AM14" s="235">
        <v>0</v>
      </c>
      <c r="AN14" s="235">
        <v>1</v>
      </c>
      <c r="AO14" s="235">
        <v>0</v>
      </c>
      <c r="AP14" s="286">
        <v>7037881</v>
      </c>
      <c r="AQ14" s="286">
        <f t="shared" si="1"/>
        <v>0</v>
      </c>
      <c r="AR14" s="236"/>
      <c r="AS14" s="237" t="s">
        <v>114</v>
      </c>
      <c r="AT14" s="239"/>
      <c r="AV14" s="218" t="s">
        <v>97</v>
      </c>
      <c r="AW14" s="218" t="s">
        <v>98</v>
      </c>
      <c r="AY14" s="283" t="s">
        <v>135</v>
      </c>
    </row>
    <row r="15" spans="2:51" x14ac:dyDescent="0.35">
      <c r="B15" s="220">
        <v>2.1666666666666701</v>
      </c>
      <c r="C15" s="220">
        <v>0.20833333333333301</v>
      </c>
      <c r="D15" s="221">
        <v>26</v>
      </c>
      <c r="E15" s="222">
        <f t="shared" si="2"/>
        <v>18.30985915492958</v>
      </c>
      <c r="F15" s="285">
        <v>66</v>
      </c>
      <c r="G15" s="222">
        <f t="shared" si="3"/>
        <v>46.478873239436624</v>
      </c>
      <c r="H15" s="223" t="s">
        <v>89</v>
      </c>
      <c r="I15" s="223">
        <f t="shared" si="4"/>
        <v>41.549295774647888</v>
      </c>
      <c r="J15" s="224">
        <f>(F15-5)/1.42</f>
        <v>42.95774647887324</v>
      </c>
      <c r="K15" s="223">
        <f>J15+(6/1.42)</f>
        <v>47.183098591549296</v>
      </c>
      <c r="L15" s="225">
        <v>18</v>
      </c>
      <c r="M15" s="226" t="s">
        <v>90</v>
      </c>
      <c r="N15" s="226">
        <v>13.1</v>
      </c>
      <c r="O15" s="227">
        <v>101</v>
      </c>
      <c r="P15" s="227">
        <v>98</v>
      </c>
      <c r="Q15" s="227">
        <v>12326981</v>
      </c>
      <c r="R15" s="228">
        <f t="shared" si="5"/>
        <v>3556</v>
      </c>
      <c r="S15" s="229">
        <f t="shared" si="6"/>
        <v>85.343999999999994</v>
      </c>
      <c r="T15" s="229">
        <f t="shared" si="7"/>
        <v>3.556</v>
      </c>
      <c r="U15" s="230">
        <v>9.5</v>
      </c>
      <c r="V15" s="230">
        <f t="shared" si="0"/>
        <v>9.5</v>
      </c>
      <c r="W15" s="292" t="s">
        <v>132</v>
      </c>
      <c r="X15" s="286">
        <v>0</v>
      </c>
      <c r="Y15" s="286">
        <v>0</v>
      </c>
      <c r="Z15" s="286">
        <v>907</v>
      </c>
      <c r="AA15" s="286">
        <v>0</v>
      </c>
      <c r="AB15" s="286">
        <v>1068</v>
      </c>
      <c r="AC15" s="231" t="s">
        <v>91</v>
      </c>
      <c r="AD15" s="231" t="s">
        <v>91</v>
      </c>
      <c r="AE15" s="231" t="s">
        <v>91</v>
      </c>
      <c r="AF15" s="232" t="s">
        <v>91</v>
      </c>
      <c r="AG15" s="232">
        <v>32031124</v>
      </c>
      <c r="AH15" s="233">
        <f t="shared" si="9"/>
        <v>530</v>
      </c>
      <c r="AI15" s="234">
        <f t="shared" si="8"/>
        <v>149.04386951631045</v>
      </c>
      <c r="AJ15" s="235">
        <v>0</v>
      </c>
      <c r="AK15" s="235">
        <v>0</v>
      </c>
      <c r="AL15" s="235">
        <v>1</v>
      </c>
      <c r="AM15" s="235">
        <v>0</v>
      </c>
      <c r="AN15" s="235">
        <v>1</v>
      </c>
      <c r="AO15" s="235">
        <v>0</v>
      </c>
      <c r="AP15" s="286">
        <v>7037881</v>
      </c>
      <c r="AQ15" s="286">
        <f t="shared" si="1"/>
        <v>0</v>
      </c>
      <c r="AR15" s="236"/>
      <c r="AS15" s="237" t="s">
        <v>114</v>
      </c>
      <c r="AV15" s="218" t="s">
        <v>99</v>
      </c>
      <c r="AW15" s="218" t="s">
        <v>100</v>
      </c>
      <c r="AY15" s="283" t="s">
        <v>143</v>
      </c>
    </row>
    <row r="16" spans="2:51" x14ac:dyDescent="0.35">
      <c r="B16" s="220">
        <v>2.2083333333333299</v>
      </c>
      <c r="C16" s="220">
        <v>0.25</v>
      </c>
      <c r="D16" s="221">
        <v>16</v>
      </c>
      <c r="E16" s="222">
        <f t="shared" si="2"/>
        <v>11.267605633802818</v>
      </c>
      <c r="F16" s="240">
        <v>68</v>
      </c>
      <c r="G16" s="222">
        <f t="shared" si="3"/>
        <v>47.887323943661976</v>
      </c>
      <c r="H16" s="223" t="s">
        <v>89</v>
      </c>
      <c r="I16" s="223">
        <f t="shared" si="4"/>
        <v>46.478873239436624</v>
      </c>
      <c r="J16" s="224">
        <f t="shared" ref="J16:J25" si="10">F16/1.42</f>
        <v>47.887323943661976</v>
      </c>
      <c r="K16" s="223">
        <f>J16+1.42</f>
        <v>49.307323943661977</v>
      </c>
      <c r="L16" s="225">
        <v>19</v>
      </c>
      <c r="M16" s="226" t="s">
        <v>101</v>
      </c>
      <c r="N16" s="226">
        <v>13.1</v>
      </c>
      <c r="O16" s="227">
        <v>119</v>
      </c>
      <c r="P16" s="227">
        <v>116</v>
      </c>
      <c r="Q16" s="227">
        <v>12331157</v>
      </c>
      <c r="R16" s="228">
        <f t="shared" si="5"/>
        <v>4176</v>
      </c>
      <c r="S16" s="229">
        <f t="shared" si="6"/>
        <v>100.224</v>
      </c>
      <c r="T16" s="229">
        <f t="shared" si="7"/>
        <v>4.1760000000000002</v>
      </c>
      <c r="U16" s="230">
        <v>9.5</v>
      </c>
      <c r="V16" s="230">
        <f t="shared" si="0"/>
        <v>9.5</v>
      </c>
      <c r="W16" s="292" t="s">
        <v>132</v>
      </c>
      <c r="X16" s="286">
        <v>0</v>
      </c>
      <c r="Y16" s="286">
        <v>0</v>
      </c>
      <c r="Z16" s="286">
        <v>1165</v>
      </c>
      <c r="AA16" s="286">
        <v>0</v>
      </c>
      <c r="AB16" s="286">
        <v>1064</v>
      </c>
      <c r="AC16" s="231" t="s">
        <v>91</v>
      </c>
      <c r="AD16" s="231" t="s">
        <v>91</v>
      </c>
      <c r="AE16" s="231" t="s">
        <v>91</v>
      </c>
      <c r="AF16" s="232" t="s">
        <v>91</v>
      </c>
      <c r="AG16" s="232">
        <v>32031690</v>
      </c>
      <c r="AH16" s="233">
        <f t="shared" si="9"/>
        <v>566</v>
      </c>
      <c r="AI16" s="234">
        <f t="shared" si="8"/>
        <v>135.53639846743295</v>
      </c>
      <c r="AJ16" s="235">
        <v>0</v>
      </c>
      <c r="AK16" s="235">
        <v>0</v>
      </c>
      <c r="AL16" s="235">
        <v>1</v>
      </c>
      <c r="AM16" s="235">
        <v>0</v>
      </c>
      <c r="AN16" s="235">
        <v>1</v>
      </c>
      <c r="AO16" s="235">
        <v>0</v>
      </c>
      <c r="AP16" s="286">
        <v>7037881</v>
      </c>
      <c r="AQ16" s="286">
        <f t="shared" si="1"/>
        <v>0</v>
      </c>
      <c r="AR16" s="238"/>
      <c r="AS16" s="237" t="s">
        <v>102</v>
      </c>
      <c r="AV16" s="218" t="s">
        <v>103</v>
      </c>
      <c r="AW16" s="218" t="s">
        <v>104</v>
      </c>
      <c r="AY16" s="283" t="s">
        <v>133</v>
      </c>
    </row>
    <row r="17" spans="1:51" x14ac:dyDescent="0.35">
      <c r="B17" s="220">
        <v>2.25</v>
      </c>
      <c r="C17" s="220">
        <v>0.29166666666666702</v>
      </c>
      <c r="D17" s="221">
        <v>10</v>
      </c>
      <c r="E17" s="222">
        <f t="shared" si="2"/>
        <v>7.042253521126761</v>
      </c>
      <c r="F17" s="240">
        <v>83</v>
      </c>
      <c r="G17" s="222">
        <f t="shared" si="3"/>
        <v>58.450704225352112</v>
      </c>
      <c r="H17" s="223" t="s">
        <v>89</v>
      </c>
      <c r="I17" s="223">
        <f t="shared" si="4"/>
        <v>57.04225352112676</v>
      </c>
      <c r="J17" s="224">
        <f t="shared" si="10"/>
        <v>58.450704225352112</v>
      </c>
      <c r="K17" s="223">
        <f t="shared" ref="K17:K22" si="11">J17+1.42</f>
        <v>59.870704225352114</v>
      </c>
      <c r="L17" s="225">
        <v>19</v>
      </c>
      <c r="M17" s="226" t="s">
        <v>101</v>
      </c>
      <c r="N17" s="226">
        <v>16.7</v>
      </c>
      <c r="O17" s="227">
        <v>137</v>
      </c>
      <c r="P17" s="227">
        <v>140</v>
      </c>
      <c r="Q17" s="227">
        <v>12336920</v>
      </c>
      <c r="R17" s="228">
        <f t="shared" si="5"/>
        <v>5763</v>
      </c>
      <c r="S17" s="229">
        <f t="shared" si="6"/>
        <v>138.31200000000001</v>
      </c>
      <c r="T17" s="229">
        <f t="shared" si="7"/>
        <v>5.7629999999999999</v>
      </c>
      <c r="U17" s="230">
        <v>9.1999999999999993</v>
      </c>
      <c r="V17" s="230">
        <f t="shared" si="0"/>
        <v>9.1999999999999993</v>
      </c>
      <c r="W17" s="292" t="s">
        <v>148</v>
      </c>
      <c r="X17" s="286">
        <v>0</v>
      </c>
      <c r="Y17" s="286">
        <v>1016</v>
      </c>
      <c r="Z17" s="286">
        <v>1195</v>
      </c>
      <c r="AA17" s="286">
        <v>1185</v>
      </c>
      <c r="AB17" s="286">
        <v>1199</v>
      </c>
      <c r="AC17" s="231" t="s">
        <v>91</v>
      </c>
      <c r="AD17" s="231" t="s">
        <v>91</v>
      </c>
      <c r="AE17" s="231" t="s">
        <v>91</v>
      </c>
      <c r="AF17" s="232" t="s">
        <v>91</v>
      </c>
      <c r="AG17" s="232">
        <v>32032938</v>
      </c>
      <c r="AH17" s="233">
        <f t="shared" si="9"/>
        <v>1248</v>
      </c>
      <c r="AI17" s="234">
        <f t="shared" si="8"/>
        <v>216.55387818844352</v>
      </c>
      <c r="AJ17" s="235">
        <v>0</v>
      </c>
      <c r="AK17" s="235">
        <v>0</v>
      </c>
      <c r="AL17" s="235">
        <v>1</v>
      </c>
      <c r="AM17" s="235">
        <v>0</v>
      </c>
      <c r="AN17" s="235">
        <v>1</v>
      </c>
      <c r="AO17" s="235">
        <v>0</v>
      </c>
      <c r="AP17" s="286">
        <v>7037881</v>
      </c>
      <c r="AQ17" s="286">
        <f t="shared" si="1"/>
        <v>0</v>
      </c>
      <c r="AR17" s="236"/>
      <c r="AS17" s="237" t="s">
        <v>102</v>
      </c>
      <c r="AT17" s="239"/>
      <c r="AV17" s="218" t="s">
        <v>105</v>
      </c>
      <c r="AW17" s="218" t="s">
        <v>106</v>
      </c>
      <c r="AY17" s="287"/>
    </row>
    <row r="18" spans="1:51" x14ac:dyDescent="0.35">
      <c r="B18" s="220">
        <v>2.2916666666666701</v>
      </c>
      <c r="C18" s="220">
        <v>0.33333333333333298</v>
      </c>
      <c r="D18" s="221">
        <v>9</v>
      </c>
      <c r="E18" s="222">
        <f t="shared" si="2"/>
        <v>6.3380281690140849</v>
      </c>
      <c r="F18" s="240">
        <v>83</v>
      </c>
      <c r="G18" s="222">
        <f t="shared" si="3"/>
        <v>58.450704225352112</v>
      </c>
      <c r="H18" s="223" t="s">
        <v>89</v>
      </c>
      <c r="I18" s="223">
        <f t="shared" si="4"/>
        <v>57.04225352112676</v>
      </c>
      <c r="J18" s="224">
        <f t="shared" si="10"/>
        <v>58.450704225352112</v>
      </c>
      <c r="K18" s="223">
        <f t="shared" si="11"/>
        <v>59.870704225352114</v>
      </c>
      <c r="L18" s="225">
        <v>19</v>
      </c>
      <c r="M18" s="226" t="s">
        <v>101</v>
      </c>
      <c r="N18" s="226">
        <v>17.3</v>
      </c>
      <c r="O18" s="227">
        <v>136</v>
      </c>
      <c r="P18" s="227">
        <v>134</v>
      </c>
      <c r="Q18" s="227">
        <v>12343204</v>
      </c>
      <c r="R18" s="228">
        <f t="shared" si="5"/>
        <v>6284</v>
      </c>
      <c r="S18" s="229">
        <f t="shared" si="6"/>
        <v>150.816</v>
      </c>
      <c r="T18" s="229">
        <f t="shared" si="7"/>
        <v>6.2839999999999998</v>
      </c>
      <c r="U18" s="230">
        <v>8.8000000000000007</v>
      </c>
      <c r="V18" s="230">
        <f t="shared" si="0"/>
        <v>8.8000000000000007</v>
      </c>
      <c r="W18" s="292" t="s">
        <v>148</v>
      </c>
      <c r="X18" s="286">
        <v>0</v>
      </c>
      <c r="Y18" s="286">
        <v>1049</v>
      </c>
      <c r="Z18" s="286">
        <v>1195</v>
      </c>
      <c r="AA18" s="286">
        <v>1185</v>
      </c>
      <c r="AB18" s="286">
        <v>1199</v>
      </c>
      <c r="AC18" s="231" t="s">
        <v>91</v>
      </c>
      <c r="AD18" s="231" t="s">
        <v>91</v>
      </c>
      <c r="AE18" s="231" t="s">
        <v>91</v>
      </c>
      <c r="AF18" s="232" t="s">
        <v>91</v>
      </c>
      <c r="AG18" s="232">
        <v>32034233</v>
      </c>
      <c r="AH18" s="233">
        <f t="shared" si="9"/>
        <v>1295</v>
      </c>
      <c r="AI18" s="234">
        <f t="shared" si="8"/>
        <v>206.07893061744113</v>
      </c>
      <c r="AJ18" s="235">
        <v>0</v>
      </c>
      <c r="AK18" s="235">
        <v>1</v>
      </c>
      <c r="AL18" s="235">
        <v>1</v>
      </c>
      <c r="AM18" s="235">
        <v>1</v>
      </c>
      <c r="AN18" s="235">
        <v>1</v>
      </c>
      <c r="AO18" s="235">
        <v>0</v>
      </c>
      <c r="AP18" s="286">
        <v>7037881</v>
      </c>
      <c r="AQ18" s="286">
        <f t="shared" si="1"/>
        <v>0</v>
      </c>
      <c r="AR18" s="236"/>
      <c r="AS18" s="237" t="s">
        <v>102</v>
      </c>
      <c r="AV18" s="218" t="s">
        <v>107</v>
      </c>
      <c r="AW18" s="218" t="s">
        <v>108</v>
      </c>
      <c r="AY18" s="287"/>
    </row>
    <row r="19" spans="1:51" x14ac:dyDescent="0.35">
      <c r="B19" s="220">
        <v>2.3333333333333299</v>
      </c>
      <c r="C19" s="220">
        <v>0.375</v>
      </c>
      <c r="D19" s="221">
        <v>8</v>
      </c>
      <c r="E19" s="222">
        <f t="shared" si="2"/>
        <v>5.6338028169014089</v>
      </c>
      <c r="F19" s="240">
        <v>83</v>
      </c>
      <c r="G19" s="222">
        <f t="shared" si="3"/>
        <v>58.450704225352112</v>
      </c>
      <c r="H19" s="223" t="s">
        <v>89</v>
      </c>
      <c r="I19" s="223">
        <f t="shared" si="4"/>
        <v>57.04225352112676</v>
      </c>
      <c r="J19" s="224">
        <f t="shared" si="10"/>
        <v>58.450704225352112</v>
      </c>
      <c r="K19" s="223">
        <f t="shared" si="11"/>
        <v>59.870704225352114</v>
      </c>
      <c r="L19" s="225">
        <v>19</v>
      </c>
      <c r="M19" s="226" t="s">
        <v>101</v>
      </c>
      <c r="N19" s="226">
        <v>18.399999999999999</v>
      </c>
      <c r="O19" s="227">
        <v>135</v>
      </c>
      <c r="P19" s="227">
        <v>143</v>
      </c>
      <c r="Q19" s="227">
        <v>12349228</v>
      </c>
      <c r="R19" s="228">
        <f t="shared" si="5"/>
        <v>6024</v>
      </c>
      <c r="S19" s="229">
        <f t="shared" si="6"/>
        <v>144.57599999999999</v>
      </c>
      <c r="T19" s="229">
        <f t="shared" si="7"/>
        <v>6.024</v>
      </c>
      <c r="U19" s="230">
        <v>8.3000000000000007</v>
      </c>
      <c r="V19" s="230">
        <f t="shared" si="0"/>
        <v>8.3000000000000007</v>
      </c>
      <c r="W19" s="292" t="s">
        <v>148</v>
      </c>
      <c r="X19" s="286">
        <v>0</v>
      </c>
      <c r="Y19" s="286">
        <v>1098</v>
      </c>
      <c r="Z19" s="286">
        <v>1195</v>
      </c>
      <c r="AA19" s="286">
        <v>1185</v>
      </c>
      <c r="AB19" s="286">
        <v>1199</v>
      </c>
      <c r="AC19" s="231" t="s">
        <v>91</v>
      </c>
      <c r="AD19" s="231" t="s">
        <v>91</v>
      </c>
      <c r="AE19" s="231" t="s">
        <v>91</v>
      </c>
      <c r="AF19" s="232" t="s">
        <v>91</v>
      </c>
      <c r="AG19" s="232">
        <v>32035649</v>
      </c>
      <c r="AH19" s="233">
        <f t="shared" si="9"/>
        <v>1416</v>
      </c>
      <c r="AI19" s="234">
        <f t="shared" si="8"/>
        <v>235.0597609561753</v>
      </c>
      <c r="AJ19" s="235">
        <v>0</v>
      </c>
      <c r="AK19" s="235">
        <v>1</v>
      </c>
      <c r="AL19" s="235">
        <v>1</v>
      </c>
      <c r="AM19" s="235">
        <v>1</v>
      </c>
      <c r="AN19" s="235">
        <v>1</v>
      </c>
      <c r="AO19" s="235">
        <v>0</v>
      </c>
      <c r="AP19" s="286">
        <v>7037881</v>
      </c>
      <c r="AQ19" s="286">
        <f t="shared" si="1"/>
        <v>0</v>
      </c>
      <c r="AR19" s="236"/>
      <c r="AS19" s="237" t="s">
        <v>102</v>
      </c>
      <c r="AV19" s="218" t="s">
        <v>109</v>
      </c>
      <c r="AW19" s="218" t="s">
        <v>110</v>
      </c>
      <c r="AY19" s="287"/>
    </row>
    <row r="20" spans="1:51" x14ac:dyDescent="0.35">
      <c r="B20" s="220">
        <v>2.375</v>
      </c>
      <c r="C20" s="220">
        <v>0.41666666666666669</v>
      </c>
      <c r="D20" s="221">
        <v>8</v>
      </c>
      <c r="E20" s="222">
        <f t="shared" si="2"/>
        <v>5.6338028169014089</v>
      </c>
      <c r="F20" s="240">
        <v>83</v>
      </c>
      <c r="G20" s="222">
        <f t="shared" si="3"/>
        <v>58.450704225352112</v>
      </c>
      <c r="H20" s="223" t="s">
        <v>89</v>
      </c>
      <c r="I20" s="223">
        <f t="shared" si="4"/>
        <v>57.04225352112676</v>
      </c>
      <c r="J20" s="224">
        <f t="shared" si="10"/>
        <v>58.450704225352112</v>
      </c>
      <c r="K20" s="223">
        <f t="shared" si="11"/>
        <v>59.870704225352114</v>
      </c>
      <c r="L20" s="225">
        <v>19</v>
      </c>
      <c r="M20" s="226" t="s">
        <v>101</v>
      </c>
      <c r="N20" s="226">
        <v>17.7</v>
      </c>
      <c r="O20" s="227">
        <v>134</v>
      </c>
      <c r="P20" s="227">
        <v>150</v>
      </c>
      <c r="Q20" s="227">
        <v>12355397</v>
      </c>
      <c r="R20" s="228">
        <f t="shared" si="5"/>
        <v>6169</v>
      </c>
      <c r="S20" s="229">
        <f t="shared" si="6"/>
        <v>148.05600000000001</v>
      </c>
      <c r="T20" s="229">
        <f t="shared" si="7"/>
        <v>6.1689999999999996</v>
      </c>
      <c r="U20" s="230">
        <v>7.4</v>
      </c>
      <c r="V20" s="230">
        <f t="shared" si="0"/>
        <v>7.4</v>
      </c>
      <c r="W20" s="292" t="s">
        <v>148</v>
      </c>
      <c r="X20" s="286">
        <v>0</v>
      </c>
      <c r="Y20" s="286">
        <v>1107</v>
      </c>
      <c r="Z20" s="286">
        <v>1195</v>
      </c>
      <c r="AA20" s="286">
        <v>1185</v>
      </c>
      <c r="AB20" s="286">
        <v>1199</v>
      </c>
      <c r="AC20" s="231" t="s">
        <v>91</v>
      </c>
      <c r="AD20" s="231" t="s">
        <v>91</v>
      </c>
      <c r="AE20" s="231" t="s">
        <v>91</v>
      </c>
      <c r="AF20" s="232" t="s">
        <v>91</v>
      </c>
      <c r="AG20" s="232">
        <v>32037066</v>
      </c>
      <c r="AH20" s="233">
        <f t="shared" si="9"/>
        <v>1417</v>
      </c>
      <c r="AI20" s="234">
        <f t="shared" si="8"/>
        <v>229.69687145404444</v>
      </c>
      <c r="AJ20" s="235">
        <v>0</v>
      </c>
      <c r="AK20" s="235">
        <v>1</v>
      </c>
      <c r="AL20" s="235">
        <v>1</v>
      </c>
      <c r="AM20" s="235">
        <v>1</v>
      </c>
      <c r="AN20" s="235">
        <v>1</v>
      </c>
      <c r="AO20" s="235">
        <v>0</v>
      </c>
      <c r="AP20" s="286">
        <v>7037881</v>
      </c>
      <c r="AQ20" s="286">
        <f t="shared" si="1"/>
        <v>0</v>
      </c>
      <c r="AR20" s="238"/>
      <c r="AS20" s="237" t="s">
        <v>102</v>
      </c>
      <c r="AY20" s="287"/>
    </row>
    <row r="21" spans="1:51" x14ac:dyDescent="0.35">
      <c r="B21" s="220">
        <v>2.4166666666666701</v>
      </c>
      <c r="C21" s="220">
        <v>0.45833333333333298</v>
      </c>
      <c r="D21" s="221">
        <v>8</v>
      </c>
      <c r="E21" s="222">
        <f t="shared" si="2"/>
        <v>5.6338028169014089</v>
      </c>
      <c r="F21" s="240">
        <v>83</v>
      </c>
      <c r="G21" s="222">
        <f t="shared" si="3"/>
        <v>58.450704225352112</v>
      </c>
      <c r="H21" s="223" t="s">
        <v>89</v>
      </c>
      <c r="I21" s="223">
        <f t="shared" si="4"/>
        <v>57.04225352112676</v>
      </c>
      <c r="J21" s="224">
        <f t="shared" si="10"/>
        <v>58.450704225352112</v>
      </c>
      <c r="K21" s="223">
        <f t="shared" si="11"/>
        <v>59.870704225352114</v>
      </c>
      <c r="L21" s="225">
        <v>19</v>
      </c>
      <c r="M21" s="226" t="s">
        <v>101</v>
      </c>
      <c r="N21" s="226">
        <v>17.7</v>
      </c>
      <c r="O21" s="227">
        <v>134</v>
      </c>
      <c r="P21" s="227">
        <v>150</v>
      </c>
      <c r="Q21" s="227">
        <v>12361711</v>
      </c>
      <c r="R21" s="228">
        <f>Q21-Q20</f>
        <v>6314</v>
      </c>
      <c r="S21" s="229">
        <f t="shared" si="6"/>
        <v>151.536</v>
      </c>
      <c r="T21" s="229">
        <f t="shared" si="7"/>
        <v>6.3140000000000001</v>
      </c>
      <c r="U21" s="230">
        <v>6.8</v>
      </c>
      <c r="V21" s="230">
        <f t="shared" si="0"/>
        <v>6.8</v>
      </c>
      <c r="W21" s="292" t="s">
        <v>148</v>
      </c>
      <c r="X21" s="286">
        <v>0</v>
      </c>
      <c r="Y21" s="286">
        <v>1079</v>
      </c>
      <c r="Z21" s="286">
        <v>1195</v>
      </c>
      <c r="AA21" s="286">
        <v>1185</v>
      </c>
      <c r="AB21" s="286">
        <v>1199</v>
      </c>
      <c r="AC21" s="231" t="s">
        <v>91</v>
      </c>
      <c r="AD21" s="231" t="s">
        <v>91</v>
      </c>
      <c r="AE21" s="231" t="s">
        <v>91</v>
      </c>
      <c r="AF21" s="232" t="s">
        <v>91</v>
      </c>
      <c r="AG21" s="232">
        <v>32038482</v>
      </c>
      <c r="AH21" s="233">
        <f t="shared" si="9"/>
        <v>1416</v>
      </c>
      <c r="AI21" s="234">
        <f t="shared" si="8"/>
        <v>224.26354133671208</v>
      </c>
      <c r="AJ21" s="235">
        <v>0</v>
      </c>
      <c r="AK21" s="235">
        <v>1</v>
      </c>
      <c r="AL21" s="235">
        <v>1</v>
      </c>
      <c r="AM21" s="235">
        <v>1</v>
      </c>
      <c r="AN21" s="235">
        <v>1</v>
      </c>
      <c r="AO21" s="235">
        <v>0</v>
      </c>
      <c r="AP21" s="286">
        <v>7037881</v>
      </c>
      <c r="AQ21" s="286">
        <f t="shared" si="1"/>
        <v>0</v>
      </c>
      <c r="AR21" s="236"/>
      <c r="AS21" s="237" t="s">
        <v>102</v>
      </c>
      <c r="AY21" s="287"/>
    </row>
    <row r="22" spans="1:51" x14ac:dyDescent="0.35">
      <c r="B22" s="220">
        <v>2.4583333333333299</v>
      </c>
      <c r="C22" s="220">
        <v>0.5</v>
      </c>
      <c r="D22" s="221">
        <v>9</v>
      </c>
      <c r="E22" s="222">
        <f t="shared" si="2"/>
        <v>6.3380281690140849</v>
      </c>
      <c r="F22" s="240">
        <v>83</v>
      </c>
      <c r="G22" s="222">
        <f t="shared" si="3"/>
        <v>58.450704225352112</v>
      </c>
      <c r="H22" s="223" t="s">
        <v>89</v>
      </c>
      <c r="I22" s="223">
        <f t="shared" si="4"/>
        <v>57.04225352112676</v>
      </c>
      <c r="J22" s="224">
        <f t="shared" si="10"/>
        <v>58.450704225352112</v>
      </c>
      <c r="K22" s="223">
        <f t="shared" si="11"/>
        <v>59.870704225352114</v>
      </c>
      <c r="L22" s="225">
        <v>19</v>
      </c>
      <c r="M22" s="226" t="s">
        <v>101</v>
      </c>
      <c r="N22" s="226">
        <v>17.3</v>
      </c>
      <c r="O22" s="227">
        <v>130</v>
      </c>
      <c r="P22" s="227">
        <v>144</v>
      </c>
      <c r="Q22" s="227">
        <v>12367996</v>
      </c>
      <c r="R22" s="228">
        <f t="shared" si="5"/>
        <v>6285</v>
      </c>
      <c r="S22" s="229">
        <f t="shared" si="6"/>
        <v>150.84</v>
      </c>
      <c r="T22" s="229">
        <f t="shared" si="7"/>
        <v>6.2850000000000001</v>
      </c>
      <c r="U22" s="230">
        <v>6.3</v>
      </c>
      <c r="V22" s="230">
        <f t="shared" si="0"/>
        <v>6.3</v>
      </c>
      <c r="W22" s="292" t="s">
        <v>148</v>
      </c>
      <c r="X22" s="286">
        <v>0</v>
      </c>
      <c r="Y22" s="286">
        <v>1034</v>
      </c>
      <c r="Z22" s="286">
        <v>1195</v>
      </c>
      <c r="AA22" s="286">
        <v>1185</v>
      </c>
      <c r="AB22" s="286">
        <v>1199</v>
      </c>
      <c r="AC22" s="231" t="s">
        <v>91</v>
      </c>
      <c r="AD22" s="231" t="s">
        <v>91</v>
      </c>
      <c r="AE22" s="231" t="s">
        <v>91</v>
      </c>
      <c r="AF22" s="232" t="s">
        <v>91</v>
      </c>
      <c r="AG22" s="232">
        <v>32039898</v>
      </c>
      <c r="AH22" s="233">
        <f t="shared" si="9"/>
        <v>1416</v>
      </c>
      <c r="AI22" s="234">
        <f t="shared" si="8"/>
        <v>225.29832935560859</v>
      </c>
      <c r="AJ22" s="235">
        <v>0</v>
      </c>
      <c r="AK22" s="235">
        <v>1</v>
      </c>
      <c r="AL22" s="235">
        <v>1</v>
      </c>
      <c r="AM22" s="235">
        <v>1</v>
      </c>
      <c r="AN22" s="235">
        <v>1</v>
      </c>
      <c r="AO22" s="235">
        <v>0</v>
      </c>
      <c r="AP22" s="286">
        <v>7037881</v>
      </c>
      <c r="AQ22" s="286">
        <f t="shared" si="1"/>
        <v>0</v>
      </c>
      <c r="AR22" s="236"/>
      <c r="AS22" s="237" t="s">
        <v>102</v>
      </c>
      <c r="AV22" s="241" t="s">
        <v>111</v>
      </c>
      <c r="AY22" s="287"/>
    </row>
    <row r="23" spans="1:51" x14ac:dyDescent="0.35">
      <c r="A23" s="177" t="s">
        <v>144</v>
      </c>
      <c r="B23" s="220">
        <v>2.5</v>
      </c>
      <c r="C23" s="220">
        <v>0.54166666666666696</v>
      </c>
      <c r="D23" s="221">
        <v>6</v>
      </c>
      <c r="E23" s="222">
        <f t="shared" si="2"/>
        <v>4.2253521126760569</v>
      </c>
      <c r="F23" s="285">
        <v>81</v>
      </c>
      <c r="G23" s="222">
        <f t="shared" si="3"/>
        <v>57.04225352112676</v>
      </c>
      <c r="H23" s="223" t="s">
        <v>89</v>
      </c>
      <c r="I23" s="223">
        <f t="shared" si="4"/>
        <v>55.633802816901408</v>
      </c>
      <c r="J23" s="224">
        <f t="shared" si="10"/>
        <v>57.04225352112676</v>
      </c>
      <c r="K23" s="223">
        <f>J23+(6/1.42)</f>
        <v>61.267605633802816</v>
      </c>
      <c r="L23" s="225">
        <v>19</v>
      </c>
      <c r="M23" s="226" t="s">
        <v>101</v>
      </c>
      <c r="N23" s="226">
        <v>17.5</v>
      </c>
      <c r="O23" s="227">
        <v>130</v>
      </c>
      <c r="P23" s="227">
        <v>136</v>
      </c>
      <c r="Q23" s="227">
        <v>12374292</v>
      </c>
      <c r="R23" s="228">
        <f t="shared" si="5"/>
        <v>6296</v>
      </c>
      <c r="S23" s="229">
        <f t="shared" si="6"/>
        <v>151.10400000000001</v>
      </c>
      <c r="T23" s="229">
        <f t="shared" si="7"/>
        <v>6.2960000000000003</v>
      </c>
      <c r="U23" s="230">
        <v>5.9</v>
      </c>
      <c r="V23" s="230">
        <f t="shared" si="0"/>
        <v>5.9</v>
      </c>
      <c r="W23" s="292" t="s">
        <v>148</v>
      </c>
      <c r="X23" s="286">
        <v>0</v>
      </c>
      <c r="Y23" s="286">
        <v>1004</v>
      </c>
      <c r="Z23" s="286">
        <v>1195</v>
      </c>
      <c r="AA23" s="286">
        <v>1185</v>
      </c>
      <c r="AB23" s="286">
        <v>1199</v>
      </c>
      <c r="AC23" s="231" t="s">
        <v>91</v>
      </c>
      <c r="AD23" s="231" t="s">
        <v>91</v>
      </c>
      <c r="AE23" s="231" t="s">
        <v>91</v>
      </c>
      <c r="AF23" s="232" t="s">
        <v>91</v>
      </c>
      <c r="AG23" s="232">
        <v>32041240</v>
      </c>
      <c r="AH23" s="233">
        <f t="shared" si="9"/>
        <v>1342</v>
      </c>
      <c r="AI23" s="234">
        <f t="shared" si="8"/>
        <v>213.15120711562895</v>
      </c>
      <c r="AJ23" s="235">
        <v>0</v>
      </c>
      <c r="AK23" s="235">
        <v>1</v>
      </c>
      <c r="AL23" s="235">
        <v>1</v>
      </c>
      <c r="AM23" s="235">
        <v>1</v>
      </c>
      <c r="AN23" s="235">
        <v>1</v>
      </c>
      <c r="AO23" s="235">
        <v>0</v>
      </c>
      <c r="AP23" s="286">
        <v>7037881</v>
      </c>
      <c r="AQ23" s="286">
        <f t="shared" si="1"/>
        <v>0</v>
      </c>
      <c r="AR23" s="236"/>
      <c r="AS23" s="237" t="s">
        <v>114</v>
      </c>
      <c r="AT23" s="239"/>
      <c r="AV23" s="242" t="s">
        <v>112</v>
      </c>
      <c r="AW23" s="243" t="s">
        <v>113</v>
      </c>
      <c r="AY23" s="287"/>
    </row>
    <row r="24" spans="1:51" x14ac:dyDescent="0.35">
      <c r="B24" s="220">
        <v>2.5416666666666701</v>
      </c>
      <c r="C24" s="220">
        <v>0.58333333333333404</v>
      </c>
      <c r="D24" s="221">
        <v>7</v>
      </c>
      <c r="E24" s="222">
        <f t="shared" si="2"/>
        <v>4.9295774647887329</v>
      </c>
      <c r="F24" s="285">
        <v>81</v>
      </c>
      <c r="G24" s="222">
        <f t="shared" si="3"/>
        <v>57.04225352112676</v>
      </c>
      <c r="H24" s="223" t="s">
        <v>89</v>
      </c>
      <c r="I24" s="223">
        <f t="shared" si="4"/>
        <v>55.633802816901408</v>
      </c>
      <c r="J24" s="224">
        <f t="shared" si="10"/>
        <v>57.04225352112676</v>
      </c>
      <c r="K24" s="223">
        <f t="shared" ref="K24:K34" si="12">J24+(6/1.42)</f>
        <v>61.267605633802816</v>
      </c>
      <c r="L24" s="225">
        <v>18</v>
      </c>
      <c r="M24" s="226" t="s">
        <v>101</v>
      </c>
      <c r="N24" s="226">
        <v>17.3</v>
      </c>
      <c r="O24" s="227">
        <v>131</v>
      </c>
      <c r="P24" s="227">
        <v>136</v>
      </c>
      <c r="Q24" s="227">
        <v>12379674</v>
      </c>
      <c r="R24" s="228">
        <f t="shared" si="5"/>
        <v>5382</v>
      </c>
      <c r="S24" s="229">
        <f t="shared" si="6"/>
        <v>129.16800000000001</v>
      </c>
      <c r="T24" s="229">
        <f t="shared" si="7"/>
        <v>5.3819999999999997</v>
      </c>
      <c r="U24" s="230">
        <v>5.8</v>
      </c>
      <c r="V24" s="230">
        <f t="shared" si="0"/>
        <v>5.8</v>
      </c>
      <c r="W24" s="292" t="s">
        <v>148</v>
      </c>
      <c r="X24" s="286">
        <v>0</v>
      </c>
      <c r="Y24" s="286">
        <v>1036</v>
      </c>
      <c r="Z24" s="286">
        <v>1155</v>
      </c>
      <c r="AA24" s="286">
        <v>1185</v>
      </c>
      <c r="AB24" s="286">
        <v>1160</v>
      </c>
      <c r="AC24" s="231" t="s">
        <v>91</v>
      </c>
      <c r="AD24" s="231" t="s">
        <v>91</v>
      </c>
      <c r="AE24" s="231" t="s">
        <v>91</v>
      </c>
      <c r="AF24" s="232" t="s">
        <v>91</v>
      </c>
      <c r="AG24" s="232">
        <v>32042515</v>
      </c>
      <c r="AH24" s="233">
        <f t="shared" si="9"/>
        <v>1275</v>
      </c>
      <c r="AI24" s="234">
        <f t="shared" si="8"/>
        <v>236.90078037904127</v>
      </c>
      <c r="AJ24" s="235">
        <v>0</v>
      </c>
      <c r="AK24" s="235">
        <v>1</v>
      </c>
      <c r="AL24" s="235">
        <v>1</v>
      </c>
      <c r="AM24" s="235">
        <v>1</v>
      </c>
      <c r="AN24" s="235">
        <v>1</v>
      </c>
      <c r="AO24" s="235">
        <v>0</v>
      </c>
      <c r="AP24" s="286">
        <v>7037881</v>
      </c>
      <c r="AQ24" s="286">
        <f t="shared" si="1"/>
        <v>0</v>
      </c>
      <c r="AR24" s="238"/>
      <c r="AS24" s="237" t="s">
        <v>114</v>
      </c>
      <c r="AV24" s="244" t="s">
        <v>30</v>
      </c>
      <c r="AW24" s="244">
        <v>14.7</v>
      </c>
      <c r="AY24" s="287"/>
    </row>
    <row r="25" spans="1:51" x14ac:dyDescent="0.35">
      <c r="B25" s="220">
        <v>2.5833333333333299</v>
      </c>
      <c r="C25" s="220">
        <v>0.625</v>
      </c>
      <c r="D25" s="221">
        <v>9</v>
      </c>
      <c r="E25" s="222">
        <f t="shared" si="2"/>
        <v>6.3380281690140849</v>
      </c>
      <c r="F25" s="285">
        <v>81</v>
      </c>
      <c r="G25" s="222">
        <f t="shared" si="3"/>
        <v>57.04225352112676</v>
      </c>
      <c r="H25" s="223" t="s">
        <v>89</v>
      </c>
      <c r="I25" s="223">
        <f t="shared" si="4"/>
        <v>55.633802816901408</v>
      </c>
      <c r="J25" s="224">
        <f t="shared" si="10"/>
        <v>57.04225352112676</v>
      </c>
      <c r="K25" s="223">
        <f t="shared" si="12"/>
        <v>61.267605633802816</v>
      </c>
      <c r="L25" s="225">
        <v>18</v>
      </c>
      <c r="M25" s="226" t="s">
        <v>101</v>
      </c>
      <c r="N25" s="226">
        <v>16.899999999999999</v>
      </c>
      <c r="O25" s="227">
        <v>130</v>
      </c>
      <c r="P25" s="227">
        <v>136</v>
      </c>
      <c r="Q25" s="227">
        <v>12385034</v>
      </c>
      <c r="R25" s="228">
        <f t="shared" si="5"/>
        <v>5360</v>
      </c>
      <c r="S25" s="229">
        <f t="shared" si="6"/>
        <v>128.63999999999999</v>
      </c>
      <c r="T25" s="229">
        <f t="shared" si="7"/>
        <v>5.36</v>
      </c>
      <c r="U25" s="230">
        <v>5.4</v>
      </c>
      <c r="V25" s="230">
        <f t="shared" si="0"/>
        <v>5.4</v>
      </c>
      <c r="W25" s="292" t="s">
        <v>148</v>
      </c>
      <c r="X25" s="286">
        <v>0</v>
      </c>
      <c r="Y25" s="286">
        <v>1004</v>
      </c>
      <c r="Z25" s="286">
        <v>1155</v>
      </c>
      <c r="AA25" s="286">
        <v>1185</v>
      </c>
      <c r="AB25" s="286">
        <v>1199</v>
      </c>
      <c r="AC25" s="231" t="s">
        <v>91</v>
      </c>
      <c r="AD25" s="231" t="s">
        <v>91</v>
      </c>
      <c r="AE25" s="231" t="s">
        <v>91</v>
      </c>
      <c r="AF25" s="232" t="s">
        <v>91</v>
      </c>
      <c r="AG25" s="232">
        <v>32043790</v>
      </c>
      <c r="AH25" s="233">
        <f t="shared" si="9"/>
        <v>1275</v>
      </c>
      <c r="AI25" s="234">
        <f t="shared" si="8"/>
        <v>237.87313432835819</v>
      </c>
      <c r="AJ25" s="235">
        <v>0</v>
      </c>
      <c r="AK25" s="235">
        <v>1</v>
      </c>
      <c r="AL25" s="235">
        <v>1</v>
      </c>
      <c r="AM25" s="235">
        <v>1</v>
      </c>
      <c r="AN25" s="235">
        <v>1</v>
      </c>
      <c r="AO25" s="235">
        <v>0</v>
      </c>
      <c r="AP25" s="286">
        <v>7037881</v>
      </c>
      <c r="AQ25" s="286">
        <f t="shared" si="1"/>
        <v>0</v>
      </c>
      <c r="AR25" s="236"/>
      <c r="AS25" s="237" t="s">
        <v>114</v>
      </c>
      <c r="AV25" s="244" t="s">
        <v>75</v>
      </c>
      <c r="AW25" s="244">
        <v>10.36</v>
      </c>
      <c r="AY25" s="287"/>
    </row>
    <row r="26" spans="1:51" x14ac:dyDescent="0.35">
      <c r="B26" s="220">
        <v>2.625</v>
      </c>
      <c r="C26" s="220">
        <v>0.66666666666666696</v>
      </c>
      <c r="D26" s="221">
        <v>9</v>
      </c>
      <c r="E26" s="222">
        <f t="shared" si="2"/>
        <v>6.3380281690140849</v>
      </c>
      <c r="F26" s="285">
        <v>81</v>
      </c>
      <c r="G26" s="222">
        <f t="shared" si="3"/>
        <v>57.04225352112676</v>
      </c>
      <c r="H26" s="223" t="s">
        <v>89</v>
      </c>
      <c r="I26" s="223">
        <f t="shared" si="4"/>
        <v>53.521126760563384</v>
      </c>
      <c r="J26" s="224">
        <f>(F26-3)/1.42</f>
        <v>54.929577464788736</v>
      </c>
      <c r="K26" s="223">
        <f t="shared" si="12"/>
        <v>59.154929577464792</v>
      </c>
      <c r="L26" s="225">
        <v>18</v>
      </c>
      <c r="M26" s="226" t="s">
        <v>101</v>
      </c>
      <c r="N26" s="226">
        <v>16.7</v>
      </c>
      <c r="O26" s="227">
        <v>138</v>
      </c>
      <c r="P26" s="227">
        <v>134</v>
      </c>
      <c r="Q26" s="227">
        <v>12390710</v>
      </c>
      <c r="R26" s="228">
        <f t="shared" si="5"/>
        <v>5676</v>
      </c>
      <c r="S26" s="229">
        <f t="shared" si="6"/>
        <v>136.22399999999999</v>
      </c>
      <c r="T26" s="229">
        <f t="shared" si="7"/>
        <v>5.6760000000000002</v>
      </c>
      <c r="U26" s="230">
        <v>5.0999999999999996</v>
      </c>
      <c r="V26" s="230">
        <f t="shared" si="0"/>
        <v>5.0999999999999996</v>
      </c>
      <c r="W26" s="292" t="s">
        <v>148</v>
      </c>
      <c r="X26" s="286">
        <v>0</v>
      </c>
      <c r="Y26" s="286">
        <v>1009</v>
      </c>
      <c r="Z26" s="286">
        <v>1195</v>
      </c>
      <c r="AA26" s="286">
        <v>1185</v>
      </c>
      <c r="AB26" s="286">
        <v>1199</v>
      </c>
      <c r="AC26" s="231" t="s">
        <v>91</v>
      </c>
      <c r="AD26" s="231" t="s">
        <v>91</v>
      </c>
      <c r="AE26" s="231" t="s">
        <v>91</v>
      </c>
      <c r="AF26" s="232" t="s">
        <v>91</v>
      </c>
      <c r="AG26" s="232">
        <v>32045066</v>
      </c>
      <c r="AH26" s="233">
        <f t="shared" si="9"/>
        <v>1276</v>
      </c>
      <c r="AI26" s="234">
        <f t="shared" si="8"/>
        <v>224.80620155038758</v>
      </c>
      <c r="AJ26" s="235">
        <v>0</v>
      </c>
      <c r="AK26" s="235">
        <v>1</v>
      </c>
      <c r="AL26" s="235">
        <v>1</v>
      </c>
      <c r="AM26" s="235">
        <v>1</v>
      </c>
      <c r="AN26" s="235">
        <v>1</v>
      </c>
      <c r="AO26" s="235">
        <v>0</v>
      </c>
      <c r="AP26" s="286">
        <v>7037881</v>
      </c>
      <c r="AQ26" s="286">
        <f t="shared" si="1"/>
        <v>0</v>
      </c>
      <c r="AR26" s="236"/>
      <c r="AS26" s="237" t="s">
        <v>114</v>
      </c>
      <c r="AV26" s="244" t="s">
        <v>115</v>
      </c>
      <c r="AW26" s="244">
        <v>1.01325</v>
      </c>
      <c r="AY26" s="287"/>
    </row>
    <row r="27" spans="1:51" x14ac:dyDescent="0.35">
      <c r="B27" s="220">
        <v>2.6666666666666701</v>
      </c>
      <c r="C27" s="220">
        <v>0.70833333333333404</v>
      </c>
      <c r="D27" s="221">
        <v>6</v>
      </c>
      <c r="E27" s="222">
        <f t="shared" si="2"/>
        <v>4.2253521126760569</v>
      </c>
      <c r="F27" s="285">
        <v>81</v>
      </c>
      <c r="G27" s="222">
        <f t="shared" si="3"/>
        <v>57.04225352112676</v>
      </c>
      <c r="H27" s="223" t="s">
        <v>89</v>
      </c>
      <c r="I27" s="223">
        <f t="shared" si="4"/>
        <v>53.521126760563384</v>
      </c>
      <c r="J27" s="224">
        <f t="shared" ref="J27:J32" si="13">(F27-3)/1.42</f>
        <v>54.929577464788736</v>
      </c>
      <c r="K27" s="223">
        <f t="shared" si="12"/>
        <v>59.154929577464792</v>
      </c>
      <c r="L27" s="225">
        <v>18</v>
      </c>
      <c r="M27" s="226" t="s">
        <v>101</v>
      </c>
      <c r="N27" s="226">
        <v>16.7</v>
      </c>
      <c r="O27" s="227">
        <v>135</v>
      </c>
      <c r="P27" s="227">
        <v>130</v>
      </c>
      <c r="Q27" s="227">
        <v>12396419</v>
      </c>
      <c r="R27" s="228">
        <f t="shared" si="5"/>
        <v>5709</v>
      </c>
      <c r="S27" s="229">
        <f t="shared" si="6"/>
        <v>137.01599999999999</v>
      </c>
      <c r="T27" s="229">
        <f t="shared" si="7"/>
        <v>5.7089999999999996</v>
      </c>
      <c r="U27" s="230">
        <v>4.9000000000000004</v>
      </c>
      <c r="V27" s="230">
        <f t="shared" si="0"/>
        <v>4.9000000000000004</v>
      </c>
      <c r="W27" s="292" t="s">
        <v>148</v>
      </c>
      <c r="X27" s="286">
        <v>0</v>
      </c>
      <c r="Y27" s="286">
        <v>1027</v>
      </c>
      <c r="Z27" s="286">
        <v>1195</v>
      </c>
      <c r="AA27" s="286">
        <v>1185</v>
      </c>
      <c r="AB27" s="286">
        <v>1180</v>
      </c>
      <c r="AC27" s="231" t="s">
        <v>91</v>
      </c>
      <c r="AD27" s="231" t="s">
        <v>91</v>
      </c>
      <c r="AE27" s="231" t="s">
        <v>91</v>
      </c>
      <c r="AF27" s="232" t="s">
        <v>91</v>
      </c>
      <c r="AG27" s="232">
        <v>32046386</v>
      </c>
      <c r="AH27" s="233">
        <f t="shared" si="9"/>
        <v>1320</v>
      </c>
      <c r="AI27" s="234">
        <f t="shared" si="8"/>
        <v>231.21387283236996</v>
      </c>
      <c r="AJ27" s="235">
        <v>0</v>
      </c>
      <c r="AK27" s="235">
        <v>1</v>
      </c>
      <c r="AL27" s="235">
        <v>1</v>
      </c>
      <c r="AM27" s="235">
        <v>1</v>
      </c>
      <c r="AN27" s="235">
        <v>1</v>
      </c>
      <c r="AO27" s="235">
        <v>0</v>
      </c>
      <c r="AP27" s="286">
        <v>7037881</v>
      </c>
      <c r="AQ27" s="286">
        <f t="shared" si="1"/>
        <v>0</v>
      </c>
      <c r="AR27" s="236"/>
      <c r="AS27" s="237" t="s">
        <v>114</v>
      </c>
      <c r="AV27" s="244" t="s">
        <v>116</v>
      </c>
      <c r="AW27" s="244">
        <v>1</v>
      </c>
      <c r="AY27" s="287"/>
    </row>
    <row r="28" spans="1:51" x14ac:dyDescent="0.35">
      <c r="B28" s="220">
        <v>2.7083333333333299</v>
      </c>
      <c r="C28" s="220">
        <v>0.750000000000002</v>
      </c>
      <c r="D28" s="221">
        <v>5</v>
      </c>
      <c r="E28" s="222">
        <f t="shared" si="2"/>
        <v>3.5211267605633805</v>
      </c>
      <c r="F28" s="285">
        <v>78</v>
      </c>
      <c r="G28" s="222">
        <f t="shared" si="3"/>
        <v>54.929577464788736</v>
      </c>
      <c r="H28" s="223" t="s">
        <v>89</v>
      </c>
      <c r="I28" s="223">
        <f t="shared" si="4"/>
        <v>51.408450704225352</v>
      </c>
      <c r="J28" s="224">
        <f t="shared" si="13"/>
        <v>52.816901408450704</v>
      </c>
      <c r="K28" s="223">
        <f t="shared" si="12"/>
        <v>57.04225352112676</v>
      </c>
      <c r="L28" s="225">
        <v>18</v>
      </c>
      <c r="M28" s="226" t="s">
        <v>101</v>
      </c>
      <c r="N28" s="226">
        <v>16.7</v>
      </c>
      <c r="O28" s="227">
        <v>136</v>
      </c>
      <c r="P28" s="227">
        <v>135</v>
      </c>
      <c r="Q28" s="227">
        <v>12402098</v>
      </c>
      <c r="R28" s="228">
        <f t="shared" si="5"/>
        <v>5679</v>
      </c>
      <c r="S28" s="229">
        <f t="shared" si="6"/>
        <v>136.29599999999999</v>
      </c>
      <c r="T28" s="229">
        <f t="shared" si="7"/>
        <v>5.6790000000000003</v>
      </c>
      <c r="U28" s="230">
        <v>4.7</v>
      </c>
      <c r="V28" s="230">
        <f t="shared" si="0"/>
        <v>4.7</v>
      </c>
      <c r="W28" s="292" t="s">
        <v>148</v>
      </c>
      <c r="X28" s="286">
        <v>0</v>
      </c>
      <c r="Y28" s="286">
        <v>984</v>
      </c>
      <c r="Z28" s="286">
        <v>1176</v>
      </c>
      <c r="AA28" s="286">
        <v>1185</v>
      </c>
      <c r="AB28" s="286">
        <v>1160</v>
      </c>
      <c r="AC28" s="231" t="s">
        <v>91</v>
      </c>
      <c r="AD28" s="231" t="s">
        <v>91</v>
      </c>
      <c r="AE28" s="231" t="s">
        <v>91</v>
      </c>
      <c r="AF28" s="232" t="s">
        <v>91</v>
      </c>
      <c r="AG28" s="232">
        <v>32047678</v>
      </c>
      <c r="AH28" s="233">
        <f t="shared" si="9"/>
        <v>1292</v>
      </c>
      <c r="AI28" s="234">
        <f t="shared" si="8"/>
        <v>227.5048424018313</v>
      </c>
      <c r="AJ28" s="235">
        <v>0</v>
      </c>
      <c r="AK28" s="235">
        <v>1</v>
      </c>
      <c r="AL28" s="235">
        <v>1</v>
      </c>
      <c r="AM28" s="235">
        <v>1</v>
      </c>
      <c r="AN28" s="235">
        <v>1</v>
      </c>
      <c r="AO28" s="235">
        <v>0</v>
      </c>
      <c r="AP28" s="286">
        <v>7037881</v>
      </c>
      <c r="AQ28" s="286">
        <f t="shared" si="1"/>
        <v>0</v>
      </c>
      <c r="AR28" s="238"/>
      <c r="AS28" s="237" t="s">
        <v>114</v>
      </c>
      <c r="AV28" s="244" t="s">
        <v>117</v>
      </c>
      <c r="AW28" s="244">
        <v>101.325</v>
      </c>
      <c r="AY28" s="287"/>
    </row>
    <row r="29" spans="1:51" x14ac:dyDescent="0.35">
      <c r="B29" s="220">
        <v>2.75</v>
      </c>
      <c r="C29" s="220">
        <v>0.79166666666666896</v>
      </c>
      <c r="D29" s="221">
        <v>6</v>
      </c>
      <c r="E29" s="222">
        <f t="shared" si="2"/>
        <v>4.2253521126760569</v>
      </c>
      <c r="F29" s="285">
        <v>78</v>
      </c>
      <c r="G29" s="222">
        <f t="shared" si="3"/>
        <v>54.929577464788736</v>
      </c>
      <c r="H29" s="223" t="s">
        <v>89</v>
      </c>
      <c r="I29" s="223">
        <f t="shared" si="4"/>
        <v>51.408450704225352</v>
      </c>
      <c r="J29" s="224">
        <f t="shared" si="13"/>
        <v>52.816901408450704</v>
      </c>
      <c r="K29" s="223">
        <f t="shared" si="12"/>
        <v>57.04225352112676</v>
      </c>
      <c r="L29" s="225">
        <v>18</v>
      </c>
      <c r="M29" s="226" t="s">
        <v>101</v>
      </c>
      <c r="N29" s="226">
        <v>16.600000000000001</v>
      </c>
      <c r="O29" s="227">
        <v>133</v>
      </c>
      <c r="P29" s="227">
        <v>130</v>
      </c>
      <c r="Q29" s="227">
        <v>12407664</v>
      </c>
      <c r="R29" s="228">
        <f t="shared" si="5"/>
        <v>5566</v>
      </c>
      <c r="S29" s="229">
        <f t="shared" si="6"/>
        <v>133.584</v>
      </c>
      <c r="T29" s="229">
        <f t="shared" si="7"/>
        <v>5.5659999999999998</v>
      </c>
      <c r="U29" s="230">
        <v>4.5999999999999996</v>
      </c>
      <c r="V29" s="230">
        <f t="shared" si="0"/>
        <v>4.5999999999999996</v>
      </c>
      <c r="W29" s="292" t="s">
        <v>151</v>
      </c>
      <c r="X29" s="286">
        <v>0</v>
      </c>
      <c r="Y29" s="286">
        <v>992</v>
      </c>
      <c r="Z29" s="286">
        <v>1155</v>
      </c>
      <c r="AA29" s="286">
        <v>1185</v>
      </c>
      <c r="AB29" s="286">
        <v>1160</v>
      </c>
      <c r="AC29" s="231" t="s">
        <v>91</v>
      </c>
      <c r="AD29" s="231" t="s">
        <v>91</v>
      </c>
      <c r="AE29" s="231" t="s">
        <v>91</v>
      </c>
      <c r="AF29" s="232" t="s">
        <v>91</v>
      </c>
      <c r="AG29" s="232">
        <v>32048942</v>
      </c>
      <c r="AH29" s="233">
        <f t="shared" si="9"/>
        <v>1264</v>
      </c>
      <c r="AI29" s="234">
        <f t="shared" si="8"/>
        <v>227.09306503772908</v>
      </c>
      <c r="AJ29" s="235">
        <v>0</v>
      </c>
      <c r="AK29" s="235">
        <v>1</v>
      </c>
      <c r="AL29" s="235">
        <v>1</v>
      </c>
      <c r="AM29" s="235">
        <v>1</v>
      </c>
      <c r="AN29" s="235">
        <v>1</v>
      </c>
      <c r="AO29" s="235">
        <v>0</v>
      </c>
      <c r="AP29" s="286">
        <v>7037881</v>
      </c>
      <c r="AQ29" s="286">
        <f t="shared" si="1"/>
        <v>0</v>
      </c>
      <c r="AR29" s="236"/>
      <c r="AS29" s="237" t="s">
        <v>114</v>
      </c>
      <c r="AY29" s="287"/>
    </row>
    <row r="30" spans="1:51" x14ac:dyDescent="0.35">
      <c r="B30" s="220">
        <v>2.7916666666666701</v>
      </c>
      <c r="C30" s="220">
        <v>0.83333333333333703</v>
      </c>
      <c r="D30" s="221">
        <v>12</v>
      </c>
      <c r="E30" s="222">
        <f t="shared" si="2"/>
        <v>8.4507042253521139</v>
      </c>
      <c r="F30" s="285">
        <v>76</v>
      </c>
      <c r="G30" s="222">
        <f t="shared" si="3"/>
        <v>53.521126760563384</v>
      </c>
      <c r="H30" s="223" t="s">
        <v>89</v>
      </c>
      <c r="I30" s="223">
        <f t="shared" si="4"/>
        <v>50</v>
      </c>
      <c r="J30" s="224">
        <f t="shared" si="13"/>
        <v>51.408450704225352</v>
      </c>
      <c r="K30" s="223">
        <f t="shared" si="12"/>
        <v>55.633802816901408</v>
      </c>
      <c r="L30" s="225">
        <v>18</v>
      </c>
      <c r="M30" s="226" t="s">
        <v>101</v>
      </c>
      <c r="N30" s="226">
        <v>16.600000000000001</v>
      </c>
      <c r="O30" s="227">
        <v>119</v>
      </c>
      <c r="P30" s="227">
        <v>128</v>
      </c>
      <c r="Q30" s="227">
        <v>12413011</v>
      </c>
      <c r="R30" s="228">
        <f t="shared" si="5"/>
        <v>5347</v>
      </c>
      <c r="S30" s="229">
        <f t="shared" si="6"/>
        <v>128.328</v>
      </c>
      <c r="T30" s="229">
        <f t="shared" si="7"/>
        <v>5.3470000000000004</v>
      </c>
      <c r="U30" s="230">
        <v>4</v>
      </c>
      <c r="V30" s="230">
        <f t="shared" si="0"/>
        <v>4</v>
      </c>
      <c r="W30" s="292" t="s">
        <v>151</v>
      </c>
      <c r="X30" s="286">
        <v>0</v>
      </c>
      <c r="Y30" s="286">
        <v>1047</v>
      </c>
      <c r="Z30" s="286">
        <v>1195</v>
      </c>
      <c r="AA30" s="286">
        <v>0</v>
      </c>
      <c r="AB30" s="286">
        <v>1199</v>
      </c>
      <c r="AC30" s="231" t="s">
        <v>91</v>
      </c>
      <c r="AD30" s="231" t="s">
        <v>91</v>
      </c>
      <c r="AE30" s="231" t="s">
        <v>91</v>
      </c>
      <c r="AF30" s="232" t="s">
        <v>91</v>
      </c>
      <c r="AG30" s="232">
        <v>32050006</v>
      </c>
      <c r="AH30" s="233">
        <f t="shared" si="9"/>
        <v>1064</v>
      </c>
      <c r="AI30" s="234">
        <f t="shared" si="8"/>
        <v>198.99008789975684</v>
      </c>
      <c r="AJ30" s="235">
        <v>0</v>
      </c>
      <c r="AK30" s="235">
        <v>1</v>
      </c>
      <c r="AL30" s="235">
        <v>1</v>
      </c>
      <c r="AM30" s="235">
        <v>0</v>
      </c>
      <c r="AN30" s="235">
        <v>1</v>
      </c>
      <c r="AO30" s="235">
        <v>0</v>
      </c>
      <c r="AP30" s="286">
        <v>7037881</v>
      </c>
      <c r="AQ30" s="286">
        <f t="shared" si="1"/>
        <v>0</v>
      </c>
      <c r="AR30" s="236"/>
      <c r="AS30" s="237" t="s">
        <v>114</v>
      </c>
      <c r="AV30" s="374" t="s">
        <v>118</v>
      </c>
      <c r="AW30" s="374"/>
      <c r="AY30" s="287"/>
    </row>
    <row r="31" spans="1:51" x14ac:dyDescent="0.35">
      <c r="B31" s="220">
        <v>2.8333333333333299</v>
      </c>
      <c r="C31" s="220">
        <v>0.875000000000004</v>
      </c>
      <c r="D31" s="221">
        <v>12</v>
      </c>
      <c r="E31" s="222">
        <f>D31/1.42</f>
        <v>8.4507042253521139</v>
      </c>
      <c r="F31" s="285">
        <v>76</v>
      </c>
      <c r="G31" s="222">
        <f t="shared" si="3"/>
        <v>53.521126760563384</v>
      </c>
      <c r="H31" s="223" t="s">
        <v>89</v>
      </c>
      <c r="I31" s="223">
        <f t="shared" si="4"/>
        <v>50</v>
      </c>
      <c r="J31" s="224">
        <f t="shared" si="13"/>
        <v>51.408450704225352</v>
      </c>
      <c r="K31" s="223">
        <f t="shared" si="12"/>
        <v>55.633802816901408</v>
      </c>
      <c r="L31" s="225">
        <v>18</v>
      </c>
      <c r="M31" s="226" t="s">
        <v>101</v>
      </c>
      <c r="N31" s="226">
        <v>16.100000000000001</v>
      </c>
      <c r="O31" s="227">
        <v>121</v>
      </c>
      <c r="P31" s="227">
        <v>118</v>
      </c>
      <c r="Q31" s="227">
        <v>12418043</v>
      </c>
      <c r="R31" s="228">
        <f t="shared" si="5"/>
        <v>5032</v>
      </c>
      <c r="S31" s="229">
        <f t="shared" si="6"/>
        <v>120.768</v>
      </c>
      <c r="T31" s="229">
        <f t="shared" si="7"/>
        <v>5.032</v>
      </c>
      <c r="U31" s="230">
        <v>3.6</v>
      </c>
      <c r="V31" s="230">
        <f t="shared" si="0"/>
        <v>3.6</v>
      </c>
      <c r="W31" s="292" t="s">
        <v>151</v>
      </c>
      <c r="X31" s="286">
        <v>0</v>
      </c>
      <c r="Y31" s="286">
        <v>987</v>
      </c>
      <c r="Z31" s="286">
        <v>1195</v>
      </c>
      <c r="AA31" s="286">
        <v>0</v>
      </c>
      <c r="AB31" s="286">
        <v>1199</v>
      </c>
      <c r="AC31" s="231" t="s">
        <v>91</v>
      </c>
      <c r="AD31" s="231" t="s">
        <v>91</v>
      </c>
      <c r="AE31" s="231" t="s">
        <v>91</v>
      </c>
      <c r="AF31" s="232" t="s">
        <v>91</v>
      </c>
      <c r="AG31" s="232">
        <v>32051002</v>
      </c>
      <c r="AH31" s="233">
        <f t="shared" si="9"/>
        <v>996</v>
      </c>
      <c r="AI31" s="234">
        <f t="shared" si="8"/>
        <v>197.93322734499205</v>
      </c>
      <c r="AJ31" s="235">
        <v>0</v>
      </c>
      <c r="AK31" s="235">
        <v>1</v>
      </c>
      <c r="AL31" s="235">
        <v>1</v>
      </c>
      <c r="AM31" s="235">
        <v>0</v>
      </c>
      <c r="AN31" s="235">
        <v>1</v>
      </c>
      <c r="AO31" s="235">
        <v>0</v>
      </c>
      <c r="AP31" s="286">
        <v>7037881</v>
      </c>
      <c r="AQ31" s="286">
        <f t="shared" si="1"/>
        <v>0</v>
      </c>
      <c r="AR31" s="236"/>
      <c r="AS31" s="237" t="s">
        <v>114</v>
      </c>
      <c r="AV31" s="245" t="s">
        <v>30</v>
      </c>
      <c r="AW31" s="245" t="s">
        <v>75</v>
      </c>
      <c r="AY31" s="287"/>
    </row>
    <row r="32" spans="1:51" x14ac:dyDescent="0.35">
      <c r="B32" s="220">
        <v>2.875</v>
      </c>
      <c r="C32" s="220">
        <v>0.91666666666667096</v>
      </c>
      <c r="D32" s="221">
        <v>15</v>
      </c>
      <c r="E32" s="222">
        <f t="shared" si="2"/>
        <v>10.563380281690142</v>
      </c>
      <c r="F32" s="285">
        <v>76</v>
      </c>
      <c r="G32" s="222">
        <f t="shared" si="3"/>
        <v>53.521126760563384</v>
      </c>
      <c r="H32" s="223" t="s">
        <v>89</v>
      </c>
      <c r="I32" s="223">
        <f t="shared" si="4"/>
        <v>50</v>
      </c>
      <c r="J32" s="224">
        <f t="shared" si="13"/>
        <v>51.408450704225352</v>
      </c>
      <c r="K32" s="223">
        <f t="shared" si="12"/>
        <v>55.633802816901408</v>
      </c>
      <c r="L32" s="225">
        <v>14</v>
      </c>
      <c r="M32" s="226" t="s">
        <v>119</v>
      </c>
      <c r="N32" s="226">
        <v>12.6</v>
      </c>
      <c r="O32" s="227">
        <v>118</v>
      </c>
      <c r="P32" s="227">
        <v>112</v>
      </c>
      <c r="Q32" s="227">
        <v>12423061</v>
      </c>
      <c r="R32" s="228">
        <f t="shared" si="5"/>
        <v>5018</v>
      </c>
      <c r="S32" s="229">
        <f t="shared" si="6"/>
        <v>120.432</v>
      </c>
      <c r="T32" s="229">
        <f t="shared" si="7"/>
        <v>5.0179999999999998</v>
      </c>
      <c r="U32" s="230">
        <v>3.5</v>
      </c>
      <c r="V32" s="230">
        <f t="shared" si="0"/>
        <v>3.5</v>
      </c>
      <c r="W32" s="292" t="s">
        <v>151</v>
      </c>
      <c r="X32" s="286">
        <v>0</v>
      </c>
      <c r="Y32" s="286">
        <v>980</v>
      </c>
      <c r="Z32" s="286">
        <v>1156</v>
      </c>
      <c r="AA32" s="286">
        <v>0</v>
      </c>
      <c r="AB32" s="286">
        <v>1160</v>
      </c>
      <c r="AC32" s="231" t="s">
        <v>91</v>
      </c>
      <c r="AD32" s="231" t="s">
        <v>91</v>
      </c>
      <c r="AE32" s="231" t="s">
        <v>91</v>
      </c>
      <c r="AF32" s="232" t="s">
        <v>91</v>
      </c>
      <c r="AG32" s="232">
        <v>32051910</v>
      </c>
      <c r="AH32" s="233">
        <f t="shared" si="9"/>
        <v>908</v>
      </c>
      <c r="AI32" s="234">
        <f t="shared" si="8"/>
        <v>180.94858509366281</v>
      </c>
      <c r="AJ32" s="235">
        <v>0</v>
      </c>
      <c r="AK32" s="235">
        <v>1</v>
      </c>
      <c r="AL32" s="235">
        <v>1</v>
      </c>
      <c r="AM32" s="235">
        <v>0</v>
      </c>
      <c r="AN32" s="235">
        <v>1</v>
      </c>
      <c r="AO32" s="235">
        <v>0</v>
      </c>
      <c r="AP32" s="286">
        <v>7037881</v>
      </c>
      <c r="AQ32" s="286">
        <f t="shared" si="1"/>
        <v>0</v>
      </c>
      <c r="AR32" s="238"/>
      <c r="AS32" s="237" t="s">
        <v>114</v>
      </c>
      <c r="AV32" s="246">
        <v>1</v>
      </c>
      <c r="AW32" s="246">
        <f>IFERROR(AV32*VLOOKUP(AV31,AV24:AW28,2,FALSE)/VLOOKUP(AW31,AV24:AW28,2,FALSE),"Enter Unit and Value")</f>
        <v>1.4189189189189189</v>
      </c>
      <c r="AY32" s="287"/>
    </row>
    <row r="33" spans="2:51" x14ac:dyDescent="0.35">
      <c r="B33" s="220">
        <v>2.9166666666666701</v>
      </c>
      <c r="C33" s="220">
        <v>0.95833333333333803</v>
      </c>
      <c r="D33" s="221">
        <v>11</v>
      </c>
      <c r="E33" s="222">
        <f t="shared" si="2"/>
        <v>7.746478873239437</v>
      </c>
      <c r="F33" s="285">
        <v>66</v>
      </c>
      <c r="G33" s="222">
        <f t="shared" si="3"/>
        <v>46.478873239436624</v>
      </c>
      <c r="H33" s="223" t="s">
        <v>89</v>
      </c>
      <c r="I33" s="223">
        <f>J33-(2/1.42)</f>
        <v>41.549295774647888</v>
      </c>
      <c r="J33" s="224">
        <f t="shared" ref="J33:J34" si="14">(F33-5)/1.42</f>
        <v>42.95774647887324</v>
      </c>
      <c r="K33" s="223">
        <f t="shared" si="12"/>
        <v>47.183098591549296</v>
      </c>
      <c r="L33" s="225">
        <v>14</v>
      </c>
      <c r="M33" s="226" t="s">
        <v>119</v>
      </c>
      <c r="N33" s="226">
        <v>11.9</v>
      </c>
      <c r="O33" s="227">
        <v>113</v>
      </c>
      <c r="P33" s="227">
        <v>98</v>
      </c>
      <c r="Q33" s="227">
        <v>12427412</v>
      </c>
      <c r="R33" s="228">
        <f t="shared" si="5"/>
        <v>4351</v>
      </c>
      <c r="S33" s="229">
        <f t="shared" si="6"/>
        <v>104.42400000000001</v>
      </c>
      <c r="T33" s="229">
        <f t="shared" si="7"/>
        <v>4.351</v>
      </c>
      <c r="U33" s="230">
        <v>4.0999999999999996</v>
      </c>
      <c r="V33" s="230">
        <f t="shared" si="0"/>
        <v>4.0999999999999996</v>
      </c>
      <c r="W33" s="292" t="s">
        <v>132</v>
      </c>
      <c r="X33" s="286">
        <v>0</v>
      </c>
      <c r="Y33" s="286">
        <v>0</v>
      </c>
      <c r="Z33" s="286">
        <v>1068</v>
      </c>
      <c r="AA33" s="286">
        <v>0</v>
      </c>
      <c r="AB33" s="286">
        <v>1079</v>
      </c>
      <c r="AC33" s="231" t="s">
        <v>91</v>
      </c>
      <c r="AD33" s="231" t="s">
        <v>91</v>
      </c>
      <c r="AE33" s="231" t="s">
        <v>91</v>
      </c>
      <c r="AF33" s="232" t="s">
        <v>91</v>
      </c>
      <c r="AG33" s="232">
        <v>32052720</v>
      </c>
      <c r="AH33" s="233">
        <f t="shared" si="9"/>
        <v>810</v>
      </c>
      <c r="AI33" s="234">
        <f t="shared" si="8"/>
        <v>186.16410020684901</v>
      </c>
      <c r="AJ33" s="235">
        <v>0</v>
      </c>
      <c r="AK33" s="235">
        <v>0</v>
      </c>
      <c r="AL33" s="235">
        <v>1</v>
      </c>
      <c r="AM33" s="235">
        <v>0</v>
      </c>
      <c r="AN33" s="235">
        <v>1</v>
      </c>
      <c r="AO33" s="235">
        <v>0.25</v>
      </c>
      <c r="AP33" s="286">
        <v>7038372</v>
      </c>
      <c r="AQ33" s="286">
        <f t="shared" si="1"/>
        <v>491</v>
      </c>
      <c r="AR33" s="236"/>
      <c r="AS33" s="237" t="s">
        <v>114</v>
      </c>
      <c r="AY33" s="287"/>
    </row>
    <row r="34" spans="2:51" x14ac:dyDescent="0.35">
      <c r="B34" s="220">
        <v>2.9583333333333299</v>
      </c>
      <c r="C34" s="220">
        <v>1</v>
      </c>
      <c r="D34" s="221">
        <v>16</v>
      </c>
      <c r="E34" s="222">
        <f t="shared" si="2"/>
        <v>11.267605633802818</v>
      </c>
      <c r="F34" s="285">
        <v>66</v>
      </c>
      <c r="G34" s="222">
        <f t="shared" si="3"/>
        <v>46.478873239436624</v>
      </c>
      <c r="H34" s="223" t="s">
        <v>89</v>
      </c>
      <c r="I34" s="223">
        <f t="shared" si="4"/>
        <v>41.549295774647888</v>
      </c>
      <c r="J34" s="224">
        <f t="shared" si="14"/>
        <v>42.95774647887324</v>
      </c>
      <c r="K34" s="223">
        <f t="shared" si="12"/>
        <v>47.183098591549296</v>
      </c>
      <c r="L34" s="225">
        <v>14</v>
      </c>
      <c r="M34" s="226" t="s">
        <v>119</v>
      </c>
      <c r="N34" s="247">
        <v>11.5</v>
      </c>
      <c r="O34" s="227">
        <v>116</v>
      </c>
      <c r="P34" s="227">
        <v>89</v>
      </c>
      <c r="Q34" s="227">
        <v>12431257</v>
      </c>
      <c r="R34" s="228">
        <f t="shared" si="5"/>
        <v>3845</v>
      </c>
      <c r="S34" s="229">
        <f t="shared" si="6"/>
        <v>92.28</v>
      </c>
      <c r="T34" s="229">
        <f t="shared" si="7"/>
        <v>3.8450000000000002</v>
      </c>
      <c r="U34" s="230">
        <v>4.9000000000000004</v>
      </c>
      <c r="V34" s="230">
        <f t="shared" si="0"/>
        <v>4.9000000000000004</v>
      </c>
      <c r="W34" s="292" t="s">
        <v>132</v>
      </c>
      <c r="X34" s="286">
        <v>0</v>
      </c>
      <c r="Y34" s="286">
        <v>0</v>
      </c>
      <c r="Z34" s="286">
        <v>1011</v>
      </c>
      <c r="AA34" s="286">
        <v>0</v>
      </c>
      <c r="AB34" s="286">
        <v>1018</v>
      </c>
      <c r="AC34" s="231" t="s">
        <v>91</v>
      </c>
      <c r="AD34" s="231" t="s">
        <v>91</v>
      </c>
      <c r="AE34" s="231" t="s">
        <v>91</v>
      </c>
      <c r="AF34" s="232" t="s">
        <v>91</v>
      </c>
      <c r="AG34" s="232">
        <v>32053338</v>
      </c>
      <c r="AH34" s="233">
        <f t="shared" si="9"/>
        <v>618</v>
      </c>
      <c r="AI34" s="234">
        <f t="shared" si="8"/>
        <v>160.72821846553964</v>
      </c>
      <c r="AJ34" s="235">
        <v>0</v>
      </c>
      <c r="AK34" s="235">
        <v>0</v>
      </c>
      <c r="AL34" s="235">
        <v>1</v>
      </c>
      <c r="AM34" s="235">
        <v>0</v>
      </c>
      <c r="AN34" s="235">
        <v>1</v>
      </c>
      <c r="AO34" s="235">
        <v>0.25</v>
      </c>
      <c r="AP34" s="286">
        <v>7038983</v>
      </c>
      <c r="AQ34" s="286">
        <f t="shared" si="1"/>
        <v>611</v>
      </c>
      <c r="AR34" s="236"/>
      <c r="AS34" s="237" t="s">
        <v>114</v>
      </c>
      <c r="AV34" s="242" t="s">
        <v>120</v>
      </c>
      <c r="AW34" s="248" t="s">
        <v>31</v>
      </c>
      <c r="AY34" s="287"/>
    </row>
    <row r="35" spans="2:51" x14ac:dyDescent="0.35">
      <c r="B35" s="249"/>
      <c r="C35" s="250"/>
      <c r="D35" s="249"/>
      <c r="E35" s="251"/>
      <c r="F35" s="251"/>
      <c r="G35" s="252"/>
      <c r="H35" s="253"/>
      <c r="I35" s="251"/>
      <c r="J35" s="251"/>
      <c r="K35" s="252"/>
      <c r="L35" s="375" t="s">
        <v>121</v>
      </c>
      <c r="M35" s="376"/>
      <c r="N35" s="377"/>
      <c r="O35" s="254"/>
      <c r="P35" s="254">
        <f>AVERAGE(P11:P34)</f>
        <v>120.625</v>
      </c>
      <c r="Q35" s="255">
        <f>Q34-Q10</f>
        <v>122171</v>
      </c>
      <c r="R35" s="256">
        <f>SUM(R11:R34)</f>
        <v>122171</v>
      </c>
      <c r="S35" s="257">
        <f>AVERAGE(S11:S34)</f>
        <v>122.17099999999998</v>
      </c>
      <c r="T35" s="257">
        <f>SUM(T11:T34)</f>
        <v>122.17100000000001</v>
      </c>
      <c r="U35" s="253"/>
      <c r="V35" s="253"/>
      <c r="W35" s="243"/>
      <c r="X35" s="258"/>
      <c r="Y35" s="259"/>
      <c r="Z35" s="259"/>
      <c r="AA35" s="259"/>
      <c r="AB35" s="260"/>
      <c r="AC35" s="258"/>
      <c r="AD35" s="259"/>
      <c r="AE35" s="260"/>
      <c r="AF35" s="261"/>
      <c r="AG35" s="262">
        <f>AG34-AG10</f>
        <v>24998</v>
      </c>
      <c r="AH35" s="263">
        <f>SUM(AH11:AH34)</f>
        <v>24998</v>
      </c>
      <c r="AI35" s="264">
        <f>$AH$35/$T35</f>
        <v>204.61484312971163</v>
      </c>
      <c r="AJ35" s="261"/>
      <c r="AK35" s="265"/>
      <c r="AL35" s="265"/>
      <c r="AM35" s="265"/>
      <c r="AN35" s="266"/>
      <c r="AO35" s="267"/>
      <c r="AP35" s="268">
        <f>AP34-AP10</f>
        <v>4652</v>
      </c>
      <c r="AQ35" s="269">
        <f>SUM(AQ11:AQ34)</f>
        <v>4652</v>
      </c>
      <c r="AR35" s="270" t="e">
        <f>AVERAGE(AR11:AR34)</f>
        <v>#DIV/0!</v>
      </c>
      <c r="AS35" s="267"/>
      <c r="AV35" s="271" t="s">
        <v>31</v>
      </c>
      <c r="AW35" s="271">
        <v>1</v>
      </c>
      <c r="AY35" s="287"/>
    </row>
    <row r="36" spans="2:51" x14ac:dyDescent="0.35">
      <c r="B36" s="272"/>
      <c r="C36" s="272"/>
      <c r="D36" s="272"/>
      <c r="E36" s="273"/>
      <c r="F36" s="273"/>
      <c r="G36" s="273"/>
      <c r="H36" s="273"/>
      <c r="I36" s="274"/>
      <c r="J36" s="274"/>
      <c r="K36" s="274"/>
      <c r="L36" s="284"/>
      <c r="M36" s="284"/>
      <c r="N36" s="284"/>
      <c r="O36" s="284"/>
      <c r="P36" s="284"/>
      <c r="Q36" s="284"/>
      <c r="R36" s="284"/>
      <c r="S36" s="284"/>
      <c r="T36" s="284"/>
      <c r="U36" s="275"/>
      <c r="V36" s="275"/>
      <c r="W36" s="284"/>
      <c r="X36" s="284"/>
      <c r="Y36" s="284"/>
      <c r="Z36" s="288"/>
      <c r="AA36" s="284"/>
      <c r="AB36" s="284"/>
      <c r="AC36" s="284"/>
      <c r="AD36" s="284"/>
      <c r="AE36" s="284"/>
      <c r="AH36" s="276"/>
      <c r="AM36" s="284"/>
      <c r="AN36" s="284"/>
      <c r="AO36" s="284"/>
      <c r="AP36" s="284"/>
      <c r="AQ36" s="284"/>
      <c r="AR36" s="284"/>
      <c r="AV36" s="271" t="s">
        <v>122</v>
      </c>
      <c r="AW36" s="271">
        <v>41.67</v>
      </c>
      <c r="AY36" s="287"/>
    </row>
    <row r="37" spans="2:51" x14ac:dyDescent="0.35">
      <c r="B37" s="305" t="s">
        <v>123</v>
      </c>
      <c r="C37" s="305"/>
      <c r="D37" s="305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88"/>
      <c r="X37" s="288"/>
      <c r="Y37" s="288"/>
      <c r="Z37" s="288"/>
      <c r="AA37" s="288"/>
      <c r="AB37" s="288"/>
      <c r="AC37" s="288"/>
      <c r="AD37" s="288"/>
      <c r="AE37" s="288"/>
      <c r="AM37" s="199"/>
      <c r="AN37" s="284"/>
      <c r="AO37" s="284"/>
      <c r="AP37" s="284"/>
      <c r="AQ37" s="284"/>
      <c r="AR37" s="288"/>
      <c r="AV37" s="271" t="s">
        <v>124</v>
      </c>
      <c r="AW37" s="271">
        <v>11.574999999999999</v>
      </c>
      <c r="AY37" s="287"/>
    </row>
    <row r="38" spans="2:51" x14ac:dyDescent="0.35">
      <c r="B38" s="372" t="s">
        <v>288</v>
      </c>
      <c r="C38" s="305"/>
      <c r="D38" s="305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88"/>
      <c r="X38" s="288"/>
      <c r="Y38" s="288"/>
      <c r="Z38" s="288"/>
      <c r="AA38" s="288"/>
      <c r="AB38" s="288"/>
      <c r="AC38" s="288"/>
      <c r="AD38" s="288"/>
      <c r="AE38" s="288"/>
      <c r="AM38" s="199"/>
      <c r="AN38" s="284"/>
      <c r="AO38" s="284"/>
      <c r="AP38" s="284"/>
      <c r="AQ38" s="284"/>
      <c r="AR38" s="288"/>
      <c r="AV38" s="277"/>
      <c r="AW38" s="277"/>
      <c r="AY38" s="287"/>
    </row>
    <row r="39" spans="2:51" x14ac:dyDescent="0.35">
      <c r="B39" s="371" t="s">
        <v>131</v>
      </c>
      <c r="C39" s="294"/>
      <c r="D39" s="294"/>
      <c r="E39" s="294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293"/>
      <c r="U39" s="293"/>
      <c r="V39" s="293"/>
      <c r="W39" s="288"/>
      <c r="X39" s="288"/>
      <c r="Y39" s="288"/>
      <c r="Z39" s="288"/>
      <c r="AA39" s="288"/>
      <c r="AB39" s="288"/>
      <c r="AC39" s="288"/>
      <c r="AD39" s="288"/>
      <c r="AE39" s="288"/>
      <c r="AM39" s="199"/>
      <c r="AN39" s="284"/>
      <c r="AO39" s="284"/>
      <c r="AP39" s="284"/>
      <c r="AQ39" s="284"/>
      <c r="AR39" s="288"/>
      <c r="AV39" s="277"/>
      <c r="AW39" s="277"/>
      <c r="AY39" s="287"/>
    </row>
    <row r="40" spans="2:51" x14ac:dyDescent="0.35">
      <c r="B40" s="311" t="s">
        <v>141</v>
      </c>
      <c r="C40" s="294"/>
      <c r="D40" s="294"/>
      <c r="E40" s="294"/>
      <c r="F40" s="294"/>
      <c r="G40" s="294"/>
      <c r="H40" s="294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3"/>
      <c r="T40" s="293"/>
      <c r="U40" s="293"/>
      <c r="V40" s="293"/>
      <c r="W40" s="288"/>
      <c r="X40" s="288"/>
      <c r="Y40" s="288"/>
      <c r="Z40" s="288"/>
      <c r="AA40" s="288"/>
      <c r="AB40" s="288"/>
      <c r="AC40" s="288"/>
      <c r="AD40" s="288"/>
      <c r="AE40" s="288"/>
      <c r="AM40" s="199"/>
      <c r="AN40" s="284"/>
      <c r="AO40" s="284"/>
      <c r="AP40" s="284"/>
      <c r="AQ40" s="284"/>
      <c r="AR40" s="288"/>
      <c r="AV40" s="277"/>
      <c r="AW40" s="277"/>
      <c r="AY40" s="287"/>
    </row>
    <row r="41" spans="2:51" x14ac:dyDescent="0.35">
      <c r="B41" s="298" t="s">
        <v>298</v>
      </c>
      <c r="C41" s="294"/>
      <c r="D41" s="294"/>
      <c r="E41" s="294"/>
      <c r="F41" s="294"/>
      <c r="G41" s="294"/>
      <c r="H41" s="294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3"/>
      <c r="T41" s="293"/>
      <c r="U41" s="293"/>
      <c r="V41" s="293"/>
      <c r="W41" s="288"/>
      <c r="X41" s="288"/>
      <c r="Y41" s="288"/>
      <c r="Z41" s="288"/>
      <c r="AA41" s="288"/>
      <c r="AB41" s="288"/>
      <c r="AC41" s="288"/>
      <c r="AD41" s="288"/>
      <c r="AE41" s="288"/>
      <c r="AM41" s="199"/>
      <c r="AN41" s="284"/>
      <c r="AO41" s="284"/>
      <c r="AP41" s="284"/>
      <c r="AQ41" s="284"/>
      <c r="AR41" s="288"/>
      <c r="AV41" s="277"/>
      <c r="AW41" s="277"/>
      <c r="AY41" s="287"/>
    </row>
    <row r="42" spans="2:51" x14ac:dyDescent="0.35">
      <c r="B42" s="311" t="s">
        <v>126</v>
      </c>
      <c r="C42" s="294"/>
      <c r="D42" s="294"/>
      <c r="E42" s="304"/>
      <c r="F42" s="294"/>
      <c r="G42" s="294"/>
      <c r="H42" s="294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9"/>
      <c r="T42" s="299"/>
      <c r="U42" s="299"/>
      <c r="V42" s="299"/>
      <c r="W42" s="288"/>
      <c r="X42" s="288"/>
      <c r="Y42" s="288"/>
      <c r="Z42" s="288"/>
      <c r="AA42" s="288"/>
      <c r="AB42" s="288"/>
      <c r="AC42" s="288"/>
      <c r="AD42" s="288"/>
      <c r="AE42" s="288"/>
      <c r="AM42" s="289"/>
      <c r="AN42" s="289"/>
      <c r="AO42" s="289"/>
      <c r="AP42" s="289"/>
      <c r="AQ42" s="289"/>
      <c r="AR42" s="289"/>
      <c r="AS42" s="290"/>
      <c r="AV42" s="287"/>
      <c r="AW42" s="177"/>
      <c r="AX42" s="177"/>
      <c r="AY42" s="177"/>
    </row>
    <row r="43" spans="2:51" x14ac:dyDescent="0.35">
      <c r="B43" s="300" t="s">
        <v>162</v>
      </c>
      <c r="C43" s="294"/>
      <c r="D43" s="294"/>
      <c r="E43" s="294"/>
      <c r="F43" s="304"/>
      <c r="G43" s="304"/>
      <c r="H43" s="294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9"/>
      <c r="T43" s="299"/>
      <c r="U43" s="299"/>
      <c r="V43" s="299"/>
      <c r="W43" s="288"/>
      <c r="X43" s="288"/>
      <c r="Y43" s="288"/>
      <c r="Z43" s="288"/>
      <c r="AA43" s="288"/>
      <c r="AB43" s="288"/>
      <c r="AC43" s="288"/>
      <c r="AD43" s="288"/>
      <c r="AE43" s="288"/>
      <c r="AM43" s="289"/>
      <c r="AN43" s="289"/>
      <c r="AO43" s="289"/>
      <c r="AP43" s="289"/>
      <c r="AQ43" s="289"/>
      <c r="AR43" s="289"/>
      <c r="AS43" s="290"/>
      <c r="AV43" s="287"/>
      <c r="AW43" s="177"/>
      <c r="AX43" s="177"/>
      <c r="AY43" s="177"/>
    </row>
    <row r="44" spans="2:51" x14ac:dyDescent="0.35">
      <c r="B44" s="311" t="s">
        <v>127</v>
      </c>
      <c r="C44" s="294"/>
      <c r="D44" s="294"/>
      <c r="E44" s="294"/>
      <c r="F44" s="294"/>
      <c r="G44" s="294"/>
      <c r="H44" s="294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9"/>
      <c r="T44" s="299"/>
      <c r="U44" s="299"/>
      <c r="V44" s="299"/>
      <c r="W44" s="288"/>
      <c r="X44" s="288"/>
      <c r="Y44" s="288"/>
      <c r="Z44" s="288"/>
      <c r="AA44" s="288"/>
      <c r="AB44" s="288"/>
      <c r="AC44" s="288"/>
      <c r="AD44" s="288"/>
      <c r="AE44" s="288"/>
      <c r="AM44" s="289"/>
      <c r="AN44" s="289"/>
      <c r="AO44" s="289"/>
      <c r="AP44" s="289"/>
      <c r="AQ44" s="289"/>
      <c r="AR44" s="289"/>
      <c r="AS44" s="290"/>
      <c r="AV44" s="287"/>
      <c r="AW44" s="177"/>
      <c r="AX44" s="177"/>
      <c r="AY44" s="177"/>
    </row>
    <row r="45" spans="2:51" x14ac:dyDescent="0.35">
      <c r="B45" s="297" t="s">
        <v>128</v>
      </c>
      <c r="C45" s="294"/>
      <c r="D45" s="294"/>
      <c r="E45" s="294"/>
      <c r="F45" s="294"/>
      <c r="G45" s="294"/>
      <c r="H45" s="294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9"/>
      <c r="T45" s="299"/>
      <c r="U45" s="299"/>
      <c r="V45" s="299"/>
      <c r="W45" s="288"/>
      <c r="X45" s="288"/>
      <c r="Y45" s="288"/>
      <c r="Z45" s="288"/>
      <c r="AA45" s="288"/>
      <c r="AB45" s="288"/>
      <c r="AC45" s="288"/>
      <c r="AD45" s="288"/>
      <c r="AE45" s="288"/>
      <c r="AM45" s="289"/>
      <c r="AN45" s="289"/>
      <c r="AO45" s="289"/>
      <c r="AP45" s="289"/>
      <c r="AQ45" s="289"/>
      <c r="AR45" s="289"/>
      <c r="AS45" s="290"/>
      <c r="AV45" s="287"/>
      <c r="AW45" s="177"/>
      <c r="AX45" s="177"/>
      <c r="AY45" s="177"/>
    </row>
    <row r="46" spans="2:51" x14ac:dyDescent="0.35">
      <c r="B46" s="297" t="s">
        <v>145</v>
      </c>
      <c r="C46" s="294"/>
      <c r="D46" s="294"/>
      <c r="E46" s="294"/>
      <c r="F46" s="294"/>
      <c r="G46" s="294"/>
      <c r="H46" s="294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301"/>
      <c r="T46" s="299"/>
      <c r="U46" s="299"/>
      <c r="V46" s="299"/>
      <c r="W46" s="288"/>
      <c r="X46" s="288"/>
      <c r="Y46" s="288"/>
      <c r="Z46" s="288"/>
      <c r="AA46" s="288"/>
      <c r="AB46" s="288"/>
      <c r="AC46" s="288"/>
      <c r="AD46" s="288"/>
      <c r="AE46" s="288"/>
      <c r="AM46" s="289"/>
      <c r="AN46" s="289"/>
      <c r="AO46" s="289"/>
      <c r="AP46" s="289"/>
      <c r="AQ46" s="289"/>
      <c r="AR46" s="289"/>
      <c r="AS46" s="290"/>
      <c r="AV46" s="287"/>
      <c r="AW46" s="177"/>
      <c r="AX46" s="177"/>
      <c r="AY46" s="177"/>
    </row>
    <row r="47" spans="2:51" x14ac:dyDescent="0.35">
      <c r="B47" s="311" t="s">
        <v>271</v>
      </c>
      <c r="C47" s="294"/>
      <c r="D47" s="294"/>
      <c r="E47" s="294"/>
      <c r="F47" s="294"/>
      <c r="G47" s="294"/>
      <c r="H47" s="294"/>
      <c r="I47" s="295"/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9"/>
      <c r="U47" s="299"/>
      <c r="V47" s="299"/>
      <c r="W47" s="288"/>
      <c r="X47" s="288"/>
      <c r="Y47" s="288"/>
      <c r="Z47" s="288"/>
      <c r="AA47" s="288"/>
      <c r="AB47" s="288"/>
      <c r="AC47" s="288"/>
      <c r="AD47" s="288"/>
      <c r="AE47" s="288"/>
      <c r="AM47" s="289"/>
      <c r="AN47" s="289"/>
      <c r="AO47" s="289"/>
      <c r="AP47" s="289"/>
      <c r="AQ47" s="289"/>
      <c r="AR47" s="289"/>
      <c r="AS47" s="290"/>
      <c r="AV47" s="287"/>
      <c r="AW47" s="177"/>
      <c r="AX47" s="177"/>
      <c r="AY47" s="177"/>
    </row>
    <row r="48" spans="2:51" x14ac:dyDescent="0.35">
      <c r="B48" s="311" t="s">
        <v>137</v>
      </c>
      <c r="C48" s="294"/>
      <c r="D48" s="294"/>
      <c r="E48" s="294"/>
      <c r="F48" s="294"/>
      <c r="G48" s="294"/>
      <c r="H48" s="294"/>
      <c r="I48" s="295"/>
      <c r="J48" s="295"/>
      <c r="K48" s="295"/>
      <c r="L48" s="295"/>
      <c r="M48" s="295"/>
      <c r="N48" s="295"/>
      <c r="O48" s="295"/>
      <c r="P48" s="295"/>
      <c r="Q48" s="295"/>
      <c r="R48" s="295"/>
      <c r="S48" s="301"/>
      <c r="T48" s="299"/>
      <c r="U48" s="299"/>
      <c r="V48" s="299"/>
      <c r="W48" s="288"/>
      <c r="X48" s="288"/>
      <c r="Y48" s="288"/>
      <c r="Z48" s="288"/>
      <c r="AA48" s="288"/>
      <c r="AB48" s="288"/>
      <c r="AC48" s="288"/>
      <c r="AD48" s="288"/>
      <c r="AE48" s="288"/>
      <c r="AM48" s="289"/>
      <c r="AN48" s="289"/>
      <c r="AO48" s="289"/>
      <c r="AP48" s="289"/>
      <c r="AQ48" s="289"/>
      <c r="AR48" s="289"/>
      <c r="AS48" s="290"/>
      <c r="AV48" s="287"/>
      <c r="AW48" s="177"/>
      <c r="AX48" s="177"/>
      <c r="AY48" s="177"/>
    </row>
    <row r="49" spans="2:51" x14ac:dyDescent="0.35">
      <c r="B49" s="300" t="s">
        <v>142</v>
      </c>
      <c r="C49" s="294"/>
      <c r="D49" s="294"/>
      <c r="E49" s="294"/>
      <c r="F49" s="294"/>
      <c r="G49" s="294"/>
      <c r="H49" s="294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301"/>
      <c r="T49" s="299"/>
      <c r="U49" s="299"/>
      <c r="V49" s="299"/>
      <c r="W49" s="288"/>
      <c r="X49" s="288"/>
      <c r="Y49" s="288"/>
      <c r="Z49" s="288"/>
      <c r="AA49" s="288"/>
      <c r="AB49" s="288"/>
      <c r="AC49" s="288"/>
      <c r="AD49" s="288"/>
      <c r="AE49" s="288"/>
      <c r="AM49" s="289"/>
      <c r="AN49" s="289"/>
      <c r="AO49" s="289"/>
      <c r="AP49" s="289"/>
      <c r="AQ49" s="289"/>
      <c r="AR49" s="289"/>
      <c r="AS49" s="290"/>
      <c r="AV49" s="287"/>
      <c r="AW49" s="177"/>
      <c r="AX49" s="177"/>
      <c r="AY49" s="177"/>
    </row>
    <row r="50" spans="2:51" x14ac:dyDescent="0.35">
      <c r="B50" s="300" t="s">
        <v>205</v>
      </c>
      <c r="C50" s="294"/>
      <c r="D50" s="294"/>
      <c r="E50" s="294"/>
      <c r="F50" s="294"/>
      <c r="G50" s="294"/>
      <c r="H50" s="294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301"/>
      <c r="T50" s="299"/>
      <c r="U50" s="299"/>
      <c r="V50" s="299"/>
      <c r="W50" s="288"/>
      <c r="X50" s="288"/>
      <c r="Y50" s="288"/>
      <c r="Z50" s="288"/>
      <c r="AA50" s="288"/>
      <c r="AB50" s="288"/>
      <c r="AC50" s="288"/>
      <c r="AD50" s="288"/>
      <c r="AE50" s="288"/>
      <c r="AM50" s="289"/>
      <c r="AN50" s="289"/>
      <c r="AO50" s="289"/>
      <c r="AP50" s="289"/>
      <c r="AQ50" s="289"/>
      <c r="AR50" s="289"/>
      <c r="AS50" s="290"/>
      <c r="AV50" s="287"/>
      <c r="AW50" s="177"/>
      <c r="AX50" s="177"/>
      <c r="AY50" s="177"/>
    </row>
    <row r="51" spans="2:51" x14ac:dyDescent="0.35">
      <c r="B51" s="302" t="s">
        <v>294</v>
      </c>
      <c r="C51" s="294"/>
      <c r="D51" s="294"/>
      <c r="E51" s="294"/>
      <c r="F51" s="294"/>
      <c r="G51" s="294"/>
      <c r="H51" s="294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301"/>
      <c r="T51" s="299"/>
      <c r="U51" s="299"/>
      <c r="V51" s="299"/>
      <c r="W51" s="288"/>
      <c r="X51" s="288"/>
      <c r="Y51" s="288"/>
      <c r="Z51" s="288"/>
      <c r="AA51" s="288"/>
      <c r="AB51" s="288"/>
      <c r="AC51" s="288"/>
      <c r="AD51" s="288"/>
      <c r="AE51" s="288"/>
      <c r="AM51" s="289"/>
      <c r="AN51" s="289"/>
      <c r="AO51" s="289"/>
      <c r="AP51" s="289"/>
      <c r="AQ51" s="289"/>
      <c r="AR51" s="289"/>
      <c r="AS51" s="290"/>
      <c r="AV51" s="287"/>
      <c r="AW51" s="177"/>
      <c r="AX51" s="177"/>
      <c r="AY51" s="177"/>
    </row>
    <row r="52" spans="2:51" x14ac:dyDescent="0.35">
      <c r="B52" s="311" t="s">
        <v>140</v>
      </c>
      <c r="C52" s="294"/>
      <c r="D52" s="294"/>
      <c r="E52" s="294"/>
      <c r="F52" s="294"/>
      <c r="G52" s="294"/>
      <c r="H52" s="294"/>
      <c r="I52" s="295"/>
      <c r="J52" s="295"/>
      <c r="K52" s="295"/>
      <c r="L52" s="295"/>
      <c r="M52" s="295"/>
      <c r="N52" s="295"/>
      <c r="O52" s="295"/>
      <c r="P52" s="295"/>
      <c r="Q52" s="295"/>
      <c r="R52" s="295"/>
      <c r="S52" s="301"/>
      <c r="T52" s="299"/>
      <c r="U52" s="299"/>
      <c r="V52" s="299"/>
      <c r="W52" s="288"/>
      <c r="X52" s="288"/>
      <c r="Y52" s="288"/>
      <c r="Z52" s="288"/>
      <c r="AA52" s="288"/>
      <c r="AB52" s="288"/>
      <c r="AC52" s="288"/>
      <c r="AD52" s="288"/>
      <c r="AE52" s="288"/>
      <c r="AM52" s="289"/>
      <c r="AN52" s="289"/>
      <c r="AO52" s="289"/>
      <c r="AP52" s="289"/>
      <c r="AQ52" s="289"/>
      <c r="AR52" s="289"/>
      <c r="AS52" s="290"/>
      <c r="AV52" s="287"/>
      <c r="AW52" s="177"/>
      <c r="AX52" s="177"/>
      <c r="AY52" s="177"/>
    </row>
    <row r="53" spans="2:51" x14ac:dyDescent="0.35">
      <c r="B53" s="300" t="s">
        <v>129</v>
      </c>
      <c r="C53" s="294"/>
      <c r="D53" s="294"/>
      <c r="E53" s="294"/>
      <c r="F53" s="294"/>
      <c r="G53" s="29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301"/>
      <c r="T53" s="299"/>
      <c r="U53" s="299"/>
      <c r="V53" s="299"/>
      <c r="W53" s="288"/>
      <c r="X53" s="288"/>
      <c r="Y53" s="288"/>
      <c r="Z53" s="288"/>
      <c r="AA53" s="288"/>
      <c r="AB53" s="288"/>
      <c r="AC53" s="288"/>
      <c r="AD53" s="288"/>
      <c r="AE53" s="288"/>
      <c r="AM53" s="289"/>
      <c r="AN53" s="289"/>
      <c r="AO53" s="289"/>
      <c r="AP53" s="289"/>
      <c r="AQ53" s="289"/>
      <c r="AR53" s="289"/>
      <c r="AS53" s="290"/>
      <c r="AV53" s="287"/>
      <c r="AW53" s="177"/>
      <c r="AX53" s="177"/>
      <c r="AY53" s="177"/>
    </row>
    <row r="54" spans="2:51" x14ac:dyDescent="0.35">
      <c r="B54" s="297" t="s">
        <v>259</v>
      </c>
      <c r="C54" s="294"/>
      <c r="D54" s="294"/>
      <c r="E54" s="294"/>
      <c r="F54" s="294"/>
      <c r="G54" s="294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301"/>
      <c r="T54" s="299"/>
      <c r="U54" s="299"/>
      <c r="V54" s="299"/>
      <c r="W54" s="288"/>
      <c r="X54" s="288"/>
      <c r="Y54" s="288"/>
      <c r="Z54" s="288"/>
      <c r="AA54" s="288"/>
      <c r="AB54" s="288"/>
      <c r="AC54" s="288"/>
      <c r="AD54" s="288"/>
      <c r="AE54" s="288"/>
      <c r="AM54" s="289"/>
      <c r="AN54" s="289"/>
      <c r="AO54" s="289"/>
      <c r="AP54" s="289"/>
      <c r="AQ54" s="289"/>
      <c r="AR54" s="289"/>
      <c r="AS54" s="290"/>
      <c r="AV54" s="287"/>
      <c r="AW54" s="177"/>
      <c r="AX54" s="177"/>
      <c r="AY54" s="177"/>
    </row>
    <row r="55" spans="2:51" x14ac:dyDescent="0.35">
      <c r="B55" s="300" t="s">
        <v>130</v>
      </c>
      <c r="C55" s="294"/>
      <c r="D55" s="294"/>
      <c r="E55" s="294"/>
      <c r="F55" s="294"/>
      <c r="G55" s="294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301"/>
      <c r="T55" s="299"/>
      <c r="U55" s="299"/>
      <c r="V55" s="299"/>
      <c r="W55" s="288"/>
      <c r="X55" s="288"/>
      <c r="Y55" s="288"/>
      <c r="Z55" s="288"/>
      <c r="AA55" s="288"/>
      <c r="AB55" s="288"/>
      <c r="AC55" s="288"/>
      <c r="AD55" s="288"/>
      <c r="AE55" s="288"/>
      <c r="AM55" s="289"/>
      <c r="AN55" s="289"/>
      <c r="AO55" s="289"/>
      <c r="AP55" s="289"/>
      <c r="AQ55" s="289"/>
      <c r="AR55" s="289"/>
      <c r="AS55" s="290"/>
      <c r="AV55" s="287"/>
      <c r="AW55" s="177"/>
      <c r="AX55" s="177"/>
      <c r="AY55" s="177"/>
    </row>
    <row r="56" spans="2:51" x14ac:dyDescent="0.35">
      <c r="B56" s="365"/>
      <c r="C56" s="294"/>
      <c r="D56" s="294"/>
      <c r="E56" s="294"/>
      <c r="F56" s="294"/>
      <c r="G56" s="294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9"/>
      <c r="U56" s="299"/>
      <c r="V56" s="299"/>
      <c r="W56" s="288"/>
      <c r="X56" s="288"/>
      <c r="Y56" s="288"/>
      <c r="Z56" s="288"/>
      <c r="AA56" s="288"/>
      <c r="AB56" s="288"/>
      <c r="AC56" s="288"/>
      <c r="AD56" s="288"/>
      <c r="AE56" s="288"/>
      <c r="AM56" s="289"/>
      <c r="AN56" s="289"/>
      <c r="AO56" s="289"/>
      <c r="AP56" s="289"/>
      <c r="AQ56" s="289"/>
      <c r="AR56" s="289"/>
      <c r="AS56" s="290"/>
      <c r="AV56" s="287"/>
      <c r="AW56" s="177"/>
      <c r="AX56" s="177"/>
      <c r="AY56" s="177"/>
    </row>
    <row r="57" spans="2:51" x14ac:dyDescent="0.35">
      <c r="B57" s="323"/>
      <c r="C57" s="294"/>
      <c r="D57" s="294"/>
      <c r="E57" s="294"/>
      <c r="F57" s="294"/>
      <c r="G57" s="294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9"/>
      <c r="U57" s="299"/>
      <c r="V57" s="299"/>
      <c r="W57" s="288"/>
      <c r="X57" s="288"/>
      <c r="Y57" s="288"/>
      <c r="Z57" s="288"/>
      <c r="AA57" s="288"/>
      <c r="AB57" s="288"/>
      <c r="AC57" s="288"/>
      <c r="AD57" s="288"/>
      <c r="AE57" s="288"/>
      <c r="AM57" s="289"/>
      <c r="AN57" s="289"/>
      <c r="AO57" s="289"/>
      <c r="AP57" s="289"/>
      <c r="AQ57" s="289"/>
      <c r="AR57" s="289"/>
      <c r="AS57" s="290"/>
      <c r="AV57" s="287"/>
      <c r="AW57" s="177"/>
      <c r="AX57" s="177"/>
      <c r="AY57" s="177"/>
    </row>
    <row r="58" spans="2:51" x14ac:dyDescent="0.35">
      <c r="B58" s="297"/>
      <c r="C58" s="294"/>
      <c r="D58" s="294"/>
      <c r="E58" s="294"/>
      <c r="F58" s="294"/>
      <c r="G58" s="294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301"/>
      <c r="U58" s="301"/>
      <c r="V58" s="301"/>
      <c r="W58" s="288"/>
      <c r="X58" s="288"/>
      <c r="Y58" s="288"/>
      <c r="Z58" s="288"/>
      <c r="AA58" s="288"/>
      <c r="AB58" s="288"/>
      <c r="AC58" s="288"/>
      <c r="AD58" s="288"/>
      <c r="AE58" s="288"/>
      <c r="AM58" s="289"/>
      <c r="AN58" s="289"/>
      <c r="AO58" s="289"/>
      <c r="AP58" s="289"/>
      <c r="AQ58" s="289"/>
      <c r="AR58" s="289"/>
      <c r="AS58" s="290"/>
      <c r="AV58" s="287"/>
      <c r="AW58" s="177"/>
      <c r="AX58" s="177"/>
      <c r="AY58" s="177"/>
    </row>
    <row r="59" spans="2:51" x14ac:dyDescent="0.35">
      <c r="B59" s="323"/>
      <c r="C59" s="294"/>
      <c r="D59" s="294"/>
      <c r="E59" s="294"/>
      <c r="F59" s="294"/>
      <c r="G59" s="294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301"/>
      <c r="U59" s="280"/>
      <c r="V59" s="280"/>
      <c r="W59" s="288"/>
      <c r="X59" s="288"/>
      <c r="Y59" s="288"/>
      <c r="Z59" s="288"/>
      <c r="AA59" s="288"/>
      <c r="AB59" s="288"/>
      <c r="AC59" s="288"/>
      <c r="AD59" s="288"/>
      <c r="AE59" s="288"/>
      <c r="AM59" s="289"/>
      <c r="AN59" s="289"/>
      <c r="AO59" s="289"/>
      <c r="AP59" s="289"/>
      <c r="AQ59" s="289"/>
      <c r="AR59" s="289"/>
      <c r="AS59" s="290"/>
      <c r="AV59" s="287"/>
      <c r="AW59" s="177"/>
      <c r="AX59" s="177"/>
      <c r="AY59" s="177"/>
    </row>
    <row r="60" spans="2:51" x14ac:dyDescent="0.35">
      <c r="B60" s="311"/>
      <c r="C60" s="294"/>
      <c r="D60" s="294"/>
      <c r="E60" s="294"/>
      <c r="F60" s="294"/>
      <c r="G60" s="294"/>
      <c r="H60" s="294"/>
      <c r="I60" s="295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301"/>
      <c r="U60" s="280"/>
      <c r="V60" s="280"/>
      <c r="W60" s="288"/>
      <c r="X60" s="288"/>
      <c r="Y60" s="288"/>
      <c r="Z60" s="288"/>
      <c r="AA60" s="288"/>
      <c r="AB60" s="288"/>
      <c r="AC60" s="288"/>
      <c r="AD60" s="288"/>
      <c r="AE60" s="288"/>
      <c r="AM60" s="289"/>
      <c r="AN60" s="289"/>
      <c r="AO60" s="289"/>
      <c r="AP60" s="289"/>
      <c r="AQ60" s="289"/>
      <c r="AR60" s="289"/>
      <c r="AS60" s="290"/>
      <c r="AV60" s="287"/>
      <c r="AW60" s="177"/>
      <c r="AX60" s="177"/>
      <c r="AY60" s="177"/>
    </row>
    <row r="61" spans="2:51" x14ac:dyDescent="0.35">
      <c r="B61" s="279"/>
      <c r="C61" s="297"/>
      <c r="D61" s="294"/>
      <c r="E61" s="294"/>
      <c r="F61" s="294"/>
      <c r="G61" s="294"/>
      <c r="H61" s="294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301"/>
      <c r="U61" s="280"/>
      <c r="V61" s="280"/>
      <c r="W61" s="288"/>
      <c r="X61" s="288"/>
      <c r="Y61" s="288"/>
      <c r="Z61" s="288"/>
      <c r="AA61" s="288"/>
      <c r="AB61" s="288"/>
      <c r="AC61" s="288"/>
      <c r="AD61" s="288"/>
      <c r="AE61" s="288"/>
      <c r="AM61" s="289"/>
      <c r="AN61" s="289"/>
      <c r="AO61" s="289"/>
      <c r="AP61" s="289"/>
      <c r="AQ61" s="289"/>
      <c r="AR61" s="289"/>
      <c r="AS61" s="290"/>
      <c r="AV61" s="287"/>
      <c r="AW61" s="177"/>
      <c r="AX61" s="177"/>
      <c r="AY61" s="177"/>
    </row>
    <row r="62" spans="2:51" x14ac:dyDescent="0.35">
      <c r="B62" s="279"/>
      <c r="C62" s="291"/>
      <c r="D62" s="278"/>
      <c r="E62" s="294"/>
      <c r="F62" s="294"/>
      <c r="G62" s="294"/>
      <c r="H62" s="294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301"/>
      <c r="U62" s="280"/>
      <c r="V62" s="280"/>
      <c r="W62" s="288"/>
      <c r="X62" s="288"/>
      <c r="Y62" s="288"/>
      <c r="Z62" s="288"/>
      <c r="AA62" s="288"/>
      <c r="AB62" s="288"/>
      <c r="AC62" s="288"/>
      <c r="AD62" s="288"/>
      <c r="AE62" s="288"/>
      <c r="AM62" s="289"/>
      <c r="AN62" s="289"/>
      <c r="AO62" s="289"/>
      <c r="AP62" s="289"/>
      <c r="AQ62" s="289"/>
      <c r="AR62" s="289"/>
      <c r="AS62" s="290"/>
      <c r="AV62" s="287"/>
      <c r="AW62" s="177"/>
      <c r="AX62" s="177"/>
      <c r="AY62" s="177"/>
    </row>
    <row r="63" spans="2:51" x14ac:dyDescent="0.35">
      <c r="B63" s="279"/>
      <c r="C63" s="311"/>
      <c r="D63" s="278"/>
      <c r="E63" s="294"/>
      <c r="F63" s="294"/>
      <c r="G63" s="294"/>
      <c r="H63" s="294"/>
      <c r="I63" s="294"/>
      <c r="J63" s="295"/>
      <c r="K63" s="295"/>
      <c r="L63" s="295"/>
      <c r="M63" s="295"/>
      <c r="N63" s="295"/>
      <c r="O63" s="295"/>
      <c r="P63" s="295"/>
      <c r="Q63" s="295"/>
      <c r="R63" s="295"/>
      <c r="S63" s="295"/>
      <c r="T63" s="301"/>
      <c r="U63" s="280"/>
      <c r="V63" s="280"/>
      <c r="W63" s="288"/>
      <c r="X63" s="288"/>
      <c r="Y63" s="288"/>
      <c r="Z63" s="282"/>
      <c r="AA63" s="288"/>
      <c r="AB63" s="288"/>
      <c r="AC63" s="288"/>
      <c r="AD63" s="288"/>
      <c r="AE63" s="288"/>
      <c r="AM63" s="289"/>
      <c r="AN63" s="289"/>
      <c r="AO63" s="289"/>
      <c r="AP63" s="289"/>
      <c r="AQ63" s="289"/>
      <c r="AR63" s="289"/>
      <c r="AS63" s="290"/>
      <c r="AV63" s="287"/>
      <c r="AW63" s="177"/>
      <c r="AX63" s="177"/>
      <c r="AY63" s="177"/>
    </row>
    <row r="64" spans="2:51" x14ac:dyDescent="0.35">
      <c r="B64" s="279"/>
      <c r="C64" s="311"/>
      <c r="D64" s="294"/>
      <c r="E64" s="278"/>
      <c r="F64" s="294"/>
      <c r="G64" s="294"/>
      <c r="H64" s="294"/>
      <c r="I64" s="278"/>
      <c r="J64" s="295"/>
      <c r="K64" s="295"/>
      <c r="L64" s="295"/>
      <c r="M64" s="295"/>
      <c r="N64" s="295"/>
      <c r="O64" s="295"/>
      <c r="P64" s="295"/>
      <c r="Q64" s="295"/>
      <c r="R64" s="295"/>
      <c r="S64" s="282"/>
      <c r="T64" s="282"/>
      <c r="U64" s="282"/>
      <c r="V64" s="282"/>
      <c r="W64" s="282"/>
      <c r="X64" s="282"/>
      <c r="Y64" s="282"/>
      <c r="Z64" s="281"/>
      <c r="AA64" s="282"/>
      <c r="AB64" s="282"/>
      <c r="AC64" s="282"/>
      <c r="AD64" s="282"/>
      <c r="AE64" s="282"/>
      <c r="AF64" s="282"/>
      <c r="AG64" s="282"/>
      <c r="AH64" s="282"/>
      <c r="AI64" s="282"/>
      <c r="AJ64" s="282"/>
      <c r="AK64" s="282"/>
      <c r="AL64" s="282"/>
      <c r="AM64" s="282"/>
      <c r="AN64" s="282"/>
      <c r="AO64" s="282"/>
      <c r="AP64" s="282"/>
      <c r="AQ64" s="282"/>
      <c r="AR64" s="282"/>
      <c r="AS64" s="282"/>
      <c r="AT64" s="282"/>
      <c r="AU64" s="282"/>
      <c r="AV64" s="287"/>
      <c r="AW64" s="177"/>
      <c r="AX64" s="177"/>
      <c r="AY64" s="177"/>
    </row>
    <row r="65" spans="1:51" x14ac:dyDescent="0.35">
      <c r="B65" s="282"/>
      <c r="C65" s="297"/>
      <c r="D65" s="294"/>
      <c r="E65" s="278"/>
      <c r="F65" s="294"/>
      <c r="G65" s="278"/>
      <c r="H65" s="278"/>
      <c r="I65" s="278"/>
      <c r="J65" s="282"/>
      <c r="K65" s="282"/>
      <c r="L65" s="282"/>
      <c r="M65" s="282"/>
      <c r="N65" s="282"/>
      <c r="O65" s="282"/>
      <c r="P65" s="282"/>
      <c r="Q65" s="282"/>
      <c r="R65" s="282"/>
      <c r="S65" s="282"/>
      <c r="T65" s="282"/>
      <c r="U65" s="282"/>
      <c r="V65" s="282"/>
      <c r="W65" s="281"/>
      <c r="X65" s="281"/>
      <c r="Y65" s="281"/>
      <c r="Z65" s="288"/>
      <c r="AA65" s="281"/>
      <c r="AB65" s="281"/>
      <c r="AC65" s="281"/>
      <c r="AD65" s="281"/>
      <c r="AE65" s="281"/>
      <c r="AF65" s="281"/>
      <c r="AG65" s="281"/>
      <c r="AH65" s="281"/>
      <c r="AI65" s="281"/>
      <c r="AJ65" s="281"/>
      <c r="AK65" s="281"/>
      <c r="AL65" s="281"/>
      <c r="AM65" s="281"/>
      <c r="AN65" s="281"/>
      <c r="AO65" s="281"/>
      <c r="AP65" s="281"/>
      <c r="AQ65" s="281"/>
      <c r="AR65" s="281"/>
      <c r="AS65" s="281"/>
      <c r="AT65" s="281"/>
      <c r="AU65" s="281"/>
      <c r="AV65" s="287"/>
      <c r="AW65" s="177"/>
      <c r="AX65" s="177"/>
      <c r="AY65" s="177"/>
    </row>
    <row r="66" spans="1:51" x14ac:dyDescent="0.35">
      <c r="B66" s="282"/>
      <c r="C66" s="297"/>
      <c r="D66" s="294"/>
      <c r="E66" s="294"/>
      <c r="F66" s="278"/>
      <c r="G66" s="278"/>
      <c r="H66" s="278"/>
      <c r="I66" s="294"/>
      <c r="J66" s="282"/>
      <c r="K66" s="282"/>
      <c r="L66" s="282"/>
      <c r="M66" s="282"/>
      <c r="N66" s="282"/>
      <c r="O66" s="282"/>
      <c r="P66" s="282"/>
      <c r="Q66" s="282"/>
      <c r="R66" s="282"/>
      <c r="S66" s="295"/>
      <c r="T66" s="301"/>
      <c r="U66" s="280"/>
      <c r="V66" s="280"/>
      <c r="W66" s="288"/>
      <c r="X66" s="288"/>
      <c r="Y66" s="288"/>
      <c r="Z66" s="288"/>
      <c r="AA66" s="288"/>
      <c r="AB66" s="288"/>
      <c r="AC66" s="288"/>
      <c r="AD66" s="288"/>
      <c r="AE66" s="288"/>
      <c r="AM66" s="289"/>
      <c r="AN66" s="289"/>
      <c r="AO66" s="289"/>
      <c r="AP66" s="289"/>
      <c r="AQ66" s="289"/>
      <c r="AR66" s="289"/>
      <c r="AS66" s="290"/>
      <c r="AV66" s="287"/>
      <c r="AW66" s="177"/>
      <c r="AX66" s="177"/>
      <c r="AY66" s="177"/>
    </row>
    <row r="67" spans="1:51" x14ac:dyDescent="0.35">
      <c r="B67" s="279"/>
      <c r="C67" s="282"/>
      <c r="D67" s="294"/>
      <c r="E67" s="294"/>
      <c r="F67" s="278"/>
      <c r="G67" s="294"/>
      <c r="H67" s="294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301"/>
      <c r="U67" s="280"/>
      <c r="V67" s="280"/>
      <c r="W67" s="288"/>
      <c r="X67" s="288"/>
      <c r="Y67" s="288"/>
      <c r="Z67" s="288"/>
      <c r="AA67" s="288"/>
      <c r="AB67" s="288"/>
      <c r="AC67" s="288"/>
      <c r="AD67" s="288"/>
      <c r="AE67" s="288"/>
      <c r="AM67" s="289"/>
      <c r="AN67" s="289"/>
      <c r="AO67" s="289"/>
      <c r="AP67" s="289"/>
      <c r="AQ67" s="289"/>
      <c r="AR67" s="289"/>
      <c r="AS67" s="290"/>
      <c r="AV67" s="287"/>
      <c r="AW67" s="177"/>
      <c r="AX67" s="177"/>
      <c r="AY67" s="177"/>
    </row>
    <row r="68" spans="1:51" x14ac:dyDescent="0.35">
      <c r="C68" s="311"/>
      <c r="D68" s="282"/>
      <c r="E68" s="294"/>
      <c r="F68" s="294"/>
      <c r="G68" s="294"/>
      <c r="H68" s="294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301"/>
      <c r="U68" s="280"/>
      <c r="V68" s="280"/>
      <c r="W68" s="288"/>
      <c r="X68" s="288"/>
      <c r="Y68" s="288"/>
      <c r="Z68" s="288"/>
      <c r="AA68" s="288"/>
      <c r="AB68" s="288"/>
      <c r="AC68" s="288"/>
      <c r="AD68" s="288"/>
      <c r="AE68" s="288"/>
      <c r="AM68" s="289"/>
      <c r="AN68" s="289"/>
      <c r="AO68" s="289"/>
      <c r="AP68" s="289"/>
      <c r="AQ68" s="289"/>
      <c r="AR68" s="289"/>
      <c r="AS68" s="290"/>
      <c r="AV68" s="287"/>
      <c r="AW68" s="177"/>
      <c r="AX68" s="177"/>
      <c r="AY68" s="177"/>
    </row>
    <row r="69" spans="1:51" x14ac:dyDescent="0.35">
      <c r="C69" s="297"/>
      <c r="D69" s="282"/>
      <c r="E69" s="294"/>
      <c r="F69" s="294"/>
      <c r="G69" s="294"/>
      <c r="H69" s="294"/>
      <c r="I69" s="294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301"/>
      <c r="U69" s="280"/>
      <c r="V69" s="280"/>
      <c r="W69" s="288"/>
      <c r="X69" s="288"/>
      <c r="Y69" s="288"/>
      <c r="Z69" s="288"/>
      <c r="AA69" s="288"/>
      <c r="AB69" s="288"/>
      <c r="AC69" s="288"/>
      <c r="AD69" s="288"/>
      <c r="AE69" s="288"/>
      <c r="AM69" s="289"/>
      <c r="AN69" s="289"/>
      <c r="AO69" s="289"/>
      <c r="AP69" s="289"/>
      <c r="AQ69" s="289"/>
      <c r="AR69" s="289"/>
      <c r="AS69" s="290"/>
      <c r="AV69" s="287"/>
      <c r="AW69" s="177"/>
      <c r="AX69" s="177"/>
      <c r="AY69" s="177"/>
    </row>
    <row r="70" spans="1:51" x14ac:dyDescent="0.35">
      <c r="C70" s="311"/>
      <c r="D70" s="294"/>
      <c r="E70" s="282"/>
      <c r="F70" s="294"/>
      <c r="G70" s="294"/>
      <c r="H70" s="294"/>
      <c r="I70" s="282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301"/>
      <c r="U70" s="280"/>
      <c r="V70" s="280"/>
      <c r="W70" s="288"/>
      <c r="X70" s="288"/>
      <c r="Y70" s="288"/>
      <c r="Z70" s="288"/>
      <c r="AA70" s="288"/>
      <c r="AB70" s="288"/>
      <c r="AC70" s="288"/>
      <c r="AD70" s="288"/>
      <c r="AE70" s="288"/>
      <c r="AM70" s="289"/>
      <c r="AN70" s="289"/>
      <c r="AO70" s="289"/>
      <c r="AP70" s="289"/>
      <c r="AQ70" s="289"/>
      <c r="AR70" s="289"/>
      <c r="AS70" s="290"/>
      <c r="AV70" s="287"/>
      <c r="AW70" s="177"/>
      <c r="AX70" s="177"/>
      <c r="AY70" s="177"/>
    </row>
    <row r="71" spans="1:51" x14ac:dyDescent="0.35">
      <c r="C71" s="300"/>
      <c r="D71" s="294"/>
      <c r="E71" s="282"/>
      <c r="F71" s="294"/>
      <c r="G71" s="282"/>
      <c r="H71" s="282"/>
      <c r="I71" s="282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301"/>
      <c r="U71" s="280"/>
      <c r="V71" s="280"/>
      <c r="W71" s="288"/>
      <c r="X71" s="288"/>
      <c r="Y71" s="288"/>
      <c r="Z71" s="288"/>
      <c r="AA71" s="288"/>
      <c r="AB71" s="288"/>
      <c r="AC71" s="288"/>
      <c r="AD71" s="288"/>
      <c r="AE71" s="288"/>
      <c r="AM71" s="289"/>
      <c r="AN71" s="289"/>
      <c r="AO71" s="289"/>
      <c r="AP71" s="289"/>
      <c r="AQ71" s="289"/>
      <c r="AR71" s="289"/>
      <c r="AS71" s="290"/>
      <c r="AU71" s="177"/>
      <c r="AV71" s="287"/>
      <c r="AW71" s="177"/>
      <c r="AX71" s="177"/>
      <c r="AY71" s="177"/>
    </row>
    <row r="72" spans="1:51" x14ac:dyDescent="0.35">
      <c r="F72" s="282"/>
      <c r="G72" s="282"/>
      <c r="H72" s="282"/>
      <c r="I72" s="294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301"/>
      <c r="U72" s="280"/>
      <c r="V72" s="280"/>
      <c r="W72" s="288"/>
      <c r="X72" s="288"/>
      <c r="Y72" s="288"/>
      <c r="Z72" s="288"/>
      <c r="AA72" s="288"/>
      <c r="AB72" s="288"/>
      <c r="AC72" s="288"/>
      <c r="AD72" s="288"/>
      <c r="AE72" s="288"/>
      <c r="AM72" s="289"/>
      <c r="AN72" s="289"/>
      <c r="AO72" s="289"/>
      <c r="AP72" s="289"/>
      <c r="AQ72" s="289"/>
      <c r="AR72" s="289"/>
      <c r="AS72" s="290"/>
      <c r="AU72" s="177"/>
      <c r="AV72" s="287"/>
      <c r="AW72" s="177"/>
      <c r="AX72" s="177"/>
      <c r="AY72" s="177"/>
    </row>
    <row r="73" spans="1:51" x14ac:dyDescent="0.35">
      <c r="A73" s="288"/>
      <c r="I73" s="289"/>
      <c r="J73" s="289"/>
      <c r="K73" s="289"/>
      <c r="L73" s="289"/>
      <c r="M73" s="289"/>
      <c r="N73" s="289"/>
      <c r="O73" s="290"/>
      <c r="P73" s="284"/>
      <c r="R73" s="287"/>
      <c r="AS73" s="177"/>
      <c r="AT73" s="177"/>
      <c r="AU73" s="177"/>
      <c r="AV73" s="177"/>
      <c r="AW73" s="177"/>
      <c r="AX73" s="177"/>
      <c r="AY73" s="177"/>
    </row>
    <row r="74" spans="1:51" x14ac:dyDescent="0.35">
      <c r="A74" s="288"/>
      <c r="I74" s="289"/>
      <c r="J74" s="289"/>
      <c r="K74" s="289"/>
      <c r="L74" s="289"/>
      <c r="M74" s="289"/>
      <c r="N74" s="289"/>
      <c r="O74" s="290"/>
      <c r="P74" s="284"/>
      <c r="R74" s="284"/>
      <c r="AS74" s="177"/>
      <c r="AT74" s="177"/>
      <c r="AU74" s="177"/>
      <c r="AV74" s="177"/>
      <c r="AW74" s="177"/>
      <c r="AX74" s="177"/>
      <c r="AY74" s="177"/>
    </row>
    <row r="75" spans="1:51" x14ac:dyDescent="0.35">
      <c r="A75" s="288"/>
      <c r="I75" s="289"/>
      <c r="J75" s="289"/>
      <c r="K75" s="289"/>
      <c r="L75" s="289"/>
      <c r="M75" s="289"/>
      <c r="N75" s="289"/>
      <c r="O75" s="290"/>
      <c r="P75" s="284"/>
      <c r="R75" s="284"/>
      <c r="AS75" s="177"/>
      <c r="AT75" s="177"/>
      <c r="AU75" s="177"/>
      <c r="AV75" s="177"/>
      <c r="AW75" s="177"/>
      <c r="AX75" s="177"/>
      <c r="AY75" s="177"/>
    </row>
    <row r="76" spans="1:51" x14ac:dyDescent="0.35">
      <c r="A76" s="288"/>
      <c r="I76" s="289"/>
      <c r="J76" s="289"/>
      <c r="K76" s="289"/>
      <c r="L76" s="289"/>
      <c r="M76" s="289"/>
      <c r="N76" s="289"/>
      <c r="O76" s="290"/>
      <c r="P76" s="284"/>
      <c r="R76" s="284"/>
      <c r="AS76" s="177"/>
      <c r="AT76" s="177"/>
      <c r="AU76" s="177"/>
      <c r="AV76" s="177"/>
      <c r="AW76" s="177"/>
      <c r="AX76" s="177"/>
      <c r="AY76" s="177"/>
    </row>
    <row r="77" spans="1:51" x14ac:dyDescent="0.35">
      <c r="A77" s="288"/>
      <c r="I77" s="289"/>
      <c r="J77" s="289"/>
      <c r="K77" s="289"/>
      <c r="L77" s="289"/>
      <c r="M77" s="289"/>
      <c r="N77" s="289"/>
      <c r="O77" s="290"/>
      <c r="P77" s="284"/>
      <c r="R77" s="284"/>
      <c r="AS77" s="177"/>
      <c r="AT77" s="177"/>
      <c r="AU77" s="177"/>
      <c r="AV77" s="177"/>
      <c r="AW77" s="177"/>
      <c r="AX77" s="177"/>
      <c r="AY77" s="177"/>
    </row>
    <row r="78" spans="1:51" x14ac:dyDescent="0.35">
      <c r="A78" s="288"/>
      <c r="I78" s="289"/>
      <c r="J78" s="289"/>
      <c r="K78" s="289"/>
      <c r="L78" s="289"/>
      <c r="M78" s="289"/>
      <c r="N78" s="289"/>
      <c r="O78" s="290"/>
      <c r="P78" s="284"/>
      <c r="R78" s="284"/>
      <c r="AS78" s="177"/>
      <c r="AT78" s="177"/>
      <c r="AU78" s="177"/>
      <c r="AV78" s="177"/>
      <c r="AW78" s="177"/>
      <c r="AX78" s="177"/>
      <c r="AY78" s="177"/>
    </row>
    <row r="79" spans="1:51" x14ac:dyDescent="0.35">
      <c r="A79" s="288"/>
      <c r="I79" s="289"/>
      <c r="J79" s="289"/>
      <c r="K79" s="289"/>
      <c r="L79" s="289"/>
      <c r="M79" s="289"/>
      <c r="N79" s="289"/>
      <c r="O79" s="290"/>
      <c r="P79" s="284"/>
      <c r="R79" s="281"/>
      <c r="AS79" s="177"/>
      <c r="AT79" s="177"/>
      <c r="AU79" s="177"/>
      <c r="AV79" s="177"/>
      <c r="AW79" s="177"/>
      <c r="AX79" s="177"/>
      <c r="AY79" s="177"/>
    </row>
    <row r="80" spans="1:51" x14ac:dyDescent="0.35">
      <c r="A80" s="288"/>
      <c r="I80" s="289"/>
      <c r="J80" s="289"/>
      <c r="K80" s="289"/>
      <c r="L80" s="289"/>
      <c r="M80" s="289"/>
      <c r="N80" s="289"/>
      <c r="O80" s="290"/>
      <c r="R80" s="284"/>
      <c r="AS80" s="177"/>
      <c r="AT80" s="177"/>
      <c r="AU80" s="177"/>
      <c r="AV80" s="177"/>
      <c r="AW80" s="177"/>
      <c r="AX80" s="177"/>
      <c r="AY80" s="177"/>
    </row>
    <row r="81" spans="15:51" x14ac:dyDescent="0.35">
      <c r="O81" s="290"/>
      <c r="R81" s="284"/>
      <c r="AS81" s="177"/>
      <c r="AT81" s="177"/>
      <c r="AU81" s="177"/>
      <c r="AV81" s="177"/>
      <c r="AW81" s="177"/>
      <c r="AX81" s="177"/>
      <c r="AY81" s="177"/>
    </row>
    <row r="82" spans="15:51" x14ac:dyDescent="0.35">
      <c r="O82" s="290"/>
      <c r="R82" s="284"/>
      <c r="AS82" s="177"/>
      <c r="AT82" s="177"/>
      <c r="AU82" s="177"/>
      <c r="AV82" s="177"/>
      <c r="AW82" s="177"/>
      <c r="AX82" s="177"/>
      <c r="AY82" s="177"/>
    </row>
    <row r="83" spans="15:51" x14ac:dyDescent="0.35">
      <c r="O83" s="290"/>
      <c r="R83" s="284"/>
      <c r="AS83" s="177"/>
      <c r="AT83" s="177"/>
      <c r="AU83" s="177"/>
      <c r="AV83" s="177"/>
      <c r="AW83" s="177"/>
      <c r="AX83" s="177"/>
      <c r="AY83" s="177"/>
    </row>
    <row r="84" spans="15:51" x14ac:dyDescent="0.35">
      <c r="O84" s="290"/>
      <c r="R84" s="284"/>
      <c r="AS84" s="177"/>
      <c r="AT84" s="177"/>
      <c r="AU84" s="177"/>
      <c r="AV84" s="177"/>
      <c r="AW84" s="177"/>
      <c r="AX84" s="177"/>
      <c r="AY84" s="177"/>
    </row>
    <row r="85" spans="15:51" x14ac:dyDescent="0.35">
      <c r="O85" s="290"/>
      <c r="AS85" s="177"/>
      <c r="AT85" s="177"/>
      <c r="AU85" s="177"/>
      <c r="AV85" s="177"/>
      <c r="AW85" s="177"/>
      <c r="AX85" s="177"/>
      <c r="AY85" s="177"/>
    </row>
    <row r="86" spans="15:51" x14ac:dyDescent="0.35">
      <c r="O86" s="290"/>
      <c r="AS86" s="177"/>
      <c r="AT86" s="177"/>
      <c r="AU86" s="177"/>
      <c r="AV86" s="177"/>
      <c r="AW86" s="177"/>
      <c r="AX86" s="177"/>
      <c r="AY86" s="177"/>
    </row>
    <row r="87" spans="15:51" x14ac:dyDescent="0.35">
      <c r="O87" s="290"/>
      <c r="AS87" s="177"/>
      <c r="AT87" s="177"/>
      <c r="AU87" s="177"/>
      <c r="AV87" s="177"/>
      <c r="AW87" s="177"/>
      <c r="AX87" s="177"/>
      <c r="AY87" s="177"/>
    </row>
    <row r="88" spans="15:51" x14ac:dyDescent="0.35">
      <c r="O88" s="290"/>
      <c r="AS88" s="177"/>
      <c r="AT88" s="177"/>
      <c r="AU88" s="177"/>
      <c r="AV88" s="177"/>
      <c r="AW88" s="177"/>
      <c r="AX88" s="177"/>
      <c r="AY88" s="177"/>
    </row>
    <row r="89" spans="15:51" x14ac:dyDescent="0.35">
      <c r="O89" s="290"/>
      <c r="AS89" s="177"/>
      <c r="AT89" s="177"/>
      <c r="AU89" s="177"/>
      <c r="AV89" s="177"/>
      <c r="AW89" s="177"/>
      <c r="AX89" s="177"/>
      <c r="AY89" s="177"/>
    </row>
    <row r="90" spans="15:51" x14ac:dyDescent="0.35">
      <c r="O90" s="290"/>
      <c r="AS90" s="177"/>
      <c r="AT90" s="177"/>
      <c r="AU90" s="177"/>
      <c r="AV90" s="177"/>
      <c r="AW90" s="177"/>
      <c r="AX90" s="177"/>
      <c r="AY90" s="177"/>
    </row>
    <row r="91" spans="15:51" x14ac:dyDescent="0.35">
      <c r="O91" s="290"/>
      <c r="Q91" s="284"/>
      <c r="AS91" s="177"/>
      <c r="AT91" s="177"/>
      <c r="AU91" s="177"/>
      <c r="AV91" s="177"/>
      <c r="AW91" s="177"/>
      <c r="AX91" s="177"/>
      <c r="AY91" s="177"/>
    </row>
    <row r="92" spans="15:51" x14ac:dyDescent="0.35">
      <c r="O92" s="191"/>
      <c r="P92" s="284"/>
      <c r="Q92" s="284"/>
      <c r="AS92" s="177"/>
      <c r="AT92" s="177"/>
      <c r="AU92" s="177"/>
      <c r="AV92" s="177"/>
      <c r="AW92" s="177"/>
      <c r="AX92" s="177"/>
      <c r="AY92" s="177"/>
    </row>
    <row r="93" spans="15:51" x14ac:dyDescent="0.35">
      <c r="O93" s="191"/>
      <c r="P93" s="284"/>
      <c r="Q93" s="284"/>
      <c r="AS93" s="177"/>
      <c r="AT93" s="177"/>
      <c r="AU93" s="177"/>
      <c r="AV93" s="177"/>
      <c r="AW93" s="177"/>
      <c r="AX93" s="177"/>
      <c r="AY93" s="177"/>
    </row>
    <row r="94" spans="15:51" x14ac:dyDescent="0.35">
      <c r="O94" s="191"/>
      <c r="P94" s="284"/>
      <c r="Q94" s="284"/>
      <c r="AS94" s="177"/>
      <c r="AT94" s="177"/>
      <c r="AU94" s="177"/>
      <c r="AV94" s="177"/>
      <c r="AW94" s="177"/>
      <c r="AX94" s="177"/>
      <c r="AY94" s="177"/>
    </row>
    <row r="95" spans="15:51" x14ac:dyDescent="0.35">
      <c r="O95" s="191"/>
      <c r="P95" s="284"/>
      <c r="Q95" s="284"/>
      <c r="AS95" s="177"/>
      <c r="AT95" s="177"/>
      <c r="AU95" s="177"/>
      <c r="AV95" s="177"/>
      <c r="AW95" s="177"/>
      <c r="AX95" s="177"/>
      <c r="AY95" s="177"/>
    </row>
    <row r="96" spans="15:51" x14ac:dyDescent="0.35">
      <c r="O96" s="191"/>
      <c r="P96" s="284"/>
      <c r="Q96" s="284"/>
      <c r="AS96" s="177"/>
      <c r="AT96" s="177"/>
      <c r="AU96" s="177"/>
      <c r="AV96" s="177"/>
      <c r="AW96" s="177"/>
      <c r="AX96" s="177"/>
      <c r="AY96" s="177"/>
    </row>
    <row r="97" spans="15:51" x14ac:dyDescent="0.35">
      <c r="O97" s="191"/>
      <c r="P97" s="284"/>
      <c r="Q97" s="284"/>
      <c r="AS97" s="177"/>
      <c r="AT97" s="177"/>
      <c r="AU97" s="177"/>
      <c r="AV97" s="177"/>
      <c r="AW97" s="177"/>
      <c r="AX97" s="177"/>
      <c r="AY97" s="177"/>
    </row>
    <row r="98" spans="15:51" x14ac:dyDescent="0.35">
      <c r="O98" s="191"/>
      <c r="P98" s="284"/>
      <c r="Q98" s="284"/>
      <c r="AS98" s="177"/>
      <c r="AT98" s="177"/>
      <c r="AU98" s="177"/>
      <c r="AV98" s="177"/>
      <c r="AW98" s="177"/>
      <c r="AX98" s="177"/>
      <c r="AY98" s="177"/>
    </row>
    <row r="99" spans="15:51" x14ac:dyDescent="0.35">
      <c r="O99" s="191"/>
      <c r="P99" s="284"/>
      <c r="Q99" s="284"/>
      <c r="AS99" s="177"/>
      <c r="AT99" s="177"/>
      <c r="AU99" s="177"/>
      <c r="AV99" s="177"/>
      <c r="AW99" s="177"/>
      <c r="AX99" s="177"/>
      <c r="AY99" s="177"/>
    </row>
    <row r="100" spans="15:51" x14ac:dyDescent="0.35">
      <c r="O100" s="191"/>
      <c r="P100" s="284"/>
      <c r="Q100" s="284"/>
      <c r="AS100" s="177"/>
      <c r="AT100" s="177"/>
      <c r="AU100" s="177"/>
      <c r="AV100" s="177"/>
      <c r="AW100" s="177"/>
      <c r="AX100" s="177"/>
      <c r="AY100" s="177"/>
    </row>
    <row r="101" spans="15:51" x14ac:dyDescent="0.35">
      <c r="O101" s="191"/>
      <c r="P101" s="284"/>
      <c r="Q101" s="284"/>
      <c r="R101" s="284"/>
      <c r="S101" s="284"/>
      <c r="AS101" s="177"/>
      <c r="AT101" s="177"/>
      <c r="AU101" s="177"/>
      <c r="AV101" s="177"/>
      <c r="AW101" s="177"/>
      <c r="AX101" s="177"/>
      <c r="AY101" s="177"/>
    </row>
    <row r="102" spans="15:51" x14ac:dyDescent="0.35">
      <c r="O102" s="191"/>
      <c r="P102" s="284"/>
      <c r="Q102" s="284"/>
      <c r="R102" s="284"/>
      <c r="S102" s="284"/>
      <c r="T102" s="284"/>
      <c r="AS102" s="177"/>
      <c r="AT102" s="177"/>
      <c r="AU102" s="177"/>
      <c r="AV102" s="177"/>
      <c r="AW102" s="177"/>
      <c r="AX102" s="177"/>
      <c r="AY102" s="177"/>
    </row>
    <row r="103" spans="15:51" x14ac:dyDescent="0.35">
      <c r="O103" s="191"/>
      <c r="P103" s="284"/>
      <c r="Q103" s="284"/>
      <c r="R103" s="284"/>
      <c r="S103" s="284"/>
      <c r="T103" s="284"/>
      <c r="AS103" s="177"/>
      <c r="AT103" s="177"/>
      <c r="AU103" s="177"/>
      <c r="AV103" s="177"/>
      <c r="AW103" s="177"/>
      <c r="AX103" s="177"/>
      <c r="AY103" s="177"/>
    </row>
    <row r="104" spans="15:51" x14ac:dyDescent="0.35">
      <c r="O104" s="191"/>
      <c r="P104" s="284"/>
      <c r="T104" s="284"/>
      <c r="AS104" s="177"/>
      <c r="AT104" s="177"/>
      <c r="AU104" s="177"/>
      <c r="AV104" s="177"/>
      <c r="AW104" s="177"/>
      <c r="AX104" s="177"/>
      <c r="AY104" s="177"/>
    </row>
    <row r="105" spans="15:51" x14ac:dyDescent="0.35">
      <c r="O105" s="284"/>
      <c r="Q105" s="284"/>
      <c r="R105" s="284"/>
      <c r="S105" s="284"/>
      <c r="AS105" s="177"/>
      <c r="AT105" s="177"/>
      <c r="AU105" s="177"/>
      <c r="AV105" s="177"/>
      <c r="AW105" s="177"/>
      <c r="AX105" s="177"/>
      <c r="AY105" s="177"/>
    </row>
    <row r="106" spans="15:51" x14ac:dyDescent="0.35">
      <c r="O106" s="191"/>
      <c r="P106" s="284"/>
      <c r="Q106" s="284"/>
      <c r="R106" s="284"/>
      <c r="S106" s="284"/>
      <c r="T106" s="284"/>
      <c r="AS106" s="177"/>
      <c r="AT106" s="177"/>
      <c r="AU106" s="177"/>
      <c r="AV106" s="177"/>
      <c r="AW106" s="177"/>
      <c r="AX106" s="177"/>
      <c r="AY106" s="177"/>
    </row>
    <row r="107" spans="15:51" x14ac:dyDescent="0.35">
      <c r="O107" s="191"/>
      <c r="P107" s="284"/>
      <c r="Q107" s="284"/>
      <c r="R107" s="284"/>
      <c r="S107" s="284"/>
      <c r="T107" s="284"/>
      <c r="U107" s="284"/>
      <c r="AS107" s="177"/>
      <c r="AT107" s="177"/>
      <c r="AU107" s="177"/>
      <c r="AV107" s="177"/>
      <c r="AW107" s="177"/>
      <c r="AX107" s="177"/>
      <c r="AY107" s="177"/>
    </row>
    <row r="108" spans="15:51" x14ac:dyDescent="0.35">
      <c r="O108" s="191"/>
      <c r="P108" s="284"/>
      <c r="T108" s="284"/>
      <c r="U108" s="284"/>
      <c r="AS108" s="177"/>
      <c r="AT108" s="177"/>
      <c r="AU108" s="177"/>
      <c r="AV108" s="177"/>
      <c r="AW108" s="177"/>
      <c r="AX108" s="177"/>
      <c r="AY108" s="177"/>
    </row>
    <row r="120" spans="45:51" x14ac:dyDescent="0.35">
      <c r="AS120" s="177"/>
      <c r="AT120" s="177"/>
      <c r="AU120" s="177"/>
      <c r="AV120" s="177"/>
      <c r="AW120" s="177"/>
      <c r="AX120" s="177"/>
      <c r="AY120" s="177"/>
    </row>
  </sheetData>
  <protectedRanges>
    <protectedRange sqref="N64:R64 B67 S66:T72 B61:B64 S62:T63 N67:R72 T61" name="Range2_12_5_1_1"/>
    <protectedRange sqref="N10 L10 L6 D6 D8 AD8 AF8 O8:U8 AJ8:AR8 AF10 AR11:AR34 L24:N31 E23:E34 G23:G34 N12:N23 N32:N34 N11:AG11 E11:G22 O12:AG34" name="Range1_16_3_1_1"/>
    <protectedRange sqref="I69 J67:M72 J64:M64 I72" name="Range2_2_12_2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G70:H70 F71 E69" name="Range2_2_2_9_2_1_1"/>
    <protectedRange sqref="D67 D70:D71" name="Range2_1_1_1_1_1_9_2_1_1"/>
    <protectedRange sqref="Q10" name="Range1_17_1_1_1"/>
    <protectedRange sqref="AG10" name="Range1_18_1_1_1"/>
    <protectedRange sqref="C68 C70" name="Range2_4_1_1_1"/>
    <protectedRange sqref="AS16:AS34" name="Range1_1_1_1"/>
    <protectedRange sqref="P3:U5" name="Range1_16_1_1_1_1"/>
    <protectedRange sqref="C71 C69 C66" name="Range2_1_3_1_1"/>
    <protectedRange sqref="H11:H34" name="Range1_1_1_1_1_1_1"/>
    <protectedRange sqref="B65:B66 J65:R66 D68:D69 I70:I71 Z63:Z64 S64:Y65 AA64:AU65 E70:E71 G71:H72 F72" name="Range2_2_1_10_1_1_1_2"/>
    <protectedRange sqref="C67" name="Range2_2_1_10_2_1_1_1"/>
    <protectedRange sqref="N63:R63 G67:H67 D64 F68 E66" name="Range2_12_1_6_1_1"/>
    <protectedRange sqref="I66:I68 G68:H69 E67:E68 F69:F70 F63:F64 E62 G63:M63" name="Range2_2_12_1_7_1_1"/>
    <protectedRange sqref="D65:D66" name="Range2_1_1_1_1_11_1_2_1_1"/>
    <protectedRange sqref="E63 G64:H64 F65" name="Range2_2_2_9_1_1_1_1"/>
    <protectedRange sqref="C65" name="Range2_1_1_2_1_1"/>
    <protectedRange sqref="C64" name="Range2_1_2_2_1_1"/>
    <protectedRange sqref="C63" name="Range2_3_2_1_1"/>
    <protectedRange sqref="C62" name="Range2_5_1_1_1"/>
    <protectedRange sqref="E64:E65 F66:F67 G65:H66 I64:I65" name="Range2_2_1_1_1_1"/>
    <protectedRange sqref="D62:D63" name="Range2_1_1_1_1_1_1_1_1"/>
    <protectedRange sqref="AS11:AS15" name="Range1_4_1_1_1_1"/>
    <protectedRange sqref="J11:J15 J26:J34" name="Range1_1_2_1_10_1_1_1_1"/>
    <protectedRange sqref="R79" name="Range2_2_1_10_1_1_1_1_1"/>
    <protectedRange sqref="T42" name="Range2_12_5_1_1_4"/>
    <protectedRange sqref="B41:B42" name="Range2_12_5_1_1_1"/>
    <protectedRange sqref="E41 F42:H42" name="Range2_2_12_1_7_1_1_1"/>
    <protectedRange sqref="D41" name="Range2_3_2_1_3_1_1_2_10_1_1_1_1_1"/>
    <protectedRange sqref="C41" name="Range2_1_1_1_1_11_1_2_1_1_1"/>
    <protectedRange sqref="S40:S41" name="Range2_12_3_1_1_1_1"/>
    <protectedRange sqref="D39:E39 N40:R41 F40:H40" name="Range2_12_1_3_1_1_1_1"/>
    <protectedRange sqref="I40:M40 E40 F41:M41" name="Range2_2_12_1_6_1_1_1_1"/>
    <protectedRange sqref="D40" name="Range2_1_1_1_1_11_1_1_1_1_1_1"/>
    <protectedRange sqref="C40" name="Range2_1_2_1_1_1_1_1"/>
    <protectedRange sqref="C39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E42" name="Range2_2_12_1_7_1_1_3_1_1"/>
    <protectedRange sqref="I42:J42" name="Range2_2_12_1_4_2_1_1_1_2_1_1"/>
    <protectedRange sqref="D42" name="Range2_2_12_1_3_1_2_1_1_1_2_1_2_1"/>
    <protectedRange sqref="N62:R62" name="Range2_12_1_6_1_1_1"/>
    <protectedRange sqref="J62:M62" name="Range2_2_12_1_7_1_1_2"/>
    <protectedRange sqref="B60" name="Range2_12_5_1_1_2_2_1_3_1_1_1_1_1_1_1_1_1_1_1_1_1"/>
    <protectedRange sqref="D61 I62" name="Range2_2_12_1_7_1_1_2_1"/>
    <protectedRange sqref="E61 F62:H62" name="Range2_2_12_1_1_1_1_1_1"/>
    <protectedRange sqref="C61" name="Range2_1_4_2_1_1_1_1"/>
    <protectedRange sqref="S61" name="Range2_12_5_1_1_5"/>
    <protectedRange sqref="R61" name="Range2_12_1_6_1_1_4_1_1_1_1_1_1_1_1_1_1_1_2"/>
    <protectedRange sqref="N61:Q61" name="Range2_12_1_6_1_1_1_1_1"/>
    <protectedRange sqref="I61:M61" name="Range2_2_12_1_7_1_1_2_1_1"/>
    <protectedRange sqref="G61:H61" name="Range2_2_12_1_3_1_2_1_1_1_2_1_1_1_1_1_1_2_1_1_1_1_1_1"/>
    <protectedRange sqref="D60:E60" name="Range2_2_12_1_3_1_2_1_1_1_2_1_1_1_1_3_1_1_1_1_1_1_1_1"/>
    <protectedRange sqref="F61" name="Range2_2_12_1_3_1_2_1_1_1_3_1_1_1_1_1_3_1_1_1_1_1_1_1_1"/>
    <protectedRange sqref="B59" name="Range2_12_5_1_1_2_4"/>
    <protectedRange sqref="T51" name="Range2_12_5_1_1_2_1_1"/>
    <protectedRange sqref="S51" name="Range2_12_4_1_1_1_4_2_2_1_1_1_1"/>
    <protectedRange sqref="Q51:R51" name="Range2_12_1_6_1_1_1_2_3_2_1_1_1_1_1_1"/>
    <protectedRange sqref="N51:P51" name="Range2_12_1_2_3_1_1_1_2_3_2_1_1_1_1_1_1"/>
    <protectedRange sqref="K51:M51" name="Range2_2_12_1_4_3_1_1_1_3_3_2_1_1_1_1_1_1"/>
    <protectedRange sqref="J51" name="Range2_2_12_1_4_3_1_1_1_3_2_1_2_1_1_1_1"/>
    <protectedRange sqref="T58:T60" name="Range2_12_5_1_1_2"/>
    <protectedRange sqref="T52" name="Range2_12_5_1_1_2_1_2"/>
    <protectedRange sqref="T54:T57" name="Range2_12_5_1_1_3_1"/>
    <protectedRange sqref="T53" name="Range2_12_5_1_1_2_2_1"/>
    <protectedRange sqref="S60" name="Range2_12_5_1_1_5_1"/>
    <protectedRange sqref="S59" name="Range2_12_5_1_1_5_1_1_1_1"/>
    <protectedRange sqref="S58" name="Range2_12_2_1_1_1_2_1_1_2_1"/>
    <protectedRange sqref="S53:S55" name="Range2_12_4_1_1_1_4_2_2_2_1_1"/>
    <protectedRange sqref="Q53:R55" name="Range2_12_1_6_1_1_1_2_3_2_1_1_3_1_1"/>
    <protectedRange sqref="N53:P55" name="Range2_12_1_2_3_1_1_1_2_3_2_1_1_3_1_1"/>
    <protectedRange sqref="K53:M55" name="Range2_2_12_1_4_3_1_1_1_3_3_2_1_1_3_1_1"/>
    <protectedRange sqref="J53:J55" name="Range2_2_12_1_4_3_1_1_1_3_2_1_2_2_1_1"/>
    <protectedRange sqref="S56" name="Range2_12_2_1_1_1_2_1_2_1"/>
    <protectedRange sqref="S57" name="Range2_12_2_1_1_1_2_1_1_1_1_1"/>
    <protectedRange sqref="N56:R56" name="Range2_12_1_6_1_1_4_1_1_1_1_1_1_1_1_1_1"/>
    <protectedRange sqref="K56:M56" name="Range2_2_12_1_7_1_1_6_1_1_1_1_1_1_1_1_1_1"/>
    <protectedRange sqref="Q57:R57" name="Range2_12_1_6_1_1_1_2_3_1_1_3_1_1_1_1_1_1_1_2_1"/>
    <protectedRange sqref="N57:P57" name="Range2_12_1_2_3_1_1_1_2_3_1_1_3_1_1_1_1_1_1_1_1_1"/>
    <protectedRange sqref="J57:M57" name="Range2_2_12_1_4_3_1_1_1_3_3_1_1_3_1_1_1_1_1_1_1_1_1"/>
    <protectedRange sqref="I57" name="Range2_2_12_1_4_3_1_1_1_2_1_2_1_1_3_1_1_1_1_1_1_1_1"/>
    <protectedRange sqref="G58:H58" name="Range2_2_12_1_3_1_2_1_1_1_2_1_3_1_1_3_1_1_1_1_1_1_1_2_1"/>
    <protectedRange sqref="S52" name="Range2_12_4_1_1_1_4_2_2_1_1_1_2"/>
    <protectedRange sqref="Q52:R52" name="Range2_12_1_6_1_1_1_2_3_2_1_1_1_1_1_2"/>
    <protectedRange sqref="N52:P52" name="Range2_12_1_2_3_1_1_1_2_3_2_1_1_1_1_1_2"/>
    <protectedRange sqref="K52:M52" name="Range2_2_12_1_4_3_1_1_1_3_3_2_1_1_1_1_1_2"/>
    <protectedRange sqref="J52" name="Range2_2_12_1_4_3_1_1_1_3_2_1_2_1_1_1_2"/>
    <protectedRange sqref="D54:E54" name="Range2_2_12_1_3_1_2_1_1_1_2_1_2_3_2_1_1_1_2"/>
    <protectedRange sqref="F55:H55" name="Range2_2_12_1_3_1_1_1_1_1_4_1_2_1_2_1_2_1_1_1_2"/>
    <protectedRange sqref="I55" name="Range2_2_12_1_4_2_1_1_1_4_1_2_1_1_1_2_2_2_1_1"/>
    <protectedRange sqref="D55:E55" name="Range2_2_12_1_3_1_2_1_1_1_2_1_2_3_2_2_1_1_2_1"/>
    <protectedRange sqref="F56:H56" name="Range2_2_12_1_3_1_1_1_1_1_4_1_2_1_2_1_2_2_1_1_2_1"/>
    <protectedRange sqref="J56" name="Range2_2_12_1_4_3_1_1_1_3_2_1_2_2_2_1_1"/>
    <protectedRange sqref="D56:E56" name="Range2_2_12_1_3_1_2_1_1_1_2_1_2_3_2_2_1_2_2_1_1"/>
    <protectedRange sqref="I56" name="Range2_2_12_1_4_2_1_1_1_4_1_2_1_1_1_2_2_1_1_2_1_1"/>
    <protectedRange sqref="F57:H57" name="Range2_2_12_1_3_1_1_1_1_1_4_1_2_1_2_1_2_2_1_2_2_1_1"/>
    <protectedRange sqref="D57:E57" name="Range2_2_12_1_3_1_2_1_1_1_2_1_2_3_2_2_1_1_1_1_1"/>
    <protectedRange sqref="F58" name="Range2_2_12_1_3_1_1_1_1_1_4_1_2_1_2_1_2_2_1_1_1_1_1"/>
    <protectedRange sqref="R60" name="Range2_12_1_4_1_1_1_1_1_1_1_1_1_1_1_1_1_1_1_2_1"/>
    <protectedRange sqref="R59" name="Range2_12_1_6_1_1_1_2_3_1_1_3_1_1_1_1_1_1_2_1_1"/>
    <protectedRange sqref="R58" name="Range2_12_1_6_1_1_1_2_3_1_1_3_1_1_1_1_1_1_1_1_1_1"/>
    <protectedRange sqref="N60:Q60" name="Range2_12_1_6_1_1_1_1_1_1"/>
    <protectedRange sqref="J60:M60" name="Range2_2_12_1_7_1_1_2_1_1_1"/>
    <protectedRange sqref="N59:Q59" name="Range2_12_1_6_1_1_4_1_1_1_1_1_1_1_1_1_1_1_1_1_1"/>
    <protectedRange sqref="J59:M59" name="Range2_2_12_1_7_1_1_6_1_1_1_1_1_1_1_1_1_1_1_1_1"/>
    <protectedRange sqref="I60" name="Range2_2_12_1_4_3_1_1_1_5_1_1_1_1_1_1_1_1_1_1_1_1_1_1"/>
    <protectedRange sqref="Q58" name="Range2_12_1_4_1_1_1_1_1_1_1_1_1_1_1_1_1_1_1_1_1_1"/>
    <protectedRange sqref="N58:P58" name="Range2_12_1_2_1_1_1_1_1_1_1_1_1_1_1_1_1_1_1_1_1_1"/>
    <protectedRange sqref="J58:M58" name="Range2_2_12_1_4_1_1_1_1_1_1_1_1_1_1_1_1_1_1_1_1_1_1"/>
    <protectedRange sqref="I59" name="Range2_2_12_1_4_3_1_1_1_3_3_1_1_3_1_1_1_1_1_1_2_1_1"/>
    <protectedRange sqref="I58" name="Range2_2_12_1_7_1_1_5_2_1_1_1_1_1_1_1_1_1_1_1_1_1_1"/>
    <protectedRange sqref="D59:E59 G60:H60" name="Range2_2_12_1_3_3_1_1_1_2_1_1_1_1_1_1_1_1_1_1_1_1_1_1"/>
    <protectedRange sqref="F60" name="Range2_2_12_1_3_1_2_1_1_1_2_1_3_1_1_3_1_1_1_1_1_1_2_1_1"/>
    <protectedRange sqref="F59:H59" name="Range2_2_12_1_3_1_2_1_1_1_2_1_3_1_1_3_1_1_1_1_1_1_1_1_1_1"/>
    <protectedRange sqref="D58:E58" name="Range2_2_12_1_3_1_1_1_1_1_4_1_2_1_3_1_1_1_1_1_1_1_1_1_1_1_1"/>
    <protectedRange sqref="B58" name="Range2_12_5_1_1_2_2_1_3_1_1_1_1_1_1_1_1_1_1_1_1_1_1_1_1"/>
    <protectedRange sqref="B56:B57" name="Range2_12_5_1_1_2_3_2_1"/>
    <protectedRange sqref="B54" name="Range2_12_5_1_1_2_2_1_3_1_1_1_1_1_1_1_1_1_1_1_1_2"/>
    <protectedRange sqref="B55" name="Range2_12_5_1_1_2_1_4_1_1_1_2_1_1_1_1_1_1_1_1_1_1"/>
    <protectedRange sqref="T49:T50" name="Range2_12_5_1_1_2_1_1_1"/>
    <protectedRange sqref="S49:S50" name="Range2_12_4_1_1_1_4_2_2_1_1_1_1_1"/>
    <protectedRange sqref="Q49:R50" name="Range2_12_1_6_1_1_1_2_3_2_1_1_1_1_1_1_1"/>
    <protectedRange sqref="N49:P50" name="Range2_12_1_2_3_1_1_1_2_3_2_1_1_1_1_1_1_1"/>
    <protectedRange sqref="K49:M50" name="Range2_2_12_1_4_3_1_1_1_3_3_2_1_1_1_1_1_1_1"/>
    <protectedRange sqref="J49:J50" name="Range2_2_12_1_4_3_1_1_1_3_2_1_2_1_1_1_1_1"/>
    <protectedRange sqref="I49:I50" name="Range2_2_12_1_4_2_1_1_1_4_1_2_1_1_1_2_1_1_1_1_1"/>
    <protectedRange sqref="F49:H50" name="Range2_2_12_1_3_1_1_1_1_1_4_1_2_1_2_1_2_1_1_1_1_1"/>
    <protectedRange sqref="D49:E51" name="Range2_2_12_1_3_1_2_1_1_1_2_1_2_3_2_1_1_1_1_2"/>
    <protectedRange sqref="I51:I52" name="Range2_2_12_1_4_2_1_1_1_4_1_2_1_1_1_2_1_1_1_1_2"/>
    <protectedRange sqref="F51:H52" name="Range2_2_12_1_3_1_1_1_1_1_4_1_2_1_2_1_2_1_1_1_1_2"/>
    <protectedRange sqref="I54" name="Range2_2_12_1_4_2_1_1_1_4_1_2_1_1_1_2_2_1_1_1"/>
    <protectedRange sqref="D52:E52" name="Range2_2_12_1_3_1_2_1_1_1_2_1_2_3_2_1_1_1_2_1"/>
    <protectedRange sqref="I53" name="Range2_2_12_1_4_2_1_1_1_4_1_2_1_1_1_2_1_1_1_2_1"/>
    <protectedRange sqref="F53:H53" name="Range2_2_12_1_3_1_1_1_1_1_4_1_2_1_2_1_2_1_1_1_2_1"/>
    <protectedRange sqref="E53 F54:H54" name="Range2_2_12_1_3_1_2_1_1_1_1_2_1_1_1_1_1_1_2_1_1_1"/>
    <protectedRange sqref="D53" name="Range2_2_12_1_3_1_2_1_1_1_2_1_2_3_1_1_1_1_2_1_1_1"/>
    <protectedRange sqref="B49:B50" name="Range2_12_5_1_1_1_2_2_1_1_1_1_1_1_1_1_1_1_2_1"/>
    <protectedRange sqref="B51" name="Range2_12_5_1_1_2_2_2_1_1_1_1_1_1_1_1_1_1"/>
    <protectedRange sqref="B53" name="Range2_12_5_1_1_1_2_1_1_1_1_1_1_1_1_1_1"/>
    <protectedRange sqref="T48" name="Range2_12_5_1_1_2_1_1_1_1"/>
    <protectedRange sqref="T43:T44" name="Range2_12_5_1_1_3_1_1_1_1_1_1_1"/>
    <protectedRange sqref="T45:T46" name="Range2_12_5_1_1_2_1_1_1_1_1_1_1_1_1"/>
    <protectedRange sqref="T47" name="Range2_12_5_1_1_6_1_1_1_1_1_1_1_1_1"/>
    <protectedRange sqref="S48" name="Range2_12_4_1_1_1_4_2_2_1_1_1_1_1_1"/>
    <protectedRange sqref="Q48:R48" name="Range2_12_1_6_1_1_1_2_3_2_1_1_1_1_1_1_1_1"/>
    <protectedRange sqref="N48:P48" name="Range2_12_1_2_3_1_1_1_2_3_2_1_1_1_1_1_1_1_1"/>
    <protectedRange sqref="K48:M48" name="Range2_2_12_1_4_3_1_1_1_3_3_2_1_1_1_1_1_1_1_1"/>
    <protectedRange sqref="J48" name="Range2_2_12_1_4_3_1_1_1_3_2_1_2_1_1_1_1_1_1"/>
    <protectedRange sqref="G43" name="Range2_2_12_1_3_1_1_1_1_1_4_1_1_1"/>
    <protectedRange sqref="F43" name="Range2_2_12_1_7_1_1_3_1_1_1"/>
    <protectedRange sqref="S43:S44" name="Range2_12_5_1_1_2_3_1_1_1_1_1_1_1_1_1_1_1"/>
    <protectedRange sqref="Q43:R44" name="Range2_12_1_6_1_1_1_1_2_1_1_1_1_1_1_1_1_1_1"/>
    <protectedRange sqref="N43:P44" name="Range2_12_1_2_3_1_1_1_1_2_1_1_1_1_1_1_1_1_1_1"/>
    <protectedRange sqref="I44:I45 J43:M44" name="Range2_2_12_1_4_3_1_1_1_1_2_1_1_1_1_1_1_1_1_1_1"/>
    <protectedRange sqref="E44:E45 F45:G46 H44:H45" name="Range2_2_12_1_3_1_2_1_1_1_1_2_1_1_1_1_1_1_1_1_1_1"/>
    <protectedRange sqref="D44:D45" name="Range2_2_12_1_3_1_2_1_1_1_2_1_2_3_1_1_1_1_1_1_1_1"/>
    <protectedRange sqref="S45:S46" name="Range2_12_4_1_1_1_4_2_1_1_1_1_1_1_1_1_1_1"/>
    <protectedRange sqref="Q45:R46" name="Range2_12_1_6_1_1_1_2_3_2_1_1_1_1_1_1_1_1_1_1"/>
    <protectedRange sqref="N45:P46" name="Range2_12_1_2_3_1_1_1_2_3_2_1_1_1_1_1_1_1_1_1_1"/>
    <protectedRange sqref="J45:M46" name="Range2_2_12_1_4_3_1_1_1_3_3_2_1_1_1_1_1_1_1_1_1_1"/>
    <protectedRange sqref="I43 I46" name="Range2_2_12_1_4_3_1_1_1_2_1_2_2_1_1_1_1_1_1_1_1_1"/>
    <protectedRange sqref="G44 D43:E43 D46:E46 G47 H46 H43" name="Range2_2_12_1_3_1_2_1_1_1_2_1_3_2_1_1_1_1_1_1_1_1_1"/>
    <protectedRange sqref="F44 F47" name="Range2_2_12_1_3_1_2_1_1_1_1_1_2_2_1_1_1_1_1_1_1_1_1"/>
    <protectedRange sqref="S47" name="Range2_12_5_1_1_5_3_1_1_1_1_1_1_1_1_1_1_1"/>
    <protectedRange sqref="Q47:R47" name="Range2_12_1_6_1_1_1_2_3_2_1_1_2_1_1_1_1_1_1_1_1_1"/>
    <protectedRange sqref="N47:P47" name="Range2_12_1_2_3_1_1_1_2_3_2_1_1_2_1_1_1_1_1_1_1_1_1"/>
    <protectedRange sqref="J47:M47" name="Range2_2_12_1_4_3_1_1_1_3_3_2_1_1_2_1_1_1_1_1_1_1_1_1"/>
    <protectedRange sqref="I47" name="Range2_2_12_1_4_3_1_1_1_2_1_2_2_1_2_1_1_1_1_1_1_1_1_1"/>
    <protectedRange sqref="D47:E47 G48 H47" name="Range2_2_12_1_3_1_2_1_1_1_2_1_3_2_1_2_1_1_1_1_1_1_1_1_1"/>
    <protectedRange sqref="F48" name="Range2_2_12_1_3_1_2_1_1_1_1_1_2_2_1_2_1_1_1_1_1_1_1_1_1"/>
    <protectedRange sqref="D48:E48" name="Range2_2_12_1_3_1_2_1_1_1_2_1_2_3_2_1_1_1_1_1_1"/>
    <protectedRange sqref="B43:B45" name="Range2_12_5_1_1_1_2_2_1_1_1_1_1_1_1_1_1_1_1_1_1"/>
    <protectedRange sqref="B46" name="Range2_12_5_1_1_1_3_1_1_1_1_1_1_1_1_1_1_1_1_1_1"/>
    <protectedRange sqref="I48" name="Range2_2_12_1_4_2_1_1_1_4_1_2_1_1_1_2_1_1_1_1_1_1"/>
    <protectedRange sqref="H48" name="Range2_2_12_1_3_1_1_1_1_1_4_1_2_1_2_1_2_1_1_1_1_1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X11:AE34">
    <cfRule type="containsText" dxfId="22" priority="5" operator="containsText" text="N/A">
      <formula>NOT(ISERROR(SEARCH("N/A",X11)))</formula>
    </cfRule>
    <cfRule type="cellIs" dxfId="21" priority="23" operator="equal">
      <formula>0</formula>
    </cfRule>
  </conditionalFormatting>
  <conditionalFormatting sqref="X11:AE34">
    <cfRule type="cellIs" dxfId="20" priority="22" operator="greaterThanOrEqual">
      <formula>1185</formula>
    </cfRule>
  </conditionalFormatting>
  <conditionalFormatting sqref="X11:AE34">
    <cfRule type="cellIs" dxfId="19" priority="21" operator="between">
      <formula>0.1</formula>
      <formula>1184</formula>
    </cfRule>
  </conditionalFormatting>
  <conditionalFormatting sqref="X8">
    <cfRule type="cellIs" dxfId="18" priority="20" operator="equal">
      <formula>0</formula>
    </cfRule>
  </conditionalFormatting>
  <conditionalFormatting sqref="X8">
    <cfRule type="cellIs" dxfId="17" priority="19" operator="greaterThan">
      <formula>1179</formula>
    </cfRule>
  </conditionalFormatting>
  <conditionalFormatting sqref="X8">
    <cfRule type="cellIs" dxfId="16" priority="18" operator="greaterThan">
      <formula>99</formula>
    </cfRule>
  </conditionalFormatting>
  <conditionalFormatting sqref="X8">
    <cfRule type="cellIs" dxfId="15" priority="17" operator="greaterThan">
      <formula>0.99</formula>
    </cfRule>
  </conditionalFormatting>
  <conditionalFormatting sqref="AB8">
    <cfRule type="cellIs" dxfId="14" priority="16" operator="equal">
      <formula>0</formula>
    </cfRule>
  </conditionalFormatting>
  <conditionalFormatting sqref="AB8">
    <cfRule type="cellIs" dxfId="13" priority="15" operator="greaterThan">
      <formula>1179</formula>
    </cfRule>
  </conditionalFormatting>
  <conditionalFormatting sqref="AB8">
    <cfRule type="cellIs" dxfId="12" priority="14" operator="greaterThan">
      <formula>99</formula>
    </cfRule>
  </conditionalFormatting>
  <conditionalFormatting sqref="AB8">
    <cfRule type="cellIs" dxfId="11" priority="13" operator="greaterThan">
      <formula>0.99</formula>
    </cfRule>
  </conditionalFormatting>
  <conditionalFormatting sqref="AQ11:AQ34 AJ11:AO34">
    <cfRule type="cellIs" dxfId="10" priority="12" operator="equal">
      <formula>0</formula>
    </cfRule>
  </conditionalFormatting>
  <conditionalFormatting sqref="AQ11:AQ34 AJ11:AO34">
    <cfRule type="cellIs" dxfId="9" priority="11" operator="greaterThan">
      <formula>1179</formula>
    </cfRule>
  </conditionalFormatting>
  <conditionalFormatting sqref="AQ11:AQ34 AJ11:AO34">
    <cfRule type="cellIs" dxfId="8" priority="10" operator="greaterThan">
      <formula>99</formula>
    </cfRule>
  </conditionalFormatting>
  <conditionalFormatting sqref="AQ11:AQ34 AJ11:AO34">
    <cfRule type="cellIs" dxfId="7" priority="9" operator="greaterThan">
      <formula>0.99</formula>
    </cfRule>
  </conditionalFormatting>
  <conditionalFormatting sqref="AI11:AI34">
    <cfRule type="cellIs" dxfId="6" priority="8" operator="greaterThan">
      <formula>$AI$8</formula>
    </cfRule>
  </conditionalFormatting>
  <conditionalFormatting sqref="AH11:AH34">
    <cfRule type="cellIs" dxfId="5" priority="6" operator="greaterThan">
      <formula>$AH$8</formula>
    </cfRule>
    <cfRule type="cellIs" dxfId="4" priority="7" operator="greaterThan">
      <formula>$AH$8</formula>
    </cfRule>
  </conditionalFormatting>
  <conditionalFormatting sqref="AP11:AP34">
    <cfRule type="cellIs" dxfId="3" priority="4" operator="equal">
      <formula>0</formula>
    </cfRule>
  </conditionalFormatting>
  <conditionalFormatting sqref="AP11:AP34">
    <cfRule type="cellIs" dxfId="2" priority="3" operator="greaterThan">
      <formula>1179</formula>
    </cfRule>
  </conditionalFormatting>
  <conditionalFormatting sqref="AP11:AP34">
    <cfRule type="cellIs" dxfId="1" priority="2" operator="greaterThan">
      <formula>99</formula>
    </cfRule>
  </conditionalFormatting>
  <conditionalFormatting sqref="AP11:AP34">
    <cfRule type="cellIs" dxfId="0" priority="1" operator="greaterThan">
      <formula>0.99</formula>
    </cfRule>
  </conditionalFormatting>
  <dataValidations count="4">
    <dataValidation type="list" allowBlank="1" showInputMessage="1" showErrorMessage="1" sqref="AV31:AW31" xr:uid="{00000000-0002-0000-1E00-000000000000}">
      <formula1>$AV$24:$AV$28</formula1>
    </dataValidation>
    <dataValidation type="list" allowBlank="1" showInputMessage="1" showErrorMessage="1" sqref="H11:H34" xr:uid="{00000000-0002-0000-1E00-000001000000}">
      <formula1>$AV$10:$AV$19</formula1>
    </dataValidation>
    <dataValidation type="list" allowBlank="1" showInputMessage="1" showErrorMessage="1" sqref="AP8:AQ8 N10 L10 D8 O8:T8" xr:uid="{00000000-0002-0000-1E00-000002000000}">
      <formula1>#REF!</formula1>
    </dataValidation>
    <dataValidation type="list" allowBlank="1" showInputMessage="1" showErrorMessage="1" sqref="P3:P5" xr:uid="{00000000-0002-0000-1E00-000003000000}">
      <formula1>$AY$10:$AY$41</formula1>
    </dataValidation>
  </dataValidations>
  <hyperlinks>
    <hyperlink ref="H9:H10" location="'1'!AH8" display="Plant Status" xr:uid="{00000000-0004-0000-1E00-000000000000}"/>
  </hyperlink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OCT 1</vt:lpstr>
      <vt:lpstr>OCT 2</vt:lpstr>
      <vt:lpstr>OCT 3</vt:lpstr>
      <vt:lpstr>OCT 4</vt:lpstr>
      <vt:lpstr>OCT 5</vt:lpstr>
      <vt:lpstr>OCT 6</vt:lpstr>
      <vt:lpstr>OCT 7</vt:lpstr>
      <vt:lpstr>OCT 8</vt:lpstr>
      <vt:lpstr>OCT 9</vt:lpstr>
      <vt:lpstr>OCT 10</vt:lpstr>
      <vt:lpstr>OCT 11</vt:lpstr>
      <vt:lpstr>OCT 12</vt:lpstr>
      <vt:lpstr>OCT 13</vt:lpstr>
      <vt:lpstr>OCT 14</vt:lpstr>
      <vt:lpstr>OCT 15</vt:lpstr>
      <vt:lpstr>OCT 16</vt:lpstr>
      <vt:lpstr>OCT 17</vt:lpstr>
      <vt:lpstr>OCT 18</vt:lpstr>
      <vt:lpstr>OCT 19</vt:lpstr>
      <vt:lpstr>OCT 20</vt:lpstr>
      <vt:lpstr>OCT 21</vt:lpstr>
      <vt:lpstr>OCT 22</vt:lpstr>
      <vt:lpstr>OCT 23</vt:lpstr>
      <vt:lpstr>OCT 24</vt:lpstr>
      <vt:lpstr>OCT 25</vt:lpstr>
      <vt:lpstr>OCT 26</vt:lpstr>
      <vt:lpstr>OCT 27</vt:lpstr>
      <vt:lpstr>OCT 28</vt:lpstr>
      <vt:lpstr>OCT 29</vt:lpstr>
      <vt:lpstr>OCT 30</vt:lpstr>
      <vt:lpstr>OCT 31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villamorbooster</dc:creator>
  <cp:lastModifiedBy>Nam Le</cp:lastModifiedBy>
  <dcterms:created xsi:type="dcterms:W3CDTF">2014-06-30T06:13:27Z</dcterms:created>
  <dcterms:modified xsi:type="dcterms:W3CDTF">2019-02-26T06:20:51Z</dcterms:modified>
</cp:coreProperties>
</file>